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10-11\"/>
    </mc:Choice>
  </mc:AlternateContent>
  <xr:revisionPtr revIDLastSave="0" documentId="13_ncr:1_{58505CB9-4B35-46C9-846D-73B7F6979463}" xr6:coauthVersionLast="47" xr6:coauthVersionMax="47" xr10:uidLastSave="{00000000-0000-0000-0000-000000000000}"/>
  <bookViews>
    <workbookView xWindow="-120" yWindow="-120" windowWidth="29040" windowHeight="15720" xr2:uid="{D9BC9CAD-629F-42C8-B39B-561A5C4E6478}"/>
  </bookViews>
  <sheets>
    <sheet name="Square n10" sheetId="6" r:id="rId1"/>
    <sheet name="Square n11" sheetId="7" r:id="rId2"/>
    <sheet name="Square n12a" sheetId="1" r:id="rId3"/>
    <sheet name="Square n12b" sheetId="2" r:id="rId4"/>
    <sheet name="Square n13" sheetId="3" r:id="rId5"/>
    <sheet name="Square n14" sheetId="4" r:id="rId6"/>
    <sheet name="Square n15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8" i="5" l="1"/>
  <c r="Z67" i="5"/>
  <c r="Y68" i="5"/>
  <c r="Y67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J68" i="5"/>
  <c r="J67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Z52" i="5"/>
  <c r="Y52" i="5"/>
  <c r="Y48" i="5"/>
  <c r="Y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J47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Z32" i="5"/>
  <c r="Y32" i="5"/>
  <c r="Q48" i="5"/>
  <c r="Y23" i="5"/>
  <c r="Y22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Z7" i="5"/>
  <c r="Y7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J22" i="5"/>
  <c r="Q23" i="5"/>
  <c r="X37" i="4"/>
  <c r="X36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J37" i="4"/>
  <c r="J36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22" i="4"/>
  <c r="X18" i="4"/>
  <c r="X17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J18" i="4"/>
  <c r="J17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3" i="4"/>
  <c r="W74" i="3"/>
  <c r="W73" i="3"/>
  <c r="K74" i="3"/>
  <c r="L74" i="3"/>
  <c r="M74" i="3"/>
  <c r="N74" i="3"/>
  <c r="O74" i="3"/>
  <c r="P74" i="3"/>
  <c r="Q74" i="3"/>
  <c r="R74" i="3"/>
  <c r="S74" i="3"/>
  <c r="T74" i="3"/>
  <c r="U74" i="3"/>
  <c r="V74" i="3"/>
  <c r="K73" i="3"/>
  <c r="L73" i="3"/>
  <c r="M73" i="3"/>
  <c r="N73" i="3"/>
  <c r="O73" i="3"/>
  <c r="P73" i="3"/>
  <c r="Q73" i="3"/>
  <c r="R73" i="3"/>
  <c r="S73" i="3"/>
  <c r="T73" i="3"/>
  <c r="U73" i="3"/>
  <c r="V73" i="3"/>
  <c r="J74" i="3"/>
  <c r="J73" i="3"/>
  <c r="W61" i="3"/>
  <c r="W62" i="3"/>
  <c r="W63" i="3"/>
  <c r="W64" i="3"/>
  <c r="W65" i="3"/>
  <c r="W66" i="3"/>
  <c r="W67" i="3"/>
  <c r="W68" i="3"/>
  <c r="W69" i="3"/>
  <c r="W70" i="3"/>
  <c r="W71" i="3"/>
  <c r="W72" i="3"/>
  <c r="W60" i="3"/>
  <c r="W55" i="3"/>
  <c r="W54" i="3"/>
  <c r="K55" i="3"/>
  <c r="L55" i="3"/>
  <c r="M55" i="3"/>
  <c r="N55" i="3"/>
  <c r="O55" i="3"/>
  <c r="P55" i="3"/>
  <c r="Q55" i="3"/>
  <c r="R55" i="3"/>
  <c r="S55" i="3"/>
  <c r="T55" i="3"/>
  <c r="U55" i="3"/>
  <c r="V55" i="3"/>
  <c r="K54" i="3"/>
  <c r="L54" i="3"/>
  <c r="M54" i="3"/>
  <c r="N54" i="3"/>
  <c r="O54" i="3"/>
  <c r="P54" i="3"/>
  <c r="Q54" i="3"/>
  <c r="R54" i="3"/>
  <c r="S54" i="3"/>
  <c r="T54" i="3"/>
  <c r="U54" i="3"/>
  <c r="V54" i="3"/>
  <c r="J55" i="3"/>
  <c r="J54" i="3"/>
  <c r="W42" i="3"/>
  <c r="W43" i="3"/>
  <c r="W44" i="3"/>
  <c r="W45" i="3"/>
  <c r="W46" i="3"/>
  <c r="W47" i="3"/>
  <c r="W48" i="3"/>
  <c r="W49" i="3"/>
  <c r="W50" i="3"/>
  <c r="W51" i="3"/>
  <c r="W52" i="3"/>
  <c r="W53" i="3"/>
  <c r="W41" i="3"/>
  <c r="W36" i="3"/>
  <c r="W35" i="3"/>
  <c r="K36" i="3"/>
  <c r="L36" i="3"/>
  <c r="M36" i="3"/>
  <c r="N36" i="3"/>
  <c r="O36" i="3"/>
  <c r="P36" i="3"/>
  <c r="Q36" i="3"/>
  <c r="R36" i="3"/>
  <c r="S36" i="3"/>
  <c r="T36" i="3"/>
  <c r="U36" i="3"/>
  <c r="V36" i="3"/>
  <c r="K35" i="3"/>
  <c r="L35" i="3"/>
  <c r="M35" i="3"/>
  <c r="N35" i="3"/>
  <c r="O35" i="3"/>
  <c r="P35" i="3"/>
  <c r="Q35" i="3"/>
  <c r="R35" i="3"/>
  <c r="S35" i="3"/>
  <c r="T35" i="3"/>
  <c r="U35" i="3"/>
  <c r="V35" i="3"/>
  <c r="J36" i="3"/>
  <c r="J35" i="3"/>
  <c r="W23" i="3"/>
  <c r="W24" i="3"/>
  <c r="W25" i="3"/>
  <c r="W26" i="3"/>
  <c r="W27" i="3"/>
  <c r="W28" i="3"/>
  <c r="W29" i="3"/>
  <c r="W30" i="3"/>
  <c r="W31" i="3"/>
  <c r="W32" i="3"/>
  <c r="W33" i="3"/>
  <c r="W34" i="3"/>
  <c r="W22" i="3"/>
  <c r="W17" i="3"/>
  <c r="W16" i="3"/>
  <c r="K17" i="3"/>
  <c r="L17" i="3"/>
  <c r="M17" i="3"/>
  <c r="N17" i="3"/>
  <c r="O17" i="3"/>
  <c r="P17" i="3"/>
  <c r="Q17" i="3"/>
  <c r="R17" i="3"/>
  <c r="S17" i="3"/>
  <c r="T17" i="3"/>
  <c r="U17" i="3"/>
  <c r="V17" i="3"/>
  <c r="K16" i="3"/>
  <c r="L16" i="3"/>
  <c r="M16" i="3"/>
  <c r="N16" i="3"/>
  <c r="O16" i="3"/>
  <c r="P16" i="3"/>
  <c r="Q16" i="3"/>
  <c r="R16" i="3"/>
  <c r="S16" i="3"/>
  <c r="T16" i="3"/>
  <c r="U16" i="3"/>
  <c r="V16" i="3"/>
  <c r="J17" i="3"/>
  <c r="J16" i="3"/>
  <c r="W4" i="3"/>
  <c r="W5" i="3"/>
  <c r="W6" i="3"/>
  <c r="W7" i="3"/>
  <c r="W8" i="3"/>
  <c r="W9" i="3"/>
  <c r="W10" i="3"/>
  <c r="W11" i="3"/>
  <c r="W12" i="3"/>
  <c r="W13" i="3"/>
  <c r="W14" i="3"/>
  <c r="W15" i="3"/>
  <c r="W3" i="3"/>
  <c r="U117" i="7" l="1"/>
  <c r="U116" i="7"/>
  <c r="K117" i="7"/>
  <c r="L117" i="7"/>
  <c r="M117" i="7"/>
  <c r="N117" i="7"/>
  <c r="O117" i="7"/>
  <c r="P117" i="7"/>
  <c r="Q117" i="7"/>
  <c r="R117" i="7"/>
  <c r="S117" i="7"/>
  <c r="T117" i="7"/>
  <c r="K116" i="7"/>
  <c r="L116" i="7"/>
  <c r="M116" i="7"/>
  <c r="N116" i="7"/>
  <c r="O116" i="7"/>
  <c r="P116" i="7"/>
  <c r="Q116" i="7"/>
  <c r="R116" i="7"/>
  <c r="S116" i="7"/>
  <c r="T116" i="7"/>
  <c r="J117" i="7"/>
  <c r="J116" i="7"/>
  <c r="V106" i="7"/>
  <c r="V107" i="7"/>
  <c r="V108" i="7"/>
  <c r="V109" i="7"/>
  <c r="V110" i="7"/>
  <c r="V111" i="7"/>
  <c r="V112" i="7"/>
  <c r="V113" i="7"/>
  <c r="V114" i="7"/>
  <c r="V115" i="7"/>
  <c r="U106" i="7"/>
  <c r="U107" i="7"/>
  <c r="U108" i="7"/>
  <c r="U109" i="7"/>
  <c r="U110" i="7"/>
  <c r="U111" i="7"/>
  <c r="U112" i="7"/>
  <c r="U113" i="7"/>
  <c r="U114" i="7"/>
  <c r="U115" i="7"/>
  <c r="V105" i="7"/>
  <c r="U105" i="7"/>
  <c r="B10" i="7"/>
  <c r="F14" i="7"/>
  <c r="F15" i="7"/>
  <c r="F16" i="7"/>
  <c r="F17" i="7"/>
  <c r="T130" i="7" s="1"/>
  <c r="F18" i="7"/>
  <c r="F19" i="7"/>
  <c r="F20" i="7"/>
  <c r="F21" i="7"/>
  <c r="F22" i="7"/>
  <c r="F23" i="7"/>
  <c r="F24" i="7"/>
  <c r="F25" i="7"/>
  <c r="F26" i="7"/>
  <c r="M122" i="7" s="1"/>
  <c r="F27" i="7"/>
  <c r="P130" i="7" s="1"/>
  <c r="F28" i="7"/>
  <c r="F29" i="7"/>
  <c r="F30" i="7"/>
  <c r="F31" i="7"/>
  <c r="F32" i="7"/>
  <c r="F33" i="7"/>
  <c r="F34" i="7"/>
  <c r="J125" i="7" s="1"/>
  <c r="F35" i="7"/>
  <c r="Q124" i="7" s="1"/>
  <c r="F36" i="7"/>
  <c r="F37" i="7"/>
  <c r="F38" i="7"/>
  <c r="F39" i="7"/>
  <c r="F40" i="7"/>
  <c r="F41" i="7"/>
  <c r="F42" i="7"/>
  <c r="F43" i="7"/>
  <c r="K129" i="7" s="1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K130" i="7" s="1"/>
  <c r="F58" i="7"/>
  <c r="O125" i="7" s="1"/>
  <c r="F59" i="7"/>
  <c r="F60" i="7"/>
  <c r="F61" i="7"/>
  <c r="F62" i="7"/>
  <c r="F63" i="7"/>
  <c r="F64" i="7"/>
  <c r="F65" i="7"/>
  <c r="L128" i="7" s="1"/>
  <c r="F66" i="7"/>
  <c r="K132" i="7" s="1"/>
  <c r="F67" i="7"/>
  <c r="F68" i="7"/>
  <c r="F69" i="7"/>
  <c r="F70" i="7"/>
  <c r="F71" i="7"/>
  <c r="F72" i="7"/>
  <c r="F73" i="7"/>
  <c r="F74" i="7"/>
  <c r="O127" i="7" s="1"/>
  <c r="F75" i="7"/>
  <c r="P126" i="7" s="1"/>
  <c r="F76" i="7"/>
  <c r="F77" i="7"/>
  <c r="F78" i="7"/>
  <c r="F79" i="7"/>
  <c r="F80" i="7"/>
  <c r="F81" i="7"/>
  <c r="F82" i="7"/>
  <c r="S122" i="7" s="1"/>
  <c r="V116" i="7"/>
  <c r="F83" i="7"/>
  <c r="V117" i="7"/>
  <c r="F84" i="7"/>
  <c r="U118" i="7"/>
  <c r="V118" i="7"/>
  <c r="F85" i="7"/>
  <c r="P128" i="7" s="1"/>
  <c r="F86" i="7"/>
  <c r="F87" i="7"/>
  <c r="F88" i="7"/>
  <c r="U139" i="7"/>
  <c r="V139" i="7"/>
  <c r="F89" i="7"/>
  <c r="U140" i="7"/>
  <c r="V140" i="7"/>
  <c r="F90" i="7"/>
  <c r="U141" i="7"/>
  <c r="V141" i="7"/>
  <c r="F91" i="7"/>
  <c r="U142" i="7"/>
  <c r="V142" i="7"/>
  <c r="F92" i="7"/>
  <c r="U143" i="7"/>
  <c r="V143" i="7"/>
  <c r="F93" i="7"/>
  <c r="U144" i="7"/>
  <c r="V144" i="7"/>
  <c r="F94" i="7"/>
  <c r="U145" i="7"/>
  <c r="V145" i="7"/>
  <c r="F95" i="7"/>
  <c r="U146" i="7"/>
  <c r="V146" i="7"/>
  <c r="F96" i="7"/>
  <c r="U147" i="7"/>
  <c r="V147" i="7"/>
  <c r="F97" i="7"/>
  <c r="U148" i="7"/>
  <c r="V148" i="7"/>
  <c r="F98" i="7"/>
  <c r="U149" i="7"/>
  <c r="V149" i="7"/>
  <c r="F99" i="7"/>
  <c r="J150" i="7"/>
  <c r="K150" i="7"/>
  <c r="L150" i="7"/>
  <c r="M150" i="7"/>
  <c r="N150" i="7"/>
  <c r="O150" i="7"/>
  <c r="P150" i="7"/>
  <c r="Q150" i="7"/>
  <c r="R150" i="7"/>
  <c r="S150" i="7"/>
  <c r="T150" i="7"/>
  <c r="U150" i="7"/>
  <c r="V150" i="7"/>
  <c r="F100" i="7"/>
  <c r="K122" i="7" s="1"/>
  <c r="J151" i="7"/>
  <c r="K151" i="7"/>
  <c r="L151" i="7"/>
  <c r="M151" i="7"/>
  <c r="N151" i="7"/>
  <c r="O151" i="7"/>
  <c r="P151" i="7"/>
  <c r="Q151" i="7"/>
  <c r="R151" i="7"/>
  <c r="S151" i="7"/>
  <c r="T151" i="7"/>
  <c r="U151" i="7"/>
  <c r="V151" i="7"/>
  <c r="F101" i="7"/>
  <c r="L131" i="7" s="1"/>
  <c r="F102" i="7"/>
  <c r="F103" i="7"/>
  <c r="F104" i="7"/>
  <c r="F105" i="7"/>
  <c r="U156" i="7"/>
  <c r="V156" i="7"/>
  <c r="F106" i="7"/>
  <c r="U157" i="7"/>
  <c r="V157" i="7"/>
  <c r="F107" i="7"/>
  <c r="R130" i="7" s="1"/>
  <c r="U158" i="7"/>
  <c r="V158" i="7"/>
  <c r="F108" i="7"/>
  <c r="U159" i="7"/>
  <c r="V159" i="7"/>
  <c r="F109" i="7"/>
  <c r="M131" i="7" s="1"/>
  <c r="U160" i="7"/>
  <c r="V160" i="7"/>
  <c r="F110" i="7"/>
  <c r="U161" i="7"/>
  <c r="V161" i="7"/>
  <c r="F111" i="7"/>
  <c r="U162" i="7"/>
  <c r="V162" i="7"/>
  <c r="F112" i="7"/>
  <c r="U163" i="7"/>
  <c r="V163" i="7"/>
  <c r="F113" i="7"/>
  <c r="U164" i="7"/>
  <c r="V164" i="7"/>
  <c r="F114" i="7"/>
  <c r="U165" i="7"/>
  <c r="V165" i="7"/>
  <c r="F115" i="7"/>
  <c r="U166" i="7"/>
  <c r="V166" i="7"/>
  <c r="F116" i="7"/>
  <c r="J167" i="7"/>
  <c r="K167" i="7"/>
  <c r="L167" i="7"/>
  <c r="M167" i="7"/>
  <c r="N167" i="7"/>
  <c r="O167" i="7"/>
  <c r="P167" i="7"/>
  <c r="Q167" i="7"/>
  <c r="R167" i="7"/>
  <c r="S167" i="7"/>
  <c r="T167" i="7"/>
  <c r="U167" i="7"/>
  <c r="V167" i="7"/>
  <c r="F117" i="7"/>
  <c r="U168" i="7"/>
  <c r="V168" i="7"/>
  <c r="F118" i="7"/>
  <c r="F119" i="7"/>
  <c r="F120" i="7"/>
  <c r="O122" i="7" s="1"/>
  <c r="F121" i="7"/>
  <c r="N124" i="7" s="1"/>
  <c r="F122" i="7"/>
  <c r="Q132" i="7" s="1"/>
  <c r="F123" i="7"/>
  <c r="F124" i="7"/>
  <c r="F125" i="7"/>
  <c r="F126" i="7"/>
  <c r="F127" i="7"/>
  <c r="F128" i="7"/>
  <c r="F129" i="7"/>
  <c r="F130" i="7"/>
  <c r="F131" i="7"/>
  <c r="F132" i="7"/>
  <c r="F133" i="7"/>
  <c r="F134" i="7"/>
  <c r="N9" i="6"/>
  <c r="B10" i="6"/>
  <c r="M11" i="6"/>
  <c r="N11" i="6"/>
  <c r="F14" i="6"/>
  <c r="F15" i="6"/>
  <c r="F16" i="6"/>
  <c r="F17" i="6"/>
  <c r="F18" i="6"/>
  <c r="F19" i="6"/>
  <c r="R19" i="6"/>
  <c r="S19" i="6"/>
  <c r="F20" i="6"/>
  <c r="F21" i="6"/>
  <c r="F22" i="6"/>
  <c r="L22" i="6"/>
  <c r="F23" i="6"/>
  <c r="F24" i="6"/>
  <c r="F25" i="6"/>
  <c r="K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Q54" i="6" s="1"/>
  <c r="F42" i="6"/>
  <c r="Q42" i="6"/>
  <c r="F43" i="6"/>
  <c r="F44" i="6"/>
  <c r="F45" i="6"/>
  <c r="F46" i="6"/>
  <c r="F47" i="6"/>
  <c r="F48" i="6"/>
  <c r="L48" i="6"/>
  <c r="Q48" i="6"/>
  <c r="F49" i="6"/>
  <c r="F50" i="6"/>
  <c r="F51" i="6"/>
  <c r="F52" i="6"/>
  <c r="F53" i="6"/>
  <c r="K53" i="6"/>
  <c r="P53" i="6"/>
  <c r="F54" i="6"/>
  <c r="F55" i="6"/>
  <c r="F56" i="6"/>
  <c r="Q56" i="6"/>
  <c r="F57" i="6"/>
  <c r="L9" i="6" s="1"/>
  <c r="F58" i="6"/>
  <c r="F59" i="6"/>
  <c r="F60" i="6"/>
  <c r="F61" i="6"/>
  <c r="F62" i="6"/>
  <c r="F63" i="6"/>
  <c r="F64" i="6"/>
  <c r="K64" i="6"/>
  <c r="F65" i="6"/>
  <c r="M65" i="6"/>
  <c r="O65" i="6"/>
  <c r="F66" i="6"/>
  <c r="F67" i="6"/>
  <c r="F68" i="6"/>
  <c r="F69" i="6"/>
  <c r="F70" i="6"/>
  <c r="S70" i="6"/>
  <c r="F71" i="6"/>
  <c r="F72" i="6"/>
  <c r="M72" i="6"/>
  <c r="F73" i="6"/>
  <c r="F74" i="6"/>
  <c r="F75" i="6"/>
  <c r="F76" i="6"/>
  <c r="F77" i="6"/>
  <c r="F78" i="6"/>
  <c r="F79" i="6"/>
  <c r="F80" i="6"/>
  <c r="F81" i="6"/>
  <c r="J81" i="6"/>
  <c r="F82" i="6"/>
  <c r="F83" i="6"/>
  <c r="R83" i="6"/>
  <c r="F84" i="6"/>
  <c r="Q84" i="6"/>
  <c r="F85" i="6"/>
  <c r="F86" i="6"/>
  <c r="L72" i="6" s="1"/>
  <c r="F87" i="6"/>
  <c r="J87" i="6"/>
  <c r="N87" i="6"/>
  <c r="F88" i="6"/>
  <c r="F89" i="6"/>
  <c r="F90" i="6"/>
  <c r="F91" i="6"/>
  <c r="F92" i="6"/>
  <c r="F93" i="6"/>
  <c r="F94" i="6"/>
  <c r="F95" i="6"/>
  <c r="J95" i="6"/>
  <c r="K95" i="6"/>
  <c r="F96" i="6"/>
  <c r="F97" i="6"/>
  <c r="M97" i="6"/>
  <c r="N97" i="6"/>
  <c r="O97" i="6"/>
  <c r="S97" i="6"/>
  <c r="F98" i="6"/>
  <c r="F99" i="6"/>
  <c r="L99" i="6"/>
  <c r="Q99" i="6"/>
  <c r="F100" i="6"/>
  <c r="F101" i="6"/>
  <c r="S101" i="6"/>
  <c r="F102" i="6"/>
  <c r="K102" i="6"/>
  <c r="N102" i="6"/>
  <c r="F103" i="6"/>
  <c r="F104" i="6"/>
  <c r="F105" i="6"/>
  <c r="F106" i="6"/>
  <c r="F107" i="6"/>
  <c r="F108" i="6"/>
  <c r="F109" i="6"/>
  <c r="F110" i="6"/>
  <c r="F111" i="6"/>
  <c r="F112" i="6"/>
  <c r="S33" i="6" s="1"/>
  <c r="F113" i="6"/>
  <c r="T108" i="6"/>
  <c r="T109" i="6"/>
  <c r="T110" i="6"/>
  <c r="T111" i="6"/>
  <c r="T112" i="6"/>
  <c r="T113" i="6"/>
  <c r="T114" i="6"/>
  <c r="T115" i="6"/>
  <c r="T116" i="6"/>
  <c r="T117" i="6"/>
  <c r="J118" i="6"/>
  <c r="K118" i="6"/>
  <c r="L118" i="6"/>
  <c r="M118" i="6"/>
  <c r="N118" i="6"/>
  <c r="O118" i="6"/>
  <c r="P118" i="6"/>
  <c r="Q118" i="6"/>
  <c r="R118" i="6"/>
  <c r="S118" i="6"/>
  <c r="T118" i="6"/>
  <c r="J119" i="6"/>
  <c r="K119" i="6"/>
  <c r="L119" i="6"/>
  <c r="M119" i="6"/>
  <c r="N119" i="6"/>
  <c r="O119" i="6"/>
  <c r="P119" i="6"/>
  <c r="Q119" i="6"/>
  <c r="R119" i="6"/>
  <c r="S119" i="6"/>
  <c r="T119" i="6"/>
  <c r="J70" i="6" l="1"/>
  <c r="O83" i="6"/>
  <c r="S21" i="6"/>
  <c r="S80" i="6"/>
  <c r="N55" i="6"/>
  <c r="M27" i="6"/>
  <c r="N64" i="6"/>
  <c r="R94" i="6"/>
  <c r="R101" i="6"/>
  <c r="P84" i="6"/>
  <c r="K39" i="6"/>
  <c r="K48" i="6"/>
  <c r="R95" i="6"/>
  <c r="R23" i="6"/>
  <c r="P6" i="6"/>
  <c r="N12" i="6"/>
  <c r="J63" i="6"/>
  <c r="O66" i="6"/>
  <c r="L69" i="6"/>
  <c r="S83" i="6"/>
  <c r="K18" i="6"/>
  <c r="M21" i="6"/>
  <c r="P69" i="6"/>
  <c r="Q69" i="6"/>
  <c r="L80" i="6"/>
  <c r="S68" i="6"/>
  <c r="P64" i="6"/>
  <c r="N19" i="6"/>
  <c r="R54" i="6"/>
  <c r="P33" i="6"/>
  <c r="Q87" i="6"/>
  <c r="S37" i="6"/>
  <c r="J101" i="6"/>
  <c r="R98" i="6"/>
  <c r="K97" i="6"/>
  <c r="R8" i="6"/>
  <c r="M86" i="6"/>
  <c r="S78" i="6"/>
  <c r="R36" i="6"/>
  <c r="S18" i="6"/>
  <c r="L21" i="6"/>
  <c r="S39" i="6"/>
  <c r="J22" i="6"/>
  <c r="L94" i="6"/>
  <c r="P98" i="6"/>
  <c r="S55" i="6"/>
  <c r="L86" i="6"/>
  <c r="N42" i="6"/>
  <c r="N49" i="6"/>
  <c r="J72" i="6"/>
  <c r="L67" i="6"/>
  <c r="O57" i="6"/>
  <c r="N54" i="6"/>
  <c r="Q101" i="6"/>
  <c r="Q12" i="6"/>
  <c r="N6" i="6"/>
  <c r="J12" i="6"/>
  <c r="L98" i="6"/>
  <c r="K23" i="6"/>
  <c r="J38" i="6"/>
  <c r="J80" i="6"/>
  <c r="M69" i="6"/>
  <c r="Q39" i="6"/>
  <c r="N83" i="6"/>
  <c r="R79" i="6"/>
  <c r="P82" i="6"/>
  <c r="M41" i="6"/>
  <c r="J9" i="6"/>
  <c r="S98" i="6"/>
  <c r="S42" i="6"/>
  <c r="M8" i="6"/>
  <c r="P86" i="6"/>
  <c r="O100" i="6"/>
  <c r="M98" i="6"/>
  <c r="S64" i="6"/>
  <c r="P48" i="6"/>
  <c r="P81" i="6"/>
  <c r="K63" i="6"/>
  <c r="N57" i="6"/>
  <c r="J54" i="6"/>
  <c r="O3" i="6"/>
  <c r="K38" i="6"/>
  <c r="P25" i="6"/>
  <c r="J55" i="6"/>
  <c r="K80" i="6"/>
  <c r="AS124" i="7"/>
  <c r="L126" i="7"/>
  <c r="K39" i="7"/>
  <c r="N132" i="7"/>
  <c r="R45" i="7"/>
  <c r="S130" i="7"/>
  <c r="AQ129" i="7"/>
  <c r="R131" i="7"/>
  <c r="P55" i="7"/>
  <c r="L127" i="7"/>
  <c r="AO29" i="7"/>
  <c r="J122" i="7"/>
  <c r="O39" i="7"/>
  <c r="T132" i="7"/>
  <c r="P37" i="7"/>
  <c r="J126" i="7"/>
  <c r="BU3" i="7"/>
  <c r="P125" i="7"/>
  <c r="N63" i="7"/>
  <c r="O129" i="7"/>
  <c r="K44" i="7"/>
  <c r="N129" i="7"/>
  <c r="O59" i="7"/>
  <c r="J130" i="7"/>
  <c r="R64" i="7"/>
  <c r="Q131" i="7"/>
  <c r="Q94" i="7"/>
  <c r="K125" i="7"/>
  <c r="N59" i="7"/>
  <c r="O130" i="7"/>
  <c r="BN61" i="7"/>
  <c r="N128" i="7"/>
  <c r="O56" i="7"/>
  <c r="J128" i="7"/>
  <c r="P61" i="7"/>
  <c r="L124" i="7"/>
  <c r="AO71" i="7"/>
  <c r="L129" i="7"/>
  <c r="BO97" i="7"/>
  <c r="L122" i="7"/>
  <c r="J47" i="7"/>
  <c r="K128" i="7"/>
  <c r="O44" i="7"/>
  <c r="T129" i="7"/>
  <c r="AP124" i="7"/>
  <c r="T124" i="7"/>
  <c r="O60" i="7"/>
  <c r="J123" i="7"/>
  <c r="AP111" i="7"/>
  <c r="Q127" i="7"/>
  <c r="AP20" i="7"/>
  <c r="K131" i="7"/>
  <c r="N46" i="7"/>
  <c r="Q122" i="7"/>
  <c r="BP59" i="7"/>
  <c r="T131" i="7"/>
  <c r="T79" i="7"/>
  <c r="S132" i="7"/>
  <c r="P11" i="7"/>
  <c r="R122" i="7"/>
  <c r="BW60" i="7"/>
  <c r="T127" i="7"/>
  <c r="BW71" i="7"/>
  <c r="N123" i="7"/>
  <c r="AM110" i="7"/>
  <c r="M124" i="7"/>
  <c r="BU43" i="7"/>
  <c r="S128" i="7"/>
  <c r="M44" i="7"/>
  <c r="R129" i="7"/>
  <c r="T63" i="7"/>
  <c r="P129" i="7"/>
  <c r="BN25" i="7"/>
  <c r="R127" i="7"/>
  <c r="P60" i="7"/>
  <c r="L123" i="7"/>
  <c r="P90" i="7"/>
  <c r="T122" i="7"/>
  <c r="N41" i="7"/>
  <c r="Q125" i="7"/>
  <c r="Q80" i="7"/>
  <c r="N126" i="7"/>
  <c r="J4" i="7"/>
  <c r="P122" i="7"/>
  <c r="AQ7" i="7"/>
  <c r="R123" i="7"/>
  <c r="AP76" i="7"/>
  <c r="Q123" i="7"/>
  <c r="AP127" i="7"/>
  <c r="N131" i="7"/>
  <c r="AM92" i="7"/>
  <c r="O128" i="7"/>
  <c r="T55" i="7"/>
  <c r="P127" i="7"/>
  <c r="AN126" i="7"/>
  <c r="N127" i="7"/>
  <c r="AO76" i="7"/>
  <c r="O126" i="7"/>
  <c r="BR44" i="7"/>
  <c r="J127" i="7"/>
  <c r="M81" i="7"/>
  <c r="L132" i="7"/>
  <c r="T47" i="7"/>
  <c r="M128" i="7"/>
  <c r="BP89" i="7"/>
  <c r="M132" i="7"/>
  <c r="T97" i="7"/>
  <c r="R124" i="7"/>
  <c r="AO26" i="7"/>
  <c r="L130" i="7"/>
  <c r="BN23" i="7"/>
  <c r="J129" i="7"/>
  <c r="AR37" i="7"/>
  <c r="Q126" i="7"/>
  <c r="BS74" i="7"/>
  <c r="P132" i="7"/>
  <c r="N64" i="7"/>
  <c r="O131" i="7"/>
  <c r="AN80" i="7"/>
  <c r="K123" i="7"/>
  <c r="AR74" i="7"/>
  <c r="L125" i="7"/>
  <c r="AM60" i="7"/>
  <c r="K126" i="7"/>
  <c r="N45" i="7"/>
  <c r="Q130" i="7"/>
  <c r="T64" i="7"/>
  <c r="P131" i="7"/>
  <c r="S59" i="7"/>
  <c r="M130" i="7"/>
  <c r="R41" i="7"/>
  <c r="S125" i="7"/>
  <c r="BQ72" i="7"/>
  <c r="T126" i="7"/>
  <c r="AS62" i="7"/>
  <c r="S124" i="7"/>
  <c r="R77" i="7"/>
  <c r="M129" i="7"/>
  <c r="AN21" i="7"/>
  <c r="J132" i="7"/>
  <c r="V134" i="7" s="1"/>
  <c r="BU74" i="7"/>
  <c r="P124" i="7"/>
  <c r="N61" i="7"/>
  <c r="O124" i="7"/>
  <c r="S62" i="7"/>
  <c r="M126" i="7"/>
  <c r="BS57" i="7"/>
  <c r="N125" i="7"/>
  <c r="BS45" i="7"/>
  <c r="S126" i="7"/>
  <c r="M75" i="7"/>
  <c r="R132" i="7"/>
  <c r="S60" i="7"/>
  <c r="M123" i="7"/>
  <c r="R56" i="7"/>
  <c r="Q128" i="7"/>
  <c r="K45" i="7"/>
  <c r="N130" i="7"/>
  <c r="K46" i="7"/>
  <c r="N122" i="7"/>
  <c r="O41" i="7"/>
  <c r="T125" i="7"/>
  <c r="J42" i="7"/>
  <c r="K124" i="7"/>
  <c r="Q96" i="7"/>
  <c r="R128" i="7"/>
  <c r="L64" i="7"/>
  <c r="S131" i="7"/>
  <c r="BT89" i="7"/>
  <c r="J124" i="7"/>
  <c r="J58" i="7"/>
  <c r="R125" i="7"/>
  <c r="AS26" i="7"/>
  <c r="P123" i="7"/>
  <c r="N60" i="7"/>
  <c r="O123" i="7"/>
  <c r="K27" i="7"/>
  <c r="K127" i="7"/>
  <c r="AN41" i="7"/>
  <c r="Q129" i="7"/>
  <c r="AM88" i="7"/>
  <c r="J131" i="7"/>
  <c r="BW91" i="7"/>
  <c r="R126" i="7"/>
  <c r="R38" i="7"/>
  <c r="S123" i="7"/>
  <c r="Q21" i="7"/>
  <c r="M127" i="7"/>
  <c r="T72" i="7"/>
  <c r="T123" i="7"/>
  <c r="AN3" i="7"/>
  <c r="M125" i="7"/>
  <c r="S26" i="7"/>
  <c r="S127" i="7"/>
  <c r="BO76" i="7"/>
  <c r="T128" i="7"/>
  <c r="K76" i="7"/>
  <c r="O132" i="7"/>
  <c r="L63" i="7"/>
  <c r="S129" i="7"/>
  <c r="R42" i="7"/>
  <c r="J56" i="7"/>
  <c r="M55" i="7"/>
  <c r="M58" i="7"/>
  <c r="Q38" i="7"/>
  <c r="Q39" i="7"/>
  <c r="M41" i="7"/>
  <c r="J64" i="7"/>
  <c r="N62" i="7"/>
  <c r="M42" i="7"/>
  <c r="R43" i="7"/>
  <c r="K62" i="7"/>
  <c r="O61" i="7"/>
  <c r="O37" i="7"/>
  <c r="R44" i="7"/>
  <c r="L55" i="7"/>
  <c r="O64" i="7"/>
  <c r="O38" i="7"/>
  <c r="S37" i="7"/>
  <c r="L58" i="7"/>
  <c r="J43" i="7"/>
  <c r="P46" i="7"/>
  <c r="T37" i="7"/>
  <c r="L59" i="7"/>
  <c r="S58" i="7"/>
  <c r="L38" i="7"/>
  <c r="K41" i="7"/>
  <c r="Q37" i="7"/>
  <c r="T41" i="7"/>
  <c r="M54" i="7"/>
  <c r="R55" i="7"/>
  <c r="J57" i="7"/>
  <c r="J40" i="7"/>
  <c r="M46" i="7"/>
  <c r="O40" i="7"/>
  <c r="S61" i="7"/>
  <c r="L42" i="7"/>
  <c r="N37" i="7"/>
  <c r="O42" i="7"/>
  <c r="R47" i="7"/>
  <c r="T42" i="7"/>
  <c r="J63" i="7"/>
  <c r="M62" i="7"/>
  <c r="P54" i="7"/>
  <c r="K37" i="7"/>
  <c r="L43" i="7"/>
  <c r="N38" i="7"/>
  <c r="P38" i="7"/>
  <c r="Q42" i="7"/>
  <c r="T43" i="7"/>
  <c r="L60" i="7"/>
  <c r="M64" i="7"/>
  <c r="S63" i="7"/>
  <c r="K38" i="7"/>
  <c r="L44" i="7"/>
  <c r="N43" i="7"/>
  <c r="P39" i="7"/>
  <c r="R39" i="7"/>
  <c r="S38" i="7"/>
  <c r="T44" i="7"/>
  <c r="K56" i="7"/>
  <c r="L61" i="7"/>
  <c r="N54" i="7"/>
  <c r="Q55" i="7"/>
  <c r="S54" i="7"/>
  <c r="T57" i="7"/>
  <c r="M38" i="7"/>
  <c r="N44" i="7"/>
  <c r="P40" i="7"/>
  <c r="R40" i="7"/>
  <c r="S39" i="7"/>
  <c r="T45" i="7"/>
  <c r="K60" i="7"/>
  <c r="L62" i="7"/>
  <c r="Q60" i="7"/>
  <c r="S55" i="7"/>
  <c r="T60" i="7"/>
  <c r="S46" i="7"/>
  <c r="R57" i="7"/>
  <c r="R58" i="7"/>
  <c r="R59" i="7"/>
  <c r="R63" i="7"/>
  <c r="K40" i="7"/>
  <c r="M39" i="7"/>
  <c r="P42" i="7"/>
  <c r="S45" i="7"/>
  <c r="J55" i="7"/>
  <c r="K61" i="7"/>
  <c r="Q62" i="7"/>
  <c r="S56" i="7"/>
  <c r="T61" i="7"/>
  <c r="M56" i="7"/>
  <c r="J41" i="7"/>
  <c r="P47" i="7"/>
  <c r="K54" i="7"/>
  <c r="T58" i="7"/>
  <c r="S44" i="7"/>
  <c r="P62" i="7"/>
  <c r="AR4" i="7"/>
  <c r="M61" i="7"/>
  <c r="K42" i="7"/>
  <c r="P12" i="7"/>
  <c r="O62" i="7"/>
  <c r="AO127" i="7"/>
  <c r="M57" i="7"/>
  <c r="AM45" i="7"/>
  <c r="K58" i="7"/>
  <c r="BU75" i="7"/>
  <c r="R46" i="7"/>
  <c r="BV91" i="7"/>
  <c r="N55" i="7"/>
  <c r="J39" i="7"/>
  <c r="Q54" i="7"/>
  <c r="N58" i="7"/>
  <c r="Q41" i="7"/>
  <c r="BU44" i="7"/>
  <c r="P41" i="7"/>
  <c r="S57" i="7"/>
  <c r="T46" i="7"/>
  <c r="BN81" i="7"/>
  <c r="N40" i="7"/>
  <c r="O58" i="7"/>
  <c r="BV93" i="7"/>
  <c r="Q46" i="7"/>
  <c r="N57" i="7"/>
  <c r="T40" i="7"/>
  <c r="S64" i="7"/>
  <c r="S40" i="7"/>
  <c r="P64" i="7"/>
  <c r="AQ56" i="7"/>
  <c r="Q45" i="7"/>
  <c r="AU64" i="7"/>
  <c r="T56" i="7"/>
  <c r="L47" i="7"/>
  <c r="BO95" i="7"/>
  <c r="Q61" i="7"/>
  <c r="T90" i="7"/>
  <c r="P56" i="7"/>
  <c r="S47" i="7"/>
  <c r="N77" i="7"/>
  <c r="J45" i="7"/>
  <c r="BQ92" i="7"/>
  <c r="S42" i="7"/>
  <c r="AP6" i="7"/>
  <c r="K59" i="7"/>
  <c r="O45" i="7"/>
  <c r="L41" i="7"/>
  <c r="Q58" i="7"/>
  <c r="Q43" i="7"/>
  <c r="Q59" i="7"/>
  <c r="M47" i="7"/>
  <c r="P45" i="7"/>
  <c r="Q44" i="7"/>
  <c r="L57" i="7"/>
  <c r="AL132" i="7"/>
  <c r="T38" i="7"/>
  <c r="AQ94" i="7"/>
  <c r="R54" i="7"/>
  <c r="N39" i="7"/>
  <c r="BW41" i="7"/>
  <c r="M45" i="7"/>
  <c r="J59" i="7"/>
  <c r="AN130" i="7"/>
  <c r="N47" i="7"/>
  <c r="Q57" i="7"/>
  <c r="J46" i="7"/>
  <c r="AR122" i="7"/>
  <c r="M59" i="7"/>
  <c r="AN61" i="7"/>
  <c r="T62" i="7"/>
  <c r="L37" i="7"/>
  <c r="AO77" i="7"/>
  <c r="S43" i="7"/>
  <c r="BW21" i="7"/>
  <c r="Q63" i="7"/>
  <c r="J44" i="7"/>
  <c r="AQ37" i="7"/>
  <c r="N42" i="7"/>
  <c r="R61" i="7"/>
  <c r="AL76" i="7"/>
  <c r="L45" i="7"/>
  <c r="T59" i="7"/>
  <c r="K47" i="7"/>
  <c r="M40" i="7"/>
  <c r="M63" i="7"/>
  <c r="O57" i="7"/>
  <c r="P63" i="7"/>
  <c r="P58" i="7"/>
  <c r="K43" i="7"/>
  <c r="L39" i="7"/>
  <c r="O46" i="7"/>
  <c r="P43" i="7"/>
  <c r="Q40" i="7"/>
  <c r="R37" i="7"/>
  <c r="T39" i="7"/>
  <c r="J61" i="7"/>
  <c r="M60" i="7"/>
  <c r="O54" i="7"/>
  <c r="P59" i="7"/>
  <c r="Q56" i="7"/>
  <c r="Q64" i="7"/>
  <c r="O43" i="7"/>
  <c r="K55" i="7"/>
  <c r="K63" i="7"/>
  <c r="K64" i="7"/>
  <c r="P57" i="7"/>
  <c r="J37" i="7"/>
  <c r="L46" i="7"/>
  <c r="M43" i="7"/>
  <c r="Q47" i="7"/>
  <c r="S41" i="7"/>
  <c r="J60" i="7"/>
  <c r="K57" i="7"/>
  <c r="L54" i="7"/>
  <c r="N56" i="7"/>
  <c r="R60" i="7"/>
  <c r="T54" i="7"/>
  <c r="J38" i="7"/>
  <c r="L40" i="7"/>
  <c r="M37" i="7"/>
  <c r="O47" i="7"/>
  <c r="P44" i="7"/>
  <c r="J54" i="7"/>
  <c r="J62" i="7"/>
  <c r="L56" i="7"/>
  <c r="O55" i="7"/>
  <c r="O63" i="7"/>
  <c r="R62" i="7"/>
  <c r="AL57" i="7"/>
  <c r="BT56" i="7"/>
  <c r="BO92" i="7"/>
  <c r="BW37" i="7"/>
  <c r="BP93" i="7"/>
  <c r="AR111" i="7"/>
  <c r="AP129" i="7"/>
  <c r="AV114" i="7"/>
  <c r="AS127" i="7"/>
  <c r="N91" i="7"/>
  <c r="AR89" i="7"/>
  <c r="BO58" i="7"/>
  <c r="AT109" i="7"/>
  <c r="AQ41" i="7"/>
  <c r="BU72" i="7"/>
  <c r="AL71" i="7"/>
  <c r="AT91" i="7"/>
  <c r="AS125" i="7"/>
  <c r="AO63" i="7"/>
  <c r="O78" i="7"/>
  <c r="BV78" i="7"/>
  <c r="BV28" i="7"/>
  <c r="AN131" i="7"/>
  <c r="BW89" i="7"/>
  <c r="AU59" i="7"/>
  <c r="AV45" i="7"/>
  <c r="AS114" i="7"/>
  <c r="AS110" i="7"/>
  <c r="AO91" i="7"/>
  <c r="L74" i="7"/>
  <c r="AM81" i="7"/>
  <c r="AO56" i="7"/>
  <c r="BV44" i="7"/>
  <c r="AV75" i="7"/>
  <c r="T92" i="7"/>
  <c r="AS115" i="7"/>
  <c r="AU111" i="7"/>
  <c r="BT96" i="7"/>
  <c r="AU55" i="7"/>
  <c r="AQ122" i="7"/>
  <c r="AM113" i="7"/>
  <c r="BT98" i="7"/>
  <c r="BN96" i="7"/>
  <c r="BR79" i="7"/>
  <c r="BT74" i="7"/>
  <c r="J81" i="7"/>
  <c r="AV74" i="7"/>
  <c r="AR115" i="7"/>
  <c r="AV131" i="7"/>
  <c r="BU90" i="7"/>
  <c r="BQ58" i="7"/>
  <c r="T89" i="7"/>
  <c r="AR80" i="7"/>
  <c r="AO111" i="7"/>
  <c r="BN93" i="7"/>
  <c r="J6" i="7"/>
  <c r="BR37" i="7"/>
  <c r="AN10" i="7"/>
  <c r="AT127" i="7"/>
  <c r="Q75" i="7"/>
  <c r="AT122" i="7"/>
  <c r="BW24" i="7"/>
  <c r="AU60" i="7"/>
  <c r="AO96" i="7"/>
  <c r="BO71" i="7"/>
  <c r="S94" i="7"/>
  <c r="AP30" i="7"/>
  <c r="AS132" i="7"/>
  <c r="AL112" i="7"/>
  <c r="AM96" i="7"/>
  <c r="BP94" i="7"/>
  <c r="AU78" i="7"/>
  <c r="BT64" i="7"/>
  <c r="R94" i="7"/>
  <c r="S74" i="7"/>
  <c r="AQ78" i="7"/>
  <c r="AR55" i="7"/>
  <c r="AN77" i="7"/>
  <c r="AO122" i="7"/>
  <c r="AU95" i="7"/>
  <c r="AL77" i="7"/>
  <c r="BV56" i="7"/>
  <c r="BN72" i="7"/>
  <c r="L81" i="7"/>
  <c r="BU12" i="7"/>
  <c r="AS72" i="7"/>
  <c r="J96" i="7"/>
  <c r="AQ27" i="7"/>
  <c r="AT11" i="7"/>
  <c r="BP73" i="7"/>
  <c r="BV59" i="7"/>
  <c r="AS23" i="7"/>
  <c r="BM10" i="7"/>
  <c r="BU91" i="7"/>
  <c r="AU76" i="7"/>
  <c r="BS64" i="7"/>
  <c r="BW61" i="7"/>
  <c r="AS57" i="7"/>
  <c r="AU46" i="7"/>
  <c r="AU10" i="7"/>
  <c r="AR105" i="7"/>
  <c r="BT91" i="7"/>
  <c r="BP80" i="7"/>
  <c r="AS76" i="7"/>
  <c r="P98" i="7"/>
  <c r="Q95" i="7"/>
  <c r="AM57" i="7"/>
  <c r="BM55" i="7"/>
  <c r="AP26" i="7"/>
  <c r="BW22" i="7"/>
  <c r="BR8" i="7"/>
  <c r="AV95" i="7"/>
  <c r="AS91" i="7"/>
  <c r="AO80" i="7"/>
  <c r="P79" i="7"/>
  <c r="P76" i="7"/>
  <c r="AQ28" i="7"/>
  <c r="J25" i="7"/>
  <c r="BM21" i="7"/>
  <c r="AL8" i="7"/>
  <c r="AO94" i="7"/>
  <c r="BN77" i="7"/>
  <c r="AQ76" i="7"/>
  <c r="BP71" i="7"/>
  <c r="BS58" i="7"/>
  <c r="AV42" i="7"/>
  <c r="BW39" i="7"/>
  <c r="AN132" i="7"/>
  <c r="AT112" i="7"/>
  <c r="AM111" i="7"/>
  <c r="BM71" i="7"/>
  <c r="R97" i="7"/>
  <c r="J28" i="7"/>
  <c r="AV21" i="7"/>
  <c r="BW7" i="7"/>
  <c r="AL124" i="7"/>
  <c r="AM115" i="7"/>
  <c r="AU109" i="7"/>
  <c r="AV92" i="7"/>
  <c r="BV90" i="7"/>
  <c r="BW75" i="7"/>
  <c r="AQ73" i="7"/>
  <c r="BO59" i="7"/>
  <c r="AS58" i="7"/>
  <c r="O80" i="7"/>
  <c r="BQ41" i="7"/>
  <c r="BV39" i="7"/>
  <c r="AL28" i="7"/>
  <c r="BV23" i="7"/>
  <c r="AR130" i="7"/>
  <c r="BR76" i="7"/>
  <c r="BT75" i="7"/>
  <c r="AQ74" i="7"/>
  <c r="BT62" i="7"/>
  <c r="BN59" i="7"/>
  <c r="P91" i="7"/>
  <c r="BO54" i="7"/>
  <c r="L80" i="7"/>
  <c r="AO39" i="7"/>
  <c r="P30" i="7"/>
  <c r="R28" i="7"/>
  <c r="AU23" i="7"/>
  <c r="AO9" i="7"/>
  <c r="AR5" i="7"/>
  <c r="AP123" i="7"/>
  <c r="AR113" i="7"/>
  <c r="BM94" i="7"/>
  <c r="AP91" i="7"/>
  <c r="BO88" i="7"/>
  <c r="AL80" i="7"/>
  <c r="BM77" i="7"/>
  <c r="AM74" i="7"/>
  <c r="AQ62" i="7"/>
  <c r="Q92" i="7"/>
  <c r="L90" i="7"/>
  <c r="N88" i="7"/>
  <c r="J75" i="7"/>
  <c r="N26" i="7"/>
  <c r="AN20" i="7"/>
  <c r="S13" i="7"/>
  <c r="Q9" i="7"/>
  <c r="S4" i="7"/>
  <c r="AV89" i="7"/>
  <c r="AQ114" i="7"/>
  <c r="BV73" i="7"/>
  <c r="AN57" i="7"/>
  <c r="AS56" i="7"/>
  <c r="BM28" i="7"/>
  <c r="AM124" i="7"/>
  <c r="AN122" i="7"/>
  <c r="BS97" i="7"/>
  <c r="BR91" i="7"/>
  <c r="BW90" i="7"/>
  <c r="AP79" i="7"/>
  <c r="J97" i="7"/>
  <c r="Q71" i="7"/>
  <c r="BU30" i="7"/>
  <c r="T7" i="7"/>
  <c r="AM132" i="7"/>
  <c r="AO113" i="7"/>
  <c r="AU98" i="7"/>
  <c r="BW96" i="7"/>
  <c r="AV94" i="7"/>
  <c r="AT93" i="7"/>
  <c r="P96" i="7"/>
  <c r="AT60" i="7"/>
  <c r="M93" i="7"/>
  <c r="J88" i="7"/>
  <c r="BT45" i="7"/>
  <c r="AV43" i="7"/>
  <c r="M13" i="7"/>
  <c r="BV8" i="7"/>
  <c r="AN79" i="7"/>
  <c r="BQ61" i="7"/>
  <c r="BU20" i="7"/>
  <c r="AP47" i="7"/>
  <c r="AV130" i="7"/>
  <c r="BO39" i="7"/>
  <c r="BQ89" i="7"/>
  <c r="N76" i="7"/>
  <c r="BM57" i="7"/>
  <c r="AP109" i="7"/>
  <c r="BS71" i="7"/>
  <c r="BU97" i="7"/>
  <c r="AR62" i="7"/>
  <c r="AL114" i="7"/>
  <c r="BU47" i="7"/>
  <c r="K97" i="7"/>
  <c r="AN94" i="7"/>
  <c r="AV37" i="7"/>
  <c r="AN124" i="7"/>
  <c r="BM3" i="7"/>
  <c r="AP58" i="7"/>
  <c r="AV71" i="7"/>
  <c r="BQ74" i="7"/>
  <c r="BS78" i="7"/>
  <c r="T93" i="7"/>
  <c r="N25" i="7"/>
  <c r="BS20" i="7"/>
  <c r="AO98" i="7"/>
  <c r="BU96" i="7"/>
  <c r="BV92" i="7"/>
  <c r="BO73" i="7"/>
  <c r="R98" i="7"/>
  <c r="AM47" i="7"/>
  <c r="BP42" i="7"/>
  <c r="AP39" i="7"/>
  <c r="BO81" i="7"/>
  <c r="AR11" i="7"/>
  <c r="AM108" i="7"/>
  <c r="R5" i="7"/>
  <c r="AM43" i="7"/>
  <c r="K29" i="7"/>
  <c r="L91" i="7"/>
  <c r="BS90" i="7"/>
  <c r="BS39" i="7"/>
  <c r="N6" i="7"/>
  <c r="AS39" i="7"/>
  <c r="BN24" i="7"/>
  <c r="S27" i="7"/>
  <c r="BQ57" i="7"/>
  <c r="AP98" i="7"/>
  <c r="AR106" i="7"/>
  <c r="AU108" i="7"/>
  <c r="AV81" i="7"/>
  <c r="BQ79" i="7"/>
  <c r="BP78" i="7"/>
  <c r="BR62" i="7"/>
  <c r="AO61" i="7"/>
  <c r="P78" i="7"/>
  <c r="BM42" i="7"/>
  <c r="BW27" i="7"/>
  <c r="J93" i="7"/>
  <c r="BQ91" i="7"/>
  <c r="AT108" i="7"/>
  <c r="BU98" i="7"/>
  <c r="AU97" i="7"/>
  <c r="BU89" i="7"/>
  <c r="AT81" i="7"/>
  <c r="BN79" i="7"/>
  <c r="AR76" i="7"/>
  <c r="AP73" i="7"/>
  <c r="AR72" i="7"/>
  <c r="K93" i="7"/>
  <c r="M92" i="7"/>
  <c r="BO28" i="7"/>
  <c r="AS27" i="7"/>
  <c r="AL90" i="7"/>
  <c r="O71" i="7"/>
  <c r="AU45" i="7"/>
  <c r="BN47" i="7"/>
  <c r="BT61" i="7"/>
  <c r="AQ109" i="7"/>
  <c r="AN24" i="7"/>
  <c r="BM11" i="7"/>
  <c r="AS131" i="7"/>
  <c r="AO129" i="7"/>
  <c r="AR123" i="7"/>
  <c r="AS97" i="7"/>
  <c r="AS96" i="7"/>
  <c r="BM93" i="7"/>
  <c r="AP81" i="7"/>
  <c r="BS92" i="7"/>
  <c r="AP71" i="7"/>
  <c r="AQ38" i="7"/>
  <c r="O89" i="7"/>
  <c r="BT25" i="7"/>
  <c r="BO60" i="7"/>
  <c r="AT64" i="7"/>
  <c r="BR81" i="7"/>
  <c r="K81" i="7"/>
  <c r="AN72" i="7"/>
  <c r="AU92" i="7"/>
  <c r="AP108" i="7"/>
  <c r="AO42" i="7"/>
  <c r="BV38" i="7"/>
  <c r="BM25" i="7"/>
  <c r="AT21" i="7"/>
  <c r="BP4" i="7"/>
  <c r="BW93" i="7"/>
  <c r="AO45" i="7"/>
  <c r="AL126" i="7"/>
  <c r="AQ123" i="7"/>
  <c r="AV105" i="7"/>
  <c r="AM23" i="7"/>
  <c r="AU88" i="7"/>
  <c r="AT106" i="7"/>
  <c r="K89" i="7"/>
  <c r="BN98" i="7"/>
  <c r="AQ95" i="7"/>
  <c r="AQ91" i="7"/>
  <c r="AO79" i="7"/>
  <c r="BN44" i="7"/>
  <c r="BO89" i="7"/>
  <c r="AM128" i="7"/>
  <c r="AM10" i="7"/>
  <c r="AT40" i="7"/>
  <c r="AN63" i="7"/>
  <c r="O95" i="7"/>
  <c r="BV57" i="7"/>
  <c r="BN54" i="7"/>
  <c r="AV38" i="7"/>
  <c r="BN60" i="7"/>
  <c r="AN75" i="7"/>
  <c r="BW43" i="7"/>
  <c r="K74" i="7"/>
  <c r="BN38" i="7"/>
  <c r="L28" i="7"/>
  <c r="AT126" i="7"/>
  <c r="BO64" i="7"/>
  <c r="BS96" i="7"/>
  <c r="O94" i="7"/>
  <c r="AN25" i="7"/>
  <c r="BR61" i="7"/>
  <c r="AM63" i="7"/>
  <c r="AP75" i="7"/>
  <c r="M28" i="7"/>
  <c r="S93" i="7"/>
  <c r="AM97" i="7"/>
  <c r="AL11" i="7"/>
  <c r="BQ94" i="7"/>
  <c r="AT110" i="7"/>
  <c r="BQ73" i="7"/>
  <c r="AV60" i="7"/>
  <c r="AT124" i="7"/>
  <c r="AM106" i="7"/>
  <c r="AT90" i="7"/>
  <c r="BV95" i="7"/>
  <c r="BP58" i="7"/>
  <c r="AL93" i="7"/>
  <c r="AP29" i="7"/>
  <c r="BP10" i="7"/>
  <c r="AO132" i="7"/>
  <c r="AM131" i="7"/>
  <c r="AP89" i="7"/>
  <c r="N90" i="7"/>
  <c r="AS105" i="7"/>
  <c r="AN93" i="7"/>
  <c r="BP95" i="7"/>
  <c r="BT90" i="7"/>
  <c r="AQ89" i="7"/>
  <c r="S24" i="7"/>
  <c r="AM109" i="7"/>
  <c r="AN123" i="7"/>
  <c r="BO44" i="7"/>
  <c r="BR28" i="7"/>
  <c r="AV22" i="7"/>
  <c r="AL91" i="7"/>
  <c r="AN127" i="7"/>
  <c r="Q10" i="7"/>
  <c r="AP115" i="7"/>
  <c r="BQ59" i="7"/>
  <c r="BU55" i="7"/>
  <c r="AV54" i="7"/>
  <c r="BU24" i="7"/>
  <c r="AS47" i="7"/>
  <c r="AV4" i="7"/>
  <c r="AM40" i="7"/>
  <c r="AS64" i="7"/>
  <c r="BU73" i="7"/>
  <c r="AR97" i="7"/>
  <c r="BU7" i="7"/>
  <c r="AO128" i="7"/>
  <c r="AM25" i="7"/>
  <c r="AP62" i="7"/>
  <c r="AS43" i="7"/>
  <c r="AS29" i="7"/>
  <c r="BS10" i="7"/>
  <c r="AO123" i="7"/>
  <c r="AT111" i="7"/>
  <c r="AS92" i="7"/>
  <c r="AO75" i="7"/>
  <c r="AO38" i="7"/>
  <c r="BW40" i="7"/>
  <c r="BM96" i="7"/>
  <c r="BO91" i="7"/>
  <c r="BQ77" i="7"/>
  <c r="AO30" i="7"/>
  <c r="BW28" i="7"/>
  <c r="BT26" i="7"/>
  <c r="BM98" i="7"/>
  <c r="BT55" i="7"/>
  <c r="J22" i="7"/>
  <c r="BR39" i="7"/>
  <c r="AM24" i="7"/>
  <c r="BV71" i="7"/>
  <c r="AU110" i="7"/>
  <c r="AT79" i="7"/>
  <c r="K22" i="7"/>
  <c r="AR24" i="7"/>
  <c r="AS44" i="7"/>
  <c r="BR47" i="7"/>
  <c r="N93" i="7"/>
  <c r="BV79" i="7"/>
  <c r="AR126" i="7"/>
  <c r="BV62" i="7"/>
  <c r="AL105" i="7"/>
  <c r="AS90" i="7"/>
  <c r="BT29" i="7"/>
  <c r="AV25" i="7"/>
  <c r="AQ80" i="7"/>
  <c r="AL81" i="7"/>
  <c r="N11" i="7"/>
  <c r="N74" i="7"/>
  <c r="AM89" i="7"/>
  <c r="BS95" i="7"/>
  <c r="AL115" i="7"/>
  <c r="AR60" i="7"/>
  <c r="BP74" i="7"/>
  <c r="T5" i="7"/>
  <c r="S25" i="7"/>
  <c r="BU26" i="7"/>
  <c r="BO55" i="7"/>
  <c r="BU46" i="7"/>
  <c r="AU90" i="7"/>
  <c r="BN78" i="7"/>
  <c r="AR107" i="7"/>
  <c r="AO47" i="7"/>
  <c r="AP130" i="7"/>
  <c r="BO43" i="7"/>
  <c r="AV72" i="7"/>
  <c r="AP88" i="7"/>
  <c r="BU29" i="7"/>
  <c r="AQ55" i="7"/>
  <c r="AQ112" i="7"/>
  <c r="P73" i="7"/>
  <c r="AM130" i="7"/>
  <c r="M88" i="7"/>
  <c r="BS75" i="7"/>
  <c r="BR98" i="7"/>
  <c r="Q13" i="7"/>
  <c r="AU58" i="7"/>
  <c r="BN55" i="7"/>
  <c r="AT38" i="7"/>
  <c r="AU20" i="7"/>
  <c r="AO93" i="7"/>
  <c r="AL27" i="7"/>
  <c r="BS30" i="7"/>
  <c r="AL128" i="7"/>
  <c r="AQ107" i="7"/>
  <c r="Q73" i="7"/>
  <c r="AM95" i="7"/>
  <c r="BU95" i="7"/>
  <c r="BV88" i="7"/>
  <c r="S80" i="7"/>
  <c r="AT92" i="7"/>
  <c r="S89" i="7"/>
  <c r="BO4" i="7"/>
  <c r="BV46" i="7"/>
  <c r="AU107" i="7"/>
  <c r="AO21" i="7"/>
  <c r="AQ46" i="7"/>
  <c r="O97" i="7"/>
  <c r="AR81" i="7"/>
  <c r="O72" i="7"/>
  <c r="BN90" i="7"/>
  <c r="AL97" i="7"/>
  <c r="AQ125" i="7"/>
  <c r="AV6" i="7"/>
  <c r="BO78" i="7"/>
  <c r="AR58" i="7"/>
  <c r="AM46" i="7"/>
  <c r="BV76" i="7"/>
  <c r="R89" i="7"/>
  <c r="BP27" i="7"/>
  <c r="AO125" i="7"/>
  <c r="R30" i="7"/>
  <c r="BO23" i="7"/>
  <c r="BV42" i="7"/>
  <c r="AR21" i="7"/>
  <c r="BT60" i="7"/>
  <c r="AR79" i="7"/>
  <c r="P81" i="7"/>
  <c r="AL60" i="7"/>
  <c r="AR98" i="7"/>
  <c r="R29" i="7"/>
  <c r="AN37" i="7"/>
  <c r="Q98" i="7"/>
  <c r="AQ108" i="7"/>
  <c r="AT75" i="7"/>
  <c r="AQ63" i="7"/>
  <c r="BU58" i="7"/>
  <c r="M90" i="7"/>
  <c r="AQ54" i="7"/>
  <c r="BW55" i="7"/>
  <c r="R90" i="7"/>
  <c r="AQ105" i="7"/>
  <c r="BP25" i="7"/>
  <c r="AQ11" i="7"/>
  <c r="O9" i="7"/>
  <c r="L77" i="7"/>
  <c r="AO55" i="7"/>
  <c r="T95" i="7"/>
  <c r="AM75" i="7"/>
  <c r="BT9" i="7"/>
  <c r="BO75" i="7"/>
  <c r="BP97" i="7"/>
  <c r="AT128" i="7"/>
  <c r="BW54" i="7"/>
  <c r="AM30" i="7"/>
  <c r="AS93" i="7"/>
  <c r="AP112" i="7"/>
  <c r="M20" i="7"/>
  <c r="BS22" i="7"/>
  <c r="AL40" i="7"/>
  <c r="AN111" i="7"/>
  <c r="BN80" i="7"/>
  <c r="AT41" i="7"/>
  <c r="P80" i="7"/>
  <c r="K73" i="7"/>
  <c r="AN22" i="7"/>
  <c r="AM55" i="7"/>
  <c r="BS88" i="7"/>
  <c r="AO112" i="7"/>
  <c r="BM40" i="7"/>
  <c r="BT10" i="7"/>
  <c r="AP126" i="7"/>
  <c r="AR92" i="7"/>
  <c r="BO63" i="7"/>
  <c r="BO10" i="7"/>
  <c r="AS94" i="7"/>
  <c r="BM95" i="7"/>
  <c r="AM54" i="7"/>
  <c r="AS77" i="7"/>
  <c r="AO107" i="7"/>
  <c r="BT63" i="7"/>
  <c r="L13" i="7"/>
  <c r="AM37" i="7"/>
  <c r="BM78" i="7"/>
  <c r="S30" i="7"/>
  <c r="AU28" i="7"/>
  <c r="AO124" i="7"/>
  <c r="BO27" i="7"/>
  <c r="BT46" i="7"/>
  <c r="AQ131" i="7"/>
  <c r="AT105" i="7"/>
  <c r="BV25" i="7"/>
  <c r="AP96" i="7"/>
  <c r="BR58" i="7"/>
  <c r="O11" i="7"/>
  <c r="BP47" i="7"/>
  <c r="BQ13" i="7"/>
  <c r="AS28" i="7"/>
  <c r="AL109" i="7"/>
  <c r="P26" i="7"/>
  <c r="AS71" i="7"/>
  <c r="AN43" i="7"/>
  <c r="AP93" i="7"/>
  <c r="AU132" i="7"/>
  <c r="N72" i="7"/>
  <c r="BT79" i="7"/>
  <c r="BN88" i="7"/>
  <c r="AU124" i="7"/>
  <c r="AT115" i="7"/>
  <c r="R72" i="7"/>
  <c r="BS60" i="7"/>
  <c r="BT71" i="7"/>
  <c r="AP72" i="7"/>
  <c r="AU61" i="7"/>
  <c r="AS109" i="7"/>
  <c r="T29" i="7"/>
  <c r="BW92" i="7"/>
  <c r="BS80" i="7"/>
  <c r="P89" i="7"/>
  <c r="AN54" i="7"/>
  <c r="BN21" i="7"/>
  <c r="BT6" i="7"/>
  <c r="BP75" i="7"/>
  <c r="AU123" i="7"/>
  <c r="BR57" i="7"/>
  <c r="AN39" i="7"/>
  <c r="AU89" i="7"/>
  <c r="AT130" i="7"/>
  <c r="AN128" i="7"/>
  <c r="R78" i="7"/>
  <c r="BN91" i="7"/>
  <c r="AM62" i="7"/>
  <c r="BT30" i="7"/>
  <c r="BM79" i="7"/>
  <c r="AL129" i="7"/>
  <c r="AO114" i="7"/>
  <c r="R79" i="7"/>
  <c r="M27" i="7"/>
  <c r="BQ80" i="7"/>
  <c r="AN4" i="7"/>
  <c r="Q81" i="7"/>
  <c r="BM73" i="7"/>
  <c r="AV46" i="7"/>
  <c r="AR95" i="7"/>
  <c r="BT41" i="7"/>
  <c r="BT92" i="7"/>
  <c r="BP60" i="7"/>
  <c r="AN125" i="7"/>
  <c r="BR11" i="7"/>
  <c r="Q90" i="7"/>
  <c r="BP88" i="7"/>
  <c r="AO97" i="7"/>
  <c r="AP132" i="7"/>
  <c r="N81" i="7"/>
  <c r="AN110" i="7"/>
  <c r="BO56" i="7"/>
  <c r="AL7" i="7"/>
  <c r="AP128" i="7"/>
  <c r="AQ127" i="7"/>
  <c r="AV122" i="7"/>
  <c r="AP114" i="7"/>
  <c r="AP107" i="7"/>
  <c r="AT37" i="7"/>
  <c r="P75" i="7"/>
  <c r="AR114" i="7"/>
  <c r="BR89" i="7"/>
  <c r="BT13" i="7"/>
  <c r="BP72" i="7"/>
  <c r="AO131" i="7"/>
  <c r="BM75" i="7"/>
  <c r="AO72" i="7"/>
  <c r="AQ71" i="7"/>
  <c r="BN57" i="7"/>
  <c r="BQ55" i="7"/>
  <c r="BS47" i="7"/>
  <c r="AM42" i="7"/>
  <c r="T71" i="7"/>
  <c r="AV9" i="7"/>
  <c r="AV26" i="7"/>
  <c r="AN97" i="7"/>
  <c r="BV26" i="7"/>
  <c r="T22" i="7"/>
  <c r="BQ8" i="7"/>
  <c r="M3" i="7"/>
  <c r="AQ61" i="7"/>
  <c r="O96" i="7"/>
  <c r="BV9" i="7"/>
  <c r="BV7" i="7"/>
  <c r="P10" i="7"/>
  <c r="L94" i="7"/>
  <c r="AP40" i="7"/>
  <c r="BO45" i="7"/>
  <c r="BM12" i="7"/>
  <c r="AQ21" i="7"/>
  <c r="AO54" i="7"/>
  <c r="BP56" i="7"/>
  <c r="AL12" i="7"/>
  <c r="BQ23" i="7"/>
  <c r="Q76" i="7"/>
  <c r="AP94" i="7"/>
  <c r="BT88" i="7"/>
  <c r="BM39" i="7"/>
  <c r="T27" i="7"/>
  <c r="BW62" i="7"/>
  <c r="BN56" i="7"/>
  <c r="AU63" i="7"/>
  <c r="AS74" i="7"/>
  <c r="AS108" i="7"/>
  <c r="AV128" i="7"/>
  <c r="AS126" i="7"/>
  <c r="AN23" i="7"/>
  <c r="BP45" i="7"/>
  <c r="AL78" i="7"/>
  <c r="K80" i="7"/>
  <c r="BU42" i="7"/>
  <c r="AS3" i="7"/>
  <c r="AL56" i="7"/>
  <c r="K92" i="7"/>
  <c r="BN62" i="7"/>
  <c r="AU122" i="7"/>
  <c r="BN94" i="7"/>
  <c r="BS77" i="7"/>
  <c r="AL75" i="7"/>
  <c r="Q25" i="7"/>
  <c r="AQ8" i="7"/>
  <c r="AT71" i="7"/>
  <c r="P93" i="7"/>
  <c r="AO58" i="7"/>
  <c r="AM61" i="7"/>
  <c r="AM73" i="7"/>
  <c r="P29" i="7"/>
  <c r="AP13" i="7"/>
  <c r="BQ27" i="7"/>
  <c r="AM44" i="7"/>
  <c r="AP59" i="7"/>
  <c r="J7" i="7"/>
  <c r="AV110" i="7"/>
  <c r="J90" i="7"/>
  <c r="BU4" i="7"/>
  <c r="BT40" i="7"/>
  <c r="BQ98" i="7"/>
  <c r="AU113" i="7"/>
  <c r="AO13" i="7"/>
  <c r="S72" i="7"/>
  <c r="AU42" i="7"/>
  <c r="BR27" i="7"/>
  <c r="AS6" i="7"/>
  <c r="AR132" i="7"/>
  <c r="AR127" i="7"/>
  <c r="AP105" i="7"/>
  <c r="AV91" i="7"/>
  <c r="R9" i="7"/>
  <c r="AS89" i="7"/>
  <c r="BV30" i="7"/>
  <c r="AS80" i="7"/>
  <c r="BN74" i="7"/>
  <c r="J89" i="7"/>
  <c r="AU43" i="7"/>
  <c r="BQ64" i="7"/>
  <c r="O98" i="7"/>
  <c r="AL63" i="7"/>
  <c r="AM58" i="7"/>
  <c r="BT54" i="7"/>
  <c r="R81" i="7"/>
  <c r="BW45" i="7"/>
  <c r="BR74" i="7"/>
  <c r="AQ6" i="7"/>
  <c r="N71" i="7"/>
  <c r="AV58" i="7"/>
  <c r="BU27" i="7"/>
  <c r="L23" i="7"/>
  <c r="AN105" i="7"/>
  <c r="AO130" i="7"/>
  <c r="AP12" i="7"/>
  <c r="AM64" i="7"/>
  <c r="BU10" i="7"/>
  <c r="AV41" i="7"/>
  <c r="BP41" i="7"/>
  <c r="AP90" i="7"/>
  <c r="AQ23" i="7"/>
  <c r="AL22" i="7"/>
  <c r="BR3" i="7"/>
  <c r="AT129" i="7"/>
  <c r="AO126" i="7"/>
  <c r="AV61" i="7"/>
  <c r="BP24" i="7"/>
  <c r="M73" i="7"/>
  <c r="AN109" i="7"/>
  <c r="AN107" i="7"/>
  <c r="BM97" i="7"/>
  <c r="AQ39" i="7"/>
  <c r="BR60" i="7"/>
  <c r="AS75" i="7"/>
  <c r="AR90" i="7"/>
  <c r="J20" i="7"/>
  <c r="K91" i="7"/>
  <c r="AN115" i="7"/>
  <c r="AT94" i="7"/>
  <c r="AM90" i="7"/>
  <c r="BM88" i="7"/>
  <c r="BS79" i="7"/>
  <c r="AT78" i="7"/>
  <c r="BN76" i="7"/>
  <c r="BT73" i="7"/>
  <c r="BV40" i="7"/>
  <c r="AT57" i="7"/>
  <c r="BQ71" i="7"/>
  <c r="AV62" i="7"/>
  <c r="BM44" i="7"/>
  <c r="AM76" i="7"/>
  <c r="AL61" i="7"/>
  <c r="L93" i="7"/>
  <c r="J11" i="7"/>
  <c r="BP81" i="7"/>
  <c r="BR97" i="7"/>
  <c r="T74" i="7"/>
  <c r="L72" i="7"/>
  <c r="O10" i="7"/>
  <c r="P28" i="7"/>
  <c r="R92" i="7"/>
  <c r="BS62" i="7"/>
  <c r="AO24" i="7"/>
  <c r="T78" i="7"/>
  <c r="BR26" i="7"/>
  <c r="AT63" i="7"/>
  <c r="BW94" i="7"/>
  <c r="L25" i="7"/>
  <c r="M24" i="7"/>
  <c r="N23" i="7"/>
  <c r="AT42" i="7"/>
  <c r="BT78" i="7"/>
  <c r="AR91" i="7"/>
  <c r="AU26" i="7"/>
  <c r="AR47" i="7"/>
  <c r="AT59" i="7"/>
  <c r="BP12" i="7"/>
  <c r="BU5" i="7"/>
  <c r="AO108" i="7"/>
  <c r="BV60" i="7"/>
  <c r="Q79" i="7"/>
  <c r="S76" i="7"/>
  <c r="AT73" i="7"/>
  <c r="R91" i="7"/>
  <c r="BV29" i="7"/>
  <c r="BR6" i="7"/>
  <c r="BS91" i="7"/>
  <c r="AV3" i="7"/>
  <c r="N27" i="7"/>
  <c r="AO60" i="7"/>
  <c r="AR22" i="7"/>
  <c r="P21" i="7"/>
  <c r="AO12" i="7"/>
  <c r="BN7" i="7"/>
  <c r="BT24" i="7"/>
  <c r="S3" i="7"/>
  <c r="BO79" i="7"/>
  <c r="AT97" i="7"/>
  <c r="AS38" i="7"/>
  <c r="BV47" i="7"/>
  <c r="Q29" i="7"/>
  <c r="L96" i="7"/>
  <c r="AV7" i="7"/>
  <c r="BW8" i="7"/>
  <c r="AU30" i="7"/>
  <c r="J71" i="7"/>
  <c r="AQ60" i="7"/>
  <c r="AM77" i="7"/>
  <c r="AQ115" i="7"/>
  <c r="BM63" i="7"/>
  <c r="BQ95" i="7"/>
  <c r="AR129" i="7"/>
  <c r="AU29" i="7"/>
  <c r="BR71" i="7"/>
  <c r="AN90" i="7"/>
  <c r="BV97" i="7"/>
  <c r="AP43" i="7"/>
  <c r="R3" i="7"/>
  <c r="O29" i="7"/>
  <c r="L78" i="7"/>
  <c r="BS9" i="7"/>
  <c r="BR54" i="7"/>
  <c r="BW20" i="7"/>
  <c r="T94" i="7"/>
  <c r="AP77" i="7"/>
  <c r="BN39" i="7"/>
  <c r="AV132" i="7"/>
  <c r="AP9" i="7"/>
  <c r="AO57" i="7"/>
  <c r="BR7" i="7"/>
  <c r="AS9" i="7"/>
  <c r="BQ39" i="7"/>
  <c r="AP22" i="7"/>
  <c r="AN38" i="7"/>
  <c r="AO73" i="7"/>
  <c r="AR110" i="7"/>
  <c r="N10" i="7"/>
  <c r="Q72" i="7"/>
  <c r="BU71" i="7"/>
  <c r="BR95" i="7"/>
  <c r="BT21" i="7"/>
  <c r="Q30" i="7"/>
  <c r="BN63" i="7"/>
  <c r="AN88" i="7"/>
  <c r="AS59" i="7"/>
  <c r="AU129" i="7"/>
  <c r="BS21" i="7"/>
  <c r="AN40" i="7"/>
  <c r="K7" i="7"/>
  <c r="AL62" i="7"/>
  <c r="BN89" i="7"/>
  <c r="J21" i="7"/>
  <c r="BS41" i="7"/>
  <c r="BW73" i="7"/>
  <c r="BV5" i="7"/>
  <c r="AQ90" i="7"/>
  <c r="AT114" i="7"/>
  <c r="M78" i="7"/>
  <c r="N92" i="7"/>
  <c r="AP8" i="7"/>
  <c r="BU57" i="7"/>
  <c r="AU81" i="7"/>
  <c r="P97" i="7"/>
  <c r="BN13" i="7"/>
  <c r="K71" i="7"/>
  <c r="AN6" i="7"/>
  <c r="K5" i="7"/>
  <c r="BM26" i="7"/>
  <c r="M30" i="7"/>
  <c r="BS72" i="7"/>
  <c r="BP62" i="7"/>
  <c r="AU25" i="7"/>
  <c r="AQ77" i="7"/>
  <c r="AR56" i="7"/>
  <c r="AL95" i="7"/>
  <c r="BO40" i="7"/>
  <c r="AU13" i="7"/>
  <c r="T9" i="7"/>
  <c r="BW25" i="7"/>
  <c r="O75" i="7"/>
  <c r="AT80" i="7"/>
  <c r="BM46" i="7"/>
  <c r="AV24" i="7"/>
  <c r="AM94" i="7"/>
  <c r="BT7" i="7"/>
  <c r="AQ43" i="7"/>
  <c r="O91" i="7"/>
  <c r="AQ132" i="7"/>
  <c r="AR112" i="7"/>
  <c r="BO96" i="7"/>
  <c r="P13" i="7"/>
  <c r="BS6" i="7"/>
  <c r="AR42" i="7"/>
  <c r="AR20" i="7"/>
  <c r="BR30" i="7"/>
  <c r="AU79" i="7"/>
  <c r="BW80" i="7"/>
  <c r="BT59" i="7"/>
  <c r="S73" i="7"/>
  <c r="AS111" i="7"/>
  <c r="AV12" i="7"/>
  <c r="S88" i="7"/>
  <c r="AU57" i="7"/>
  <c r="N24" i="7"/>
  <c r="AL127" i="7"/>
  <c r="AP97" i="7"/>
  <c r="BS37" i="7"/>
  <c r="AP122" i="7"/>
  <c r="AO11" i="7"/>
  <c r="Q78" i="7"/>
  <c r="BQ3" i="7"/>
  <c r="N29" i="7"/>
  <c r="AQ47" i="7"/>
  <c r="AU74" i="7"/>
  <c r="AQ130" i="7"/>
  <c r="BW64" i="7"/>
  <c r="BP96" i="7"/>
  <c r="BS38" i="7"/>
  <c r="AV109" i="7"/>
  <c r="N12" i="7"/>
  <c r="BU25" i="7"/>
  <c r="P92" i="7"/>
  <c r="AT20" i="7"/>
  <c r="AP61" i="7"/>
  <c r="BW81" i="7"/>
  <c r="AL106" i="7"/>
  <c r="AR9" i="7"/>
  <c r="S9" i="7"/>
  <c r="BU28" i="7"/>
  <c r="AN28" i="7"/>
  <c r="BQ44" i="7"/>
  <c r="BR55" i="7"/>
  <c r="AN62" i="7"/>
  <c r="AU114" i="7"/>
  <c r="L27" i="7"/>
  <c r="AV47" i="7"/>
  <c r="R93" i="7"/>
  <c r="AN96" i="7"/>
  <c r="BV4" i="7"/>
  <c r="BV98" i="7"/>
  <c r="BU76" i="7"/>
  <c r="L24" i="7"/>
  <c r="AS8" i="7"/>
  <c r="O5" i="7"/>
  <c r="AU24" i="7"/>
  <c r="AP64" i="7"/>
  <c r="BV58" i="7"/>
  <c r="BQ38" i="7"/>
  <c r="AL46" i="7"/>
  <c r="AT77" i="7"/>
  <c r="AT125" i="7"/>
  <c r="J79" i="7"/>
  <c r="BU81" i="7"/>
  <c r="BO90" i="7"/>
  <c r="AQ88" i="7"/>
  <c r="BP22" i="7"/>
  <c r="AS78" i="7"/>
  <c r="L98" i="7"/>
  <c r="AS55" i="7"/>
  <c r="AO41" i="7"/>
  <c r="R13" i="7"/>
  <c r="AM20" i="7"/>
  <c r="BM8" i="7"/>
  <c r="AL9" i="7"/>
  <c r="BP26" i="7"/>
  <c r="BN37" i="7"/>
  <c r="AO46" i="7"/>
  <c r="T81" i="7"/>
  <c r="AQ58" i="7"/>
  <c r="T21" i="7"/>
  <c r="AN89" i="7"/>
  <c r="BP98" i="7"/>
  <c r="BR80" i="7"/>
  <c r="AP125" i="7"/>
  <c r="BO25" i="7"/>
  <c r="N13" i="7"/>
  <c r="BQ46" i="7"/>
  <c r="AR57" i="7"/>
  <c r="BU78" i="7"/>
  <c r="AN30" i="7"/>
  <c r="AQ124" i="7"/>
  <c r="N30" i="7"/>
  <c r="AM78" i="7"/>
  <c r="BS13" i="7"/>
  <c r="AL111" i="7"/>
  <c r="AS5" i="7"/>
  <c r="AO88" i="7"/>
  <c r="BQ97" i="7"/>
  <c r="BM54" i="7"/>
  <c r="M74" i="7"/>
  <c r="AV113" i="7"/>
  <c r="L3" i="7"/>
  <c r="BR13" i="7"/>
  <c r="K24" i="7"/>
  <c r="AR3" i="7"/>
  <c r="BS23" i="7"/>
  <c r="J73" i="7"/>
  <c r="AU40" i="7"/>
  <c r="AU96" i="7"/>
  <c r="AS128" i="7"/>
  <c r="BS54" i="7"/>
  <c r="BW97" i="7"/>
  <c r="AL110" i="7"/>
  <c r="AV29" i="7"/>
  <c r="BM74" i="7"/>
  <c r="AR59" i="7"/>
  <c r="L88" i="7"/>
  <c r="AP80" i="7"/>
  <c r="BM91" i="7"/>
  <c r="BQ78" i="7"/>
  <c r="BQ7" i="7"/>
  <c r="AM21" i="7"/>
  <c r="AR41" i="7"/>
  <c r="AT96" i="7"/>
  <c r="BV45" i="7"/>
  <c r="BM30" i="7"/>
  <c r="BO77" i="7"/>
  <c r="J92" i="7"/>
  <c r="BV96" i="7"/>
  <c r="AR109" i="7"/>
  <c r="AR7" i="7"/>
  <c r="AR75" i="7"/>
  <c r="AL122" i="7"/>
  <c r="O13" i="7"/>
  <c r="R74" i="7"/>
  <c r="AS61" i="7"/>
  <c r="BR64" i="7"/>
  <c r="BN6" i="7"/>
  <c r="AM93" i="7"/>
  <c r="M22" i="7"/>
  <c r="L11" i="7"/>
  <c r="BP20" i="7"/>
  <c r="AN26" i="7"/>
  <c r="AQ13" i="7"/>
  <c r="AV125" i="7"/>
  <c r="BT80" i="7"/>
  <c r="BP37" i="7"/>
  <c r="AU56" i="7"/>
  <c r="AN78" i="7"/>
  <c r="BQ93" i="7"/>
  <c r="AP46" i="7"/>
  <c r="T88" i="7"/>
  <c r="AS106" i="7"/>
  <c r="R12" i="7"/>
  <c r="M80" i="7"/>
  <c r="AO7" i="7"/>
  <c r="N28" i="7"/>
  <c r="BR9" i="7"/>
  <c r="AR28" i="7"/>
  <c r="BP29" i="7"/>
  <c r="AT98" i="7"/>
  <c r="AP110" i="7"/>
  <c r="BV55" i="7"/>
  <c r="BO98" i="7"/>
  <c r="AM125" i="7"/>
  <c r="N89" i="7"/>
  <c r="AO59" i="7"/>
  <c r="AS79" i="7"/>
  <c r="BW77" i="7"/>
  <c r="AT46" i="7"/>
  <c r="L7" i="7"/>
  <c r="AT26" i="7"/>
  <c r="O81" i="7"/>
  <c r="L21" i="7"/>
  <c r="BN27" i="7"/>
  <c r="AM39" i="7"/>
  <c r="BO80" i="7"/>
  <c r="AR10" i="7"/>
  <c r="AQ57" i="7"/>
  <c r="BP57" i="7"/>
  <c r="BV37" i="7"/>
  <c r="O90" i="7"/>
  <c r="AN74" i="7"/>
  <c r="AV96" i="7"/>
  <c r="BN10" i="7"/>
  <c r="K21" i="7"/>
  <c r="Q77" i="7"/>
  <c r="R7" i="7"/>
  <c r="BS25" i="7"/>
  <c r="BP40" i="7"/>
  <c r="BT72" i="7"/>
  <c r="AN91" i="7"/>
  <c r="AT9" i="7"/>
  <c r="AR27" i="7"/>
  <c r="AO106" i="7"/>
  <c r="AQ128" i="7"/>
  <c r="AQ40" i="7"/>
  <c r="BV54" i="7"/>
  <c r="AM56" i="7"/>
  <c r="P95" i="7"/>
  <c r="AV79" i="7"/>
  <c r="AP28" i="7"/>
  <c r="BU60" i="7"/>
  <c r="AQ97" i="7"/>
  <c r="BT12" i="7"/>
  <c r="AU41" i="7"/>
  <c r="AV8" i="7"/>
  <c r="Q23" i="7"/>
  <c r="AT55" i="7"/>
  <c r="BQ45" i="7"/>
  <c r="BN92" i="7"/>
  <c r="AS122" i="7"/>
  <c r="AS73" i="7"/>
  <c r="BU77" i="7"/>
  <c r="AM112" i="7"/>
  <c r="BM23" i="7"/>
  <c r="J13" i="7"/>
  <c r="R95" i="7"/>
  <c r="BQ20" i="7"/>
  <c r="T30" i="7"/>
  <c r="M79" i="7"/>
  <c r="BS55" i="7"/>
  <c r="AO28" i="7"/>
  <c r="AU91" i="7"/>
  <c r="K13" i="7"/>
  <c r="AP44" i="7"/>
  <c r="N98" i="7"/>
  <c r="AS81" i="7"/>
  <c r="BW98" i="7"/>
  <c r="AQ113" i="7"/>
  <c r="AT3" i="7"/>
  <c r="AQ64" i="7"/>
  <c r="BW47" i="7"/>
  <c r="AS98" i="7"/>
  <c r="AS95" i="7"/>
  <c r="AU75" i="7"/>
  <c r="K96" i="7"/>
  <c r="BM61" i="7"/>
  <c r="N94" i="7"/>
  <c r="BT42" i="7"/>
  <c r="T76" i="7"/>
  <c r="L73" i="7"/>
  <c r="BU8" i="7"/>
  <c r="AU128" i="7"/>
  <c r="BU11" i="7"/>
  <c r="BV21" i="7"/>
  <c r="AR26" i="7"/>
  <c r="AN11" i="7"/>
  <c r="AN45" i="7"/>
  <c r="BV81" i="7"/>
  <c r="L95" i="7"/>
  <c r="J77" i="7"/>
  <c r="BR38" i="7"/>
  <c r="AN113" i="7"/>
  <c r="AV64" i="7"/>
  <c r="BU93" i="7"/>
  <c r="O12" i="7"/>
  <c r="R25" i="7"/>
  <c r="AU131" i="7"/>
  <c r="AP10" i="7"/>
  <c r="AR46" i="7"/>
  <c r="BP30" i="7"/>
  <c r="AP27" i="7"/>
  <c r="AV90" i="7"/>
  <c r="K12" i="7"/>
  <c r="P24" i="7"/>
  <c r="BP13" i="7"/>
  <c r="N75" i="7"/>
  <c r="Q91" i="7"/>
  <c r="BW58" i="7"/>
  <c r="AR63" i="7"/>
  <c r="AL125" i="7"/>
  <c r="AV73" i="7"/>
  <c r="AL108" i="7"/>
  <c r="BP90" i="7"/>
  <c r="BT94" i="7"/>
  <c r="K3" i="7"/>
  <c r="AR8" i="7"/>
  <c r="BN11" i="7"/>
  <c r="Q74" i="7"/>
  <c r="BQ43" i="7"/>
  <c r="AS30" i="7"/>
  <c r="BO61" i="7"/>
  <c r="AM71" i="7"/>
  <c r="AN106" i="7"/>
  <c r="AT44" i="7"/>
  <c r="AM126" i="7"/>
  <c r="J24" i="7"/>
  <c r="AQ96" i="7"/>
  <c r="BQ29" i="7"/>
  <c r="AV56" i="7"/>
  <c r="BS93" i="7"/>
  <c r="P94" i="7"/>
  <c r="BP79" i="7"/>
  <c r="BV64" i="7"/>
  <c r="T77" i="7"/>
  <c r="AO20" i="7"/>
  <c r="BP21" i="7"/>
  <c r="BW10" i="7"/>
  <c r="K9" i="7"/>
  <c r="B8" i="7"/>
  <c r="R20" i="7"/>
  <c r="Q89" i="7"/>
  <c r="BS73" i="7"/>
  <c r="BW88" i="7"/>
  <c r="AL25" i="7"/>
  <c r="AO115" i="7"/>
  <c r="AU125" i="7"/>
  <c r="BO41" i="7"/>
  <c r="N80" i="7"/>
  <c r="AN46" i="7"/>
  <c r="BS56" i="7"/>
  <c r="AQ72" i="7"/>
  <c r="BS8" i="7"/>
  <c r="AV126" i="7"/>
  <c r="AM7" i="7"/>
  <c r="AP78" i="7"/>
  <c r="AN29" i="7"/>
  <c r="BO3" i="7"/>
  <c r="T13" i="7"/>
  <c r="BR21" i="7"/>
  <c r="AN42" i="7"/>
  <c r="BM81" i="7"/>
  <c r="BT38" i="7"/>
  <c r="AP54" i="7"/>
  <c r="AU127" i="7"/>
  <c r="AV107" i="7"/>
  <c r="BR56" i="7"/>
  <c r="AQ111" i="7"/>
  <c r="T8" i="7"/>
  <c r="BO38" i="7"/>
  <c r="S23" i="7"/>
  <c r="AU73" i="7"/>
  <c r="AS37" i="7"/>
  <c r="AO64" i="7"/>
  <c r="K77" i="7"/>
  <c r="K95" i="7"/>
  <c r="BN95" i="7"/>
  <c r="AP113" i="7"/>
  <c r="BS81" i="7"/>
  <c r="BU9" i="7"/>
  <c r="BU63" i="7"/>
  <c r="AR13" i="7"/>
  <c r="AR124" i="7"/>
  <c r="BO24" i="7"/>
  <c r="BQ30" i="7"/>
  <c r="S71" i="7"/>
  <c r="N8" i="7"/>
  <c r="AR44" i="7"/>
  <c r="O21" i="7"/>
  <c r="AS11" i="7"/>
  <c r="BP64" i="7"/>
  <c r="BU39" i="7"/>
  <c r="AS88" i="7"/>
  <c r="BW4" i="7"/>
  <c r="AN60" i="7"/>
  <c r="BN71" i="7"/>
  <c r="AQ29" i="7"/>
  <c r="S96" i="7"/>
  <c r="AU115" i="7"/>
  <c r="S21" i="7"/>
  <c r="AS21" i="7"/>
  <c r="BS44" i="7"/>
  <c r="T11" i="7"/>
  <c r="S78" i="7"/>
  <c r="N22" i="7"/>
  <c r="AS4" i="7"/>
  <c r="S92" i="7"/>
  <c r="AR71" i="7"/>
  <c r="BS61" i="7"/>
  <c r="AR88" i="7"/>
  <c r="AP131" i="7"/>
  <c r="AO62" i="7"/>
  <c r="AS123" i="7"/>
  <c r="AV111" i="7"/>
  <c r="BN3" i="7"/>
  <c r="AL5" i="7"/>
  <c r="AV28" i="7"/>
  <c r="Q3" i="7"/>
  <c r="AP56" i="7"/>
  <c r="AV106" i="7"/>
  <c r="O25" i="7"/>
  <c r="J95" i="7"/>
  <c r="BU80" i="7"/>
  <c r="AO89" i="7"/>
  <c r="AL131" i="7"/>
  <c r="BQ37" i="7"/>
  <c r="R8" i="7"/>
  <c r="BR25" i="7"/>
  <c r="O76" i="7"/>
  <c r="BR42" i="7"/>
  <c r="AQ59" i="7"/>
  <c r="AQ93" i="7"/>
  <c r="AQ110" i="7"/>
  <c r="O93" i="7"/>
  <c r="AQ25" i="7"/>
  <c r="AQ42" i="7"/>
  <c r="BR59" i="7"/>
  <c r="P71" i="7"/>
  <c r="AO8" i="7"/>
  <c r="M7" i="7"/>
  <c r="BT28" i="7"/>
  <c r="O23" i="7"/>
  <c r="BO13" i="7"/>
  <c r="AM26" i="7"/>
  <c r="T73" i="7"/>
  <c r="AL107" i="7"/>
  <c r="AN129" i="7"/>
  <c r="R88" i="7"/>
  <c r="BW78" i="7"/>
  <c r="AR54" i="7"/>
  <c r="BS46" i="7"/>
  <c r="BT23" i="7"/>
  <c r="AU4" i="7"/>
  <c r="T23" i="7"/>
  <c r="AR94" i="7"/>
  <c r="BR40" i="7"/>
  <c r="P8" i="7"/>
  <c r="AL20" i="7"/>
  <c r="BN4" i="7"/>
  <c r="AU72" i="7"/>
  <c r="AN56" i="7"/>
  <c r="J72" i="7"/>
  <c r="BV72" i="7"/>
  <c r="BP92" i="7"/>
  <c r="J3" i="7"/>
  <c r="AN7" i="7"/>
  <c r="BQ25" i="7"/>
  <c r="BT44" i="7"/>
  <c r="Q24" i="7"/>
  <c r="AL73" i="7"/>
  <c r="AT95" i="7"/>
  <c r="BV6" i="7"/>
  <c r="AU62" i="7"/>
  <c r="AQ126" i="7"/>
  <c r="AQ44" i="7"/>
  <c r="BN64" i="7"/>
  <c r="BR96" i="7"/>
  <c r="AL39" i="7"/>
  <c r="BN22" i="7"/>
  <c r="L29" i="7"/>
  <c r="AS20" i="7"/>
  <c r="AU71" i="7"/>
  <c r="AL92" i="7"/>
  <c r="AT123" i="7"/>
  <c r="AM59" i="7"/>
  <c r="AO110" i="7"/>
  <c r="J94" i="7"/>
  <c r="AU106" i="7"/>
  <c r="BO12" i="7"/>
  <c r="L20" i="7"/>
  <c r="J9" i="7"/>
  <c r="AQ9" i="7"/>
  <c r="AT54" i="7"/>
  <c r="BV24" i="7"/>
  <c r="BP44" i="7"/>
  <c r="AL72" i="7"/>
  <c r="BT76" i="7"/>
  <c r="L71" i="7"/>
  <c r="AM107" i="7"/>
  <c r="AQ98" i="7"/>
  <c r="BR5" i="7"/>
  <c r="BM24" i="7"/>
  <c r="AN27" i="7"/>
  <c r="AL59" i="7"/>
  <c r="M96" i="7"/>
  <c r="BM62" i="7"/>
  <c r="BW74" i="7"/>
  <c r="Q20" i="7"/>
  <c r="BS42" i="7"/>
  <c r="BM76" i="7"/>
  <c r="BW63" i="7"/>
  <c r="L97" i="7"/>
  <c r="T96" i="7"/>
  <c r="BP3" i="7"/>
  <c r="K30" i="7"/>
  <c r="AN9" i="7"/>
  <c r="K11" i="7"/>
  <c r="BQ76" i="7"/>
  <c r="AV108" i="7"/>
  <c r="AQ30" i="7"/>
  <c r="J78" i="7"/>
  <c r="BP54" i="7"/>
  <c r="L92" i="7"/>
  <c r="AP63" i="7"/>
  <c r="AN95" i="7"/>
  <c r="AU39" i="7"/>
  <c r="BT97" i="7"/>
  <c r="BU59" i="7"/>
  <c r="BN40" i="7"/>
  <c r="AP23" i="7"/>
  <c r="AM6" i="7"/>
  <c r="BO6" i="7"/>
  <c r="AL43" i="7"/>
  <c r="M8" i="7"/>
  <c r="AV76" i="7"/>
  <c r="AS107" i="7"/>
  <c r="R26" i="7"/>
  <c r="AR96" i="7"/>
  <c r="AT132" i="7"/>
  <c r="BT43" i="7"/>
  <c r="AU54" i="7"/>
  <c r="BR92" i="7"/>
  <c r="AM22" i="7"/>
  <c r="M29" i="7"/>
  <c r="M72" i="7"/>
  <c r="T12" i="7"/>
  <c r="BT81" i="7"/>
  <c r="BU23" i="7"/>
  <c r="BP38" i="7"/>
  <c r="AU47" i="7"/>
  <c r="AM5" i="7"/>
  <c r="N97" i="7"/>
  <c r="AO92" i="7"/>
  <c r="AS113" i="7"/>
  <c r="AS130" i="7"/>
  <c r="BU6" i="7"/>
  <c r="BP55" i="7"/>
  <c r="AV78" i="7"/>
  <c r="BV74" i="7"/>
  <c r="BR72" i="7"/>
  <c r="R96" i="7"/>
  <c r="BO42" i="7"/>
  <c r="BV11" i="7"/>
  <c r="BR23" i="7"/>
  <c r="O7" i="7"/>
  <c r="R22" i="7"/>
  <c r="AU27" i="7"/>
  <c r="BO93" i="7"/>
  <c r="AN114" i="7"/>
  <c r="S97" i="7"/>
  <c r="AM98" i="7"/>
  <c r="AV77" i="7"/>
  <c r="BV61" i="7"/>
  <c r="AS45" i="7"/>
  <c r="AU38" i="7"/>
  <c r="J5" i="7"/>
  <c r="BV20" i="7"/>
  <c r="AP45" i="7"/>
  <c r="AM8" i="7"/>
  <c r="T25" i="7"/>
  <c r="BT39" i="7"/>
  <c r="AT27" i="7"/>
  <c r="AS60" i="7"/>
  <c r="M98" i="7"/>
  <c r="BU61" i="7"/>
  <c r="AQ92" i="7"/>
  <c r="O26" i="7"/>
  <c r="AV44" i="7"/>
  <c r="L4" i="7"/>
  <c r="AQ5" i="7"/>
  <c r="BP7" i="7"/>
  <c r="BM64" i="7"/>
  <c r="BQ96" i="7"/>
  <c r="BQ28" i="7"/>
  <c r="J91" i="7"/>
  <c r="AS63" i="7"/>
  <c r="R75" i="7"/>
  <c r="BR73" i="7"/>
  <c r="BN41" i="7"/>
  <c r="AU77" i="7"/>
  <c r="AR108" i="7"/>
  <c r="AR131" i="7"/>
  <c r="AS129" i="7"/>
  <c r="M25" i="7"/>
  <c r="BU37" i="7"/>
  <c r="AV40" i="7"/>
  <c r="BS28" i="7"/>
  <c r="AL24" i="7"/>
  <c r="O92" i="7"/>
  <c r="BN97" i="7"/>
  <c r="BS11" i="7"/>
  <c r="M10" i="7"/>
  <c r="BU54" i="7"/>
  <c r="AT72" i="7"/>
  <c r="AT89" i="7"/>
  <c r="O74" i="7"/>
  <c r="AV57" i="7"/>
  <c r="BT4" i="7"/>
  <c r="AP5" i="7"/>
  <c r="BR24" i="7"/>
  <c r="O28" i="7"/>
  <c r="AN55" i="7"/>
  <c r="J74" i="7"/>
  <c r="BQ56" i="7"/>
  <c r="AN71" i="7"/>
  <c r="AO90" i="7"/>
  <c r="AS42" i="7"/>
  <c r="BN46" i="7"/>
  <c r="BR78" i="7"/>
  <c r="AU112" i="7"/>
  <c r="BU88" i="7"/>
  <c r="BS3" i="7"/>
  <c r="AO22" i="7"/>
  <c r="AQ4" i="7"/>
  <c r="AO81" i="7"/>
  <c r="BM29" i="7"/>
  <c r="BT37" i="7"/>
  <c r="P9" i="7"/>
  <c r="M89" i="7"/>
  <c r="BS94" i="7"/>
  <c r="AP57" i="7"/>
  <c r="O27" i="7"/>
  <c r="BO62" i="7"/>
  <c r="BM80" i="7"/>
  <c r="AR93" i="7"/>
  <c r="AM122" i="7"/>
  <c r="M6" i="7"/>
  <c r="BN8" i="7"/>
  <c r="BU64" i="7"/>
  <c r="BV75" i="7"/>
  <c r="AP21" i="7"/>
  <c r="BR43" i="7"/>
  <c r="N20" i="7"/>
  <c r="AR73" i="7"/>
  <c r="AQ106" i="7"/>
  <c r="N95" i="7"/>
  <c r="M77" i="7"/>
  <c r="BW76" i="7"/>
  <c r="K28" i="7"/>
  <c r="S79" i="7"/>
  <c r="BP6" i="7"/>
  <c r="BS24" i="7"/>
  <c r="AS40" i="7"/>
  <c r="S98" i="7"/>
  <c r="AL88" i="7"/>
  <c r="BU62" i="7"/>
  <c r="AT28" i="7"/>
  <c r="BP76" i="7"/>
  <c r="AR128" i="7"/>
  <c r="T4" i="7"/>
  <c r="BW44" i="7"/>
  <c r="AR45" i="7"/>
  <c r="BN12" i="7"/>
  <c r="BS40" i="7"/>
  <c r="AP7" i="7"/>
  <c r="BO22" i="7"/>
  <c r="T26" i="7"/>
  <c r="BW72" i="7"/>
  <c r="M11" i="7"/>
  <c r="AT22" i="7"/>
  <c r="AT56" i="7"/>
  <c r="AL37" i="7"/>
  <c r="J76" i="7"/>
  <c r="BR63" i="7"/>
  <c r="AO74" i="7"/>
  <c r="AS41" i="7"/>
  <c r="AL23" i="7"/>
  <c r="AM11" i="7"/>
  <c r="BR10" i="7"/>
  <c r="AV10" i="7"/>
  <c r="BU21" i="7"/>
  <c r="BN9" i="7"/>
  <c r="AQ24" i="7"/>
  <c r="L26" i="7"/>
  <c r="BM38" i="7"/>
  <c r="S7" i="7"/>
  <c r="AP106" i="7"/>
  <c r="BT11" i="7"/>
  <c r="O73" i="7"/>
  <c r="P4" i="7"/>
  <c r="AM9" i="7"/>
  <c r="O88" i="7"/>
  <c r="AV55" i="7"/>
  <c r="BS63" i="7"/>
  <c r="AO25" i="7"/>
  <c r="AQ81" i="7"/>
  <c r="AN47" i="7"/>
  <c r="AR6" i="7"/>
  <c r="P7" i="7"/>
  <c r="BT3" i="7"/>
  <c r="BT20" i="7"/>
  <c r="AR23" i="7"/>
  <c r="BM43" i="7"/>
  <c r="BM60" i="7"/>
  <c r="M95" i="7"/>
  <c r="AL96" i="7"/>
  <c r="P77" i="7"/>
  <c r="J30" i="7"/>
  <c r="AP38" i="7"/>
  <c r="BQ75" i="7"/>
  <c r="AV129" i="7"/>
  <c r="AL79" i="7"/>
  <c r="BO30" i="7"/>
  <c r="T3" i="7"/>
  <c r="BU13" i="7"/>
  <c r="BR29" i="7"/>
  <c r="AU9" i="7"/>
  <c r="AR64" i="7"/>
  <c r="AL113" i="7"/>
  <c r="BO11" i="7"/>
  <c r="AV20" i="7"/>
  <c r="Q27" i="7"/>
  <c r="AP41" i="7"/>
  <c r="BU38" i="7"/>
  <c r="R76" i="7"/>
  <c r="BM20" i="7"/>
  <c r="AS10" i="7"/>
  <c r="T6" i="7"/>
  <c r="AT4" i="7"/>
  <c r="R24" i="7"/>
  <c r="K6" i="7"/>
  <c r="BR12" i="7"/>
  <c r="BR45" i="7"/>
  <c r="BT95" i="7"/>
  <c r="R73" i="7"/>
  <c r="AU130" i="7"/>
  <c r="AL130" i="7"/>
  <c r="M5" i="7"/>
  <c r="AQ10" i="7"/>
  <c r="BM92" i="7"/>
  <c r="AU37" i="7"/>
  <c r="AV93" i="7"/>
  <c r="BO74" i="7"/>
  <c r="AN112" i="7"/>
  <c r="BO9" i="7"/>
  <c r="P3" i="7"/>
  <c r="P27" i="7"/>
  <c r="AT25" i="7"/>
  <c r="AU44" i="7"/>
  <c r="J10" i="7"/>
  <c r="BQ26" i="7"/>
  <c r="S20" i="7"/>
  <c r="AV98" i="7"/>
  <c r="AO10" i="7"/>
  <c r="AO44" i="7"/>
  <c r="K88" i="7"/>
  <c r="AV97" i="7"/>
  <c r="T20" i="7"/>
  <c r="K8" i="7"/>
  <c r="AT30" i="7"/>
  <c r="AU105" i="7"/>
  <c r="AT13" i="7"/>
  <c r="BM4" i="7"/>
  <c r="K78" i="7"/>
  <c r="BN45" i="7"/>
  <c r="AM91" i="7"/>
  <c r="BR77" i="7"/>
  <c r="BR94" i="7"/>
  <c r="AP95" i="7"/>
  <c r="BQ9" i="7"/>
  <c r="AN5" i="7"/>
  <c r="AO27" i="7"/>
  <c r="P6" i="7"/>
  <c r="Q93" i="7"/>
  <c r="AO95" i="7"/>
  <c r="BT27" i="7"/>
  <c r="AM38" i="7"/>
  <c r="K20" i="7"/>
  <c r="AP60" i="7"/>
  <c r="Q28" i="7"/>
  <c r="AV115" i="7"/>
  <c r="BW3" i="7"/>
  <c r="AO40" i="7"/>
  <c r="AN73" i="7"/>
  <c r="BV80" i="7"/>
  <c r="BR88" i="7"/>
  <c r="AV88" i="7"/>
  <c r="BP8" i="7"/>
  <c r="BU41" i="7"/>
  <c r="AO4" i="7"/>
  <c r="BO21" i="7"/>
  <c r="Q5" i="7"/>
  <c r="AV23" i="7"/>
  <c r="N79" i="7"/>
  <c r="BV63" i="7"/>
  <c r="BN73" i="7"/>
  <c r="BT5" i="7"/>
  <c r="M12" i="7"/>
  <c r="AT29" i="7"/>
  <c r="BP28" i="7"/>
  <c r="AL55" i="7"/>
  <c r="AP74" i="7"/>
  <c r="AO78" i="7"/>
  <c r="BV77" i="7"/>
  <c r="AT76" i="7"/>
  <c r="BR75" i="7"/>
  <c r="AU6" i="7"/>
  <c r="AN44" i="7"/>
  <c r="T10" i="7"/>
  <c r="BS12" i="7"/>
  <c r="BO72" i="7"/>
  <c r="BR93" i="7"/>
  <c r="BQ21" i="7"/>
  <c r="M94" i="7"/>
  <c r="AL94" i="7"/>
  <c r="AU126" i="7"/>
  <c r="AM27" i="7"/>
  <c r="BM72" i="7"/>
  <c r="BN20" i="7"/>
  <c r="BV13" i="7"/>
  <c r="AV11" i="7"/>
  <c r="BQ54" i="7"/>
  <c r="O8" i="7"/>
  <c r="L75" i="7"/>
  <c r="BW79" i="7"/>
  <c r="R21" i="7"/>
  <c r="AV123" i="7"/>
  <c r="AN64" i="7"/>
  <c r="BM58" i="7"/>
  <c r="AN58" i="7"/>
  <c r="BT57" i="7"/>
  <c r="T91" i="7"/>
  <c r="AP55" i="7"/>
  <c r="N4" i="7"/>
  <c r="AU5" i="7"/>
  <c r="L22" i="7"/>
  <c r="AR29" i="7"/>
  <c r="BM22" i="7"/>
  <c r="BR41" i="7"/>
  <c r="BP46" i="7"/>
  <c r="BS43" i="7"/>
  <c r="BQ42" i="7"/>
  <c r="AL41" i="7"/>
  <c r="P74" i="7"/>
  <c r="AV30" i="7"/>
  <c r="S29" i="7"/>
  <c r="AL3" i="7"/>
  <c r="AU21" i="7"/>
  <c r="K25" i="7"/>
  <c r="BV89" i="7"/>
  <c r="L10" i="7"/>
  <c r="AR77" i="7"/>
  <c r="AS112" i="7"/>
  <c r="BS26" i="7"/>
  <c r="M23" i="7"/>
  <c r="R11" i="7"/>
  <c r="AL30" i="7"/>
  <c r="BO46" i="7"/>
  <c r="AO6" i="7"/>
  <c r="BP91" i="7"/>
  <c r="BW30" i="7"/>
  <c r="L76" i="7"/>
  <c r="AR43" i="7"/>
  <c r="AM72" i="7"/>
  <c r="AT113" i="7"/>
  <c r="S22" i="7"/>
  <c r="O4" i="7"/>
  <c r="AU3" i="7"/>
  <c r="AS46" i="7"/>
  <c r="AQ22" i="7"/>
  <c r="BN58" i="7"/>
  <c r="AU94" i="7"/>
  <c r="AR125" i="7"/>
  <c r="AV112" i="7"/>
  <c r="BV94" i="7"/>
  <c r="AN92" i="7"/>
  <c r="BR90" i="7"/>
  <c r="BM89" i="7"/>
  <c r="AU80" i="7"/>
  <c r="AM80" i="7"/>
  <c r="N96" i="7"/>
  <c r="BM47" i="7"/>
  <c r="AL38" i="7"/>
  <c r="K72" i="7"/>
  <c r="AU12" i="7"/>
  <c r="BQ11" i="7"/>
  <c r="BW5" i="7"/>
  <c r="AP11" i="7"/>
  <c r="J26" i="7"/>
  <c r="Q4" i="7"/>
  <c r="P72" i="7"/>
  <c r="BQ62" i="7"/>
  <c r="BN75" i="7"/>
  <c r="BM6" i="7"/>
  <c r="M97" i="7"/>
  <c r="AP37" i="7"/>
  <c r="BR4" i="7"/>
  <c r="AN59" i="7"/>
  <c r="Q7" i="7"/>
  <c r="L79" i="7"/>
  <c r="AN12" i="7"/>
  <c r="BO20" i="7"/>
  <c r="T98" i="7"/>
  <c r="AM129" i="7"/>
  <c r="AM127" i="7"/>
  <c r="AV124" i="7"/>
  <c r="K23" i="7"/>
  <c r="BM9" i="7"/>
  <c r="N73" i="7"/>
  <c r="BO57" i="7"/>
  <c r="AU8" i="7"/>
  <c r="BN30" i="7"/>
  <c r="AL123" i="7"/>
  <c r="BS89" i="7"/>
  <c r="T80" i="7"/>
  <c r="AT62" i="7"/>
  <c r="AP92" i="7"/>
  <c r="AM12" i="7"/>
  <c r="S5" i="7"/>
  <c r="BV12" i="7"/>
  <c r="P25" i="7"/>
  <c r="AM114" i="7"/>
  <c r="AL98" i="7"/>
  <c r="BW95" i="7"/>
  <c r="BU94" i="7"/>
  <c r="M9" i="7"/>
  <c r="T24" i="7"/>
  <c r="AL6" i="7"/>
  <c r="BO29" i="7"/>
  <c r="BW46" i="7"/>
  <c r="AQ26" i="7"/>
  <c r="M91" i="7"/>
  <c r="AN76" i="7"/>
  <c r="BP61" i="7"/>
  <c r="BT93" i="7"/>
  <c r="BQ90" i="7"/>
  <c r="AL89" i="7"/>
  <c r="N3" i="7"/>
  <c r="AR25" i="7"/>
  <c r="BQ12" i="7"/>
  <c r="AV39" i="7"/>
  <c r="BS76" i="7"/>
  <c r="BU92" i="7"/>
  <c r="BQ60" i="7"/>
  <c r="AQ79" i="7"/>
  <c r="L89" i="7"/>
  <c r="BQ81" i="7"/>
  <c r="BT77" i="7"/>
  <c r="L5" i="7"/>
  <c r="AT12" i="7"/>
  <c r="L30" i="7"/>
  <c r="AV63" i="7"/>
  <c r="BT22" i="7"/>
  <c r="M71" i="7"/>
  <c r="AR78" i="7"/>
  <c r="BM90" i="7"/>
  <c r="AN108" i="7"/>
  <c r="BP11" i="7"/>
  <c r="BP43" i="7"/>
  <c r="AL64" i="7"/>
  <c r="BP63" i="7"/>
  <c r="AT61" i="7"/>
  <c r="AT23" i="7"/>
  <c r="AO43" i="7"/>
  <c r="AV59" i="7"/>
  <c r="AL74" i="7"/>
  <c r="AV5" i="7"/>
  <c r="BW26" i="7"/>
  <c r="R4" i="7"/>
  <c r="Q26" i="7"/>
  <c r="BW56" i="7"/>
  <c r="BW59" i="7"/>
  <c r="BM59" i="7"/>
  <c r="BT58" i="7"/>
  <c r="AL4" i="7"/>
  <c r="BQ10" i="7"/>
  <c r="K79" i="7"/>
  <c r="BQ47" i="7"/>
  <c r="N7" i="7"/>
  <c r="BR20" i="7"/>
  <c r="AP42" i="7"/>
  <c r="K98" i="7"/>
  <c r="AO109" i="7"/>
  <c r="BU79" i="7"/>
  <c r="AV127" i="7"/>
  <c r="Q88" i="7"/>
  <c r="AR12" i="7"/>
  <c r="AU22" i="7"/>
  <c r="O22" i="7"/>
  <c r="AL58" i="7"/>
  <c r="K4" i="7"/>
  <c r="BM5" i="7"/>
  <c r="S77" i="7"/>
  <c r="S95" i="7"/>
  <c r="AQ45" i="7"/>
  <c r="M4" i="7"/>
  <c r="AV27" i="7"/>
  <c r="K26" i="7"/>
  <c r="BN26" i="7"/>
  <c r="AV80" i="7"/>
  <c r="J80" i="7"/>
  <c r="BN43" i="7"/>
  <c r="AR39" i="7"/>
  <c r="BO37" i="7"/>
  <c r="AT5" i="7"/>
  <c r="AP24" i="7"/>
  <c r="O30" i="7"/>
  <c r="AT39" i="7"/>
  <c r="BO5" i="7"/>
  <c r="T75" i="7"/>
  <c r="AL54" i="7"/>
  <c r="BN29" i="7"/>
  <c r="Q8" i="7"/>
  <c r="BR46" i="7"/>
  <c r="AT107" i="7"/>
  <c r="AM123" i="7"/>
  <c r="BN28" i="7"/>
  <c r="T28" i="7"/>
  <c r="AS13" i="7"/>
  <c r="S8" i="7"/>
  <c r="AU7" i="7"/>
  <c r="BP5" i="7"/>
  <c r="AS25" i="7"/>
  <c r="S6" i="7"/>
  <c r="BV41" i="7"/>
  <c r="O79" i="7"/>
  <c r="AQ3" i="7"/>
  <c r="L6" i="7"/>
  <c r="AR38" i="7"/>
  <c r="BV10" i="7"/>
  <c r="AT24" i="7"/>
  <c r="BW57" i="7"/>
  <c r="AT74" i="7"/>
  <c r="AU93" i="7"/>
  <c r="BT47" i="7"/>
  <c r="J98" i="7"/>
  <c r="BR22" i="7"/>
  <c r="BM45" i="7"/>
  <c r="K10" i="7"/>
  <c r="BS59" i="7"/>
  <c r="AL42" i="7"/>
  <c r="BM7" i="7"/>
  <c r="S75" i="7"/>
  <c r="AP3" i="7"/>
  <c r="BO7" i="7"/>
  <c r="AR30" i="7"/>
  <c r="AM79" i="7"/>
  <c r="BS98" i="7"/>
  <c r="S91" i="7"/>
  <c r="AS7" i="7"/>
  <c r="S11" i="7"/>
  <c r="BM56" i="7"/>
  <c r="BP77" i="7"/>
  <c r="AT88" i="7"/>
  <c r="BQ88" i="7"/>
  <c r="M26" i="7"/>
  <c r="BW23" i="7"/>
  <c r="R80" i="7"/>
  <c r="AN81" i="7"/>
  <c r="AO105" i="7"/>
  <c r="N21" i="7"/>
  <c r="BS4" i="7"/>
  <c r="AO3" i="7"/>
  <c r="AL45" i="7"/>
  <c r="BV22" i="7"/>
  <c r="AP25" i="7"/>
  <c r="BU40" i="7"/>
  <c r="AT131" i="7"/>
  <c r="AS54" i="7"/>
  <c r="R71" i="7"/>
  <c r="AS22" i="7"/>
  <c r="BM37" i="7"/>
  <c r="S12" i="7"/>
  <c r="BO8" i="7"/>
  <c r="AN13" i="7"/>
  <c r="J29" i="7"/>
  <c r="AR40" i="7"/>
  <c r="P88" i="7"/>
  <c r="BQ63" i="7"/>
  <c r="P20" i="7"/>
  <c r="AO23" i="7"/>
  <c r="BW13" i="7"/>
  <c r="BW42" i="7"/>
  <c r="AL47" i="7"/>
  <c r="AL13" i="7"/>
  <c r="J8" i="7"/>
  <c r="BM41" i="7"/>
  <c r="AV13" i="7"/>
  <c r="AT45" i="7"/>
  <c r="BO26" i="7"/>
  <c r="BQ6" i="7"/>
  <c r="AL29" i="7"/>
  <c r="AO37" i="7"/>
  <c r="AQ20" i="7"/>
  <c r="AT7" i="7"/>
  <c r="BV27" i="7"/>
  <c r="J12" i="7"/>
  <c r="BW6" i="7"/>
  <c r="L9" i="7"/>
  <c r="BM27" i="7"/>
  <c r="AN98" i="7"/>
  <c r="BW9" i="7"/>
  <c r="AT6" i="7"/>
  <c r="R10" i="7"/>
  <c r="AM4" i="7"/>
  <c r="M76" i="7"/>
  <c r="BM13" i="7"/>
  <c r="BO94" i="7"/>
  <c r="AQ12" i="7"/>
  <c r="BU56" i="7"/>
  <c r="AR61" i="7"/>
  <c r="Q97" i="7"/>
  <c r="AM41" i="7"/>
  <c r="BV3" i="7"/>
  <c r="AT10" i="7"/>
  <c r="J23" i="7"/>
  <c r="S81" i="7"/>
  <c r="S90" i="7"/>
  <c r="AQ75" i="7"/>
  <c r="J27" i="7"/>
  <c r="AS24" i="7"/>
  <c r="L12" i="7"/>
  <c r="BN5" i="7"/>
  <c r="P23" i="7"/>
  <c r="BU22" i="7"/>
  <c r="R6" i="7"/>
  <c r="BP39" i="7"/>
  <c r="Q12" i="7"/>
  <c r="BN42" i="7"/>
  <c r="L8" i="7"/>
  <c r="BQ22" i="7"/>
  <c r="BQ5" i="7"/>
  <c r="AL44" i="7"/>
  <c r="BO47" i="7"/>
  <c r="AM29" i="7"/>
  <c r="BQ24" i="7"/>
  <c r="O24" i="7"/>
  <c r="AT8" i="7"/>
  <c r="Q6" i="7"/>
  <c r="AO5" i="7"/>
  <c r="O3" i="7"/>
  <c r="AM105" i="7"/>
  <c r="BW11" i="7"/>
  <c r="K75" i="7"/>
  <c r="BQ4" i="7"/>
  <c r="N5" i="7"/>
  <c r="S28" i="7"/>
  <c r="BT8" i="7"/>
  <c r="R23" i="7"/>
  <c r="AT47" i="7"/>
  <c r="K94" i="7"/>
  <c r="AL10" i="7"/>
  <c r="Q11" i="7"/>
  <c r="AT58" i="7"/>
  <c r="K90" i="7"/>
  <c r="P22" i="7"/>
  <c r="BS7" i="7"/>
  <c r="BP23" i="7"/>
  <c r="BU45" i="7"/>
  <c r="BW12" i="7"/>
  <c r="BW29" i="7"/>
  <c r="AT43" i="7"/>
  <c r="N78" i="7"/>
  <c r="BV43" i="7"/>
  <c r="BQ40" i="7"/>
  <c r="BS29" i="7"/>
  <c r="R27" i="7"/>
  <c r="AM13" i="7"/>
  <c r="BS5" i="7"/>
  <c r="S10" i="7"/>
  <c r="O20" i="7"/>
  <c r="Q22" i="7"/>
  <c r="N9" i="7"/>
  <c r="AN8" i="7"/>
  <c r="P5" i="7"/>
  <c r="AM28" i="7"/>
  <c r="AS12" i="7"/>
  <c r="AU11" i="7"/>
  <c r="O6" i="7"/>
  <c r="AP4" i="7"/>
  <c r="O77" i="7"/>
  <c r="BW38" i="7"/>
  <c r="BS27" i="7"/>
  <c r="AL26" i="7"/>
  <c r="AL21" i="7"/>
  <c r="M21" i="7"/>
  <c r="AM3" i="7"/>
  <c r="BP9" i="7"/>
  <c r="O22" i="6"/>
  <c r="S6" i="6"/>
  <c r="M84" i="6"/>
  <c r="M81" i="6"/>
  <c r="S71" i="6"/>
  <c r="K57" i="6"/>
  <c r="J24" i="6"/>
  <c r="K19" i="6"/>
  <c r="R11" i="6"/>
  <c r="Q6" i="6"/>
  <c r="S99" i="6"/>
  <c r="O96" i="6"/>
  <c r="M94" i="6"/>
  <c r="R78" i="6"/>
  <c r="R64" i="6"/>
  <c r="L54" i="6"/>
  <c r="O51" i="6"/>
  <c r="O39" i="6"/>
  <c r="S36" i="6"/>
  <c r="R33" i="6"/>
  <c r="N96" i="6"/>
  <c r="J86" i="6"/>
  <c r="Q78" i="6"/>
  <c r="K67" i="6"/>
  <c r="K51" i="6"/>
  <c r="M33" i="6"/>
  <c r="M18" i="6"/>
  <c r="P101" i="6"/>
  <c r="O99" i="6"/>
  <c r="K96" i="6"/>
  <c r="K94" i="6"/>
  <c r="P78" i="6"/>
  <c r="O64" i="6"/>
  <c r="P38" i="6"/>
  <c r="R35" i="6"/>
  <c r="L33" i="6"/>
  <c r="J26" i="6"/>
  <c r="Q23" i="6"/>
  <c r="Q20" i="6"/>
  <c r="R10" i="6"/>
  <c r="L5" i="6"/>
  <c r="L101" i="6"/>
  <c r="J94" i="6"/>
  <c r="N78" i="6"/>
  <c r="R66" i="6"/>
  <c r="L41" i="6"/>
  <c r="N38" i="6"/>
  <c r="Q35" i="6"/>
  <c r="P23" i="6"/>
  <c r="O20" i="6"/>
  <c r="K5" i="6"/>
  <c r="Q95" i="6"/>
  <c r="K87" i="6"/>
  <c r="R84" i="6"/>
  <c r="L78" i="6"/>
  <c r="K69" i="6"/>
  <c r="P57" i="6"/>
  <c r="L53" i="6"/>
  <c r="O35" i="6"/>
  <c r="J5" i="6"/>
  <c r="N34" i="6"/>
  <c r="K84" i="6"/>
  <c r="Q70" i="6"/>
  <c r="M93" i="6"/>
  <c r="L83" i="6"/>
  <c r="M51" i="6"/>
  <c r="L27" i="6"/>
  <c r="Q40" i="6"/>
  <c r="J84" i="6"/>
  <c r="L100" i="6"/>
  <c r="O38" i="6"/>
  <c r="K10" i="6"/>
  <c r="M99" i="6"/>
  <c r="Q81" i="6"/>
  <c r="N71" i="6"/>
  <c r="K9" i="6"/>
  <c r="P49" i="6"/>
  <c r="O40" i="6"/>
  <c r="M12" i="6"/>
  <c r="Q85" i="6"/>
  <c r="L49" i="6"/>
  <c r="L59" i="6" s="1"/>
  <c r="M25" i="6"/>
  <c r="J36" i="6"/>
  <c r="P102" i="6"/>
  <c r="P27" i="6"/>
  <c r="O7" i="6"/>
  <c r="P80" i="6"/>
  <c r="M36" i="6"/>
  <c r="R72" i="6"/>
  <c r="L82" i="6"/>
  <c r="O42" i="6"/>
  <c r="R97" i="6"/>
  <c r="O50" i="6"/>
  <c r="R22" i="6"/>
  <c r="J83" i="6"/>
  <c r="L12" i="6"/>
  <c r="P63" i="6"/>
  <c r="R55" i="6"/>
  <c r="N51" i="6"/>
  <c r="O49" i="6"/>
  <c r="L84" i="6"/>
  <c r="L42" i="6"/>
  <c r="M49" i="6"/>
  <c r="O63" i="6"/>
  <c r="J85" i="6"/>
  <c r="O93" i="6"/>
  <c r="N23" i="6"/>
  <c r="K54" i="6"/>
  <c r="K21" i="6"/>
  <c r="O87" i="6"/>
  <c r="L4" i="6"/>
  <c r="K65" i="6"/>
  <c r="M24" i="6"/>
  <c r="J53" i="6"/>
  <c r="M6" i="6"/>
  <c r="R34" i="6"/>
  <c r="S72" i="6"/>
  <c r="J18" i="6"/>
  <c r="M102" i="6"/>
  <c r="M96" i="6"/>
  <c r="N20" i="6"/>
  <c r="S95" i="6"/>
  <c r="N82" i="6"/>
  <c r="R80" i="6"/>
  <c r="J8" i="6"/>
  <c r="R70" i="6"/>
  <c r="L68" i="6"/>
  <c r="O56" i="6"/>
  <c r="L18" i="6"/>
  <c r="J96" i="6"/>
  <c r="O6" i="6"/>
  <c r="M4" i="6"/>
  <c r="L65" i="6"/>
  <c r="Q4" i="6"/>
  <c r="P21" i="6"/>
  <c r="M34" i="6"/>
  <c r="Q22" i="6"/>
  <c r="P20" i="6"/>
  <c r="Q18" i="6"/>
  <c r="S8" i="6"/>
  <c r="M95" i="6"/>
  <c r="R82" i="6"/>
  <c r="M63" i="6"/>
  <c r="N27" i="6"/>
  <c r="J33" i="6"/>
  <c r="L51" i="6"/>
  <c r="O41" i="6"/>
  <c r="M37" i="6"/>
  <c r="P26" i="6"/>
  <c r="J25" i="6"/>
  <c r="R40" i="6"/>
  <c r="P99" i="6"/>
  <c r="R26" i="6"/>
  <c r="P10" i="6"/>
  <c r="Q80" i="6"/>
  <c r="Q82" i="6"/>
  <c r="Q66" i="6"/>
  <c r="K12" i="6"/>
  <c r="O69" i="6"/>
  <c r="J37" i="6"/>
  <c r="O26" i="6"/>
  <c r="L23" i="6"/>
  <c r="O102" i="6"/>
  <c r="O79" i="6"/>
  <c r="P8" i="6"/>
  <c r="O5" i="6"/>
  <c r="L93" i="6"/>
  <c r="L87" i="6"/>
  <c r="T87" i="6" s="1"/>
  <c r="R85" i="6"/>
  <c r="M68" i="6"/>
  <c r="J66" i="6"/>
  <c r="J51" i="6"/>
  <c r="Q38" i="6"/>
  <c r="S38" i="6"/>
  <c r="M100" i="6"/>
  <c r="S34" i="6"/>
  <c r="S43" i="6" s="1"/>
  <c r="N26" i="6"/>
  <c r="P24" i="6"/>
  <c r="R18" i="6"/>
  <c r="O12" i="6"/>
  <c r="N18" i="6"/>
  <c r="P67" i="6"/>
  <c r="R81" i="6"/>
  <c r="L102" i="6"/>
  <c r="Q100" i="6"/>
  <c r="J99" i="6"/>
  <c r="L96" i="6"/>
  <c r="P94" i="6"/>
  <c r="S84" i="6"/>
  <c r="P83" i="6"/>
  <c r="L70" i="6"/>
  <c r="P65" i="6"/>
  <c r="S12" i="6"/>
  <c r="N39" i="6"/>
  <c r="K78" i="6"/>
  <c r="J97" i="6"/>
  <c r="R57" i="6"/>
  <c r="J56" i="6"/>
  <c r="S52" i="6"/>
  <c r="K50" i="6"/>
  <c r="O48" i="6"/>
  <c r="N40" i="6"/>
  <c r="N36" i="6"/>
  <c r="J23" i="6"/>
  <c r="K42" i="6"/>
  <c r="R9" i="6"/>
  <c r="S57" i="6"/>
  <c r="P22" i="6"/>
  <c r="L7" i="6"/>
  <c r="O86" i="6"/>
  <c r="N79" i="6"/>
  <c r="L71" i="6"/>
  <c r="M66" i="6"/>
  <c r="S56" i="6"/>
  <c r="S51" i="6"/>
  <c r="S50" i="6"/>
  <c r="Q34" i="6"/>
  <c r="R25" i="6"/>
  <c r="K6" i="6"/>
  <c r="S94" i="6"/>
  <c r="S40" i="6"/>
  <c r="K99" i="6"/>
  <c r="K98" i="6"/>
  <c r="Q94" i="6"/>
  <c r="N86" i="6"/>
  <c r="O72" i="6"/>
  <c r="N67" i="6"/>
  <c r="L66" i="6"/>
  <c r="M53" i="6"/>
  <c r="P51" i="6"/>
  <c r="J42" i="6"/>
  <c r="Q37" i="6"/>
  <c r="S35" i="6"/>
  <c r="J6" i="6"/>
  <c r="R67" i="6"/>
  <c r="P36" i="6"/>
  <c r="N10" i="6"/>
  <c r="Q26" i="6"/>
  <c r="M85" i="6"/>
  <c r="K49" i="6"/>
  <c r="P95" i="6"/>
  <c r="J69" i="6"/>
  <c r="R27" i="6"/>
  <c r="J41" i="6"/>
  <c r="S48" i="6"/>
  <c r="N80" i="6"/>
  <c r="S7" i="6"/>
  <c r="K100" i="6"/>
  <c r="L38" i="6"/>
  <c r="J19" i="6"/>
  <c r="O70" i="6"/>
  <c r="J98" i="6"/>
  <c r="K11" i="6"/>
  <c r="R56" i="6"/>
  <c r="K7" i="6"/>
  <c r="Q93" i="6"/>
  <c r="S27" i="6"/>
  <c r="M82" i="6"/>
  <c r="Q41" i="6"/>
  <c r="P5" i="6"/>
  <c r="S79" i="6"/>
  <c r="R50" i="6"/>
  <c r="B8" i="6"/>
  <c r="P70" i="6"/>
  <c r="K36" i="6"/>
  <c r="M39" i="6"/>
  <c r="L81" i="6"/>
  <c r="P100" i="6"/>
  <c r="N21" i="6"/>
  <c r="N4" i="6"/>
  <c r="K68" i="6"/>
  <c r="R48" i="6"/>
  <c r="M80" i="6"/>
  <c r="Q7" i="6"/>
  <c r="N65" i="6"/>
  <c r="R39" i="6"/>
  <c r="J7" i="6"/>
  <c r="L79" i="6"/>
  <c r="R99" i="6"/>
  <c r="M42" i="6"/>
  <c r="Q64" i="6"/>
  <c r="J50" i="6"/>
  <c r="K27" i="6"/>
  <c r="Q53" i="6"/>
  <c r="M70" i="6"/>
  <c r="S3" i="6"/>
  <c r="K86" i="6"/>
  <c r="T89" i="6" s="1"/>
  <c r="O24" i="6"/>
  <c r="S100" i="6"/>
  <c r="N35" i="6"/>
  <c r="K79" i="6"/>
  <c r="R21" i="6"/>
  <c r="S63" i="6"/>
  <c r="J4" i="6"/>
  <c r="R41" i="6"/>
  <c r="L50" i="6"/>
  <c r="N5" i="6"/>
  <c r="R42" i="6"/>
  <c r="S96" i="6"/>
  <c r="N50" i="6"/>
  <c r="S66" i="6"/>
  <c r="L25" i="6"/>
  <c r="M79" i="6"/>
  <c r="L52" i="6"/>
  <c r="S9" i="6"/>
  <c r="O23" i="6"/>
  <c r="Q72" i="6"/>
  <c r="O82" i="6"/>
  <c r="K55" i="6"/>
  <c r="N94" i="6"/>
  <c r="K35" i="6"/>
  <c r="Q96" i="6"/>
  <c r="L64" i="6"/>
  <c r="Q11" i="6"/>
  <c r="P56" i="6"/>
  <c r="K93" i="6"/>
  <c r="P19" i="6"/>
  <c r="M35" i="6"/>
  <c r="M83" i="6"/>
  <c r="N93" i="6"/>
  <c r="K4" i="6"/>
  <c r="R93" i="6"/>
  <c r="J21" i="6"/>
  <c r="S53" i="6"/>
  <c r="S69" i="6"/>
  <c r="O67" i="6"/>
  <c r="O11" i="6"/>
  <c r="O52" i="6"/>
  <c r="S102" i="6"/>
  <c r="J39" i="6"/>
  <c r="N81" i="6"/>
  <c r="Q19" i="6"/>
  <c r="S49" i="6"/>
  <c r="K71" i="6"/>
  <c r="S25" i="6"/>
  <c r="N95" i="6"/>
  <c r="P85" i="6"/>
  <c r="Q5" i="6"/>
  <c r="O33" i="6"/>
  <c r="R96" i="6"/>
  <c r="P3" i="6"/>
  <c r="R24" i="6"/>
  <c r="O71" i="6"/>
  <c r="N41" i="6"/>
  <c r="R87" i="6"/>
  <c r="S54" i="6"/>
  <c r="M78" i="6"/>
  <c r="K37" i="6"/>
  <c r="L57" i="6"/>
  <c r="R6" i="6"/>
  <c r="N63" i="6"/>
  <c r="O18" i="6"/>
  <c r="O25" i="6"/>
  <c r="J49" i="6"/>
  <c r="S5" i="6"/>
  <c r="O85" i="6"/>
  <c r="Q98" i="6"/>
  <c r="K3" i="6"/>
  <c r="P66" i="6"/>
  <c r="N84" i="6"/>
  <c r="R51" i="6"/>
  <c r="N24" i="6"/>
  <c r="L97" i="6"/>
  <c r="O21" i="6"/>
  <c r="R53" i="6"/>
  <c r="K72" i="6"/>
  <c r="R4" i="6"/>
  <c r="K40" i="6"/>
  <c r="S86" i="6"/>
  <c r="M50" i="6"/>
  <c r="L26" i="6"/>
  <c r="R49" i="6"/>
  <c r="J100" i="6"/>
  <c r="P7" i="6"/>
  <c r="O10" i="6"/>
  <c r="N33" i="6"/>
  <c r="S65" i="6"/>
  <c r="O19" i="6"/>
  <c r="Q55" i="6"/>
  <c r="L6" i="6"/>
  <c r="P18" i="6"/>
  <c r="L35" i="6"/>
  <c r="P54" i="6"/>
  <c r="M87" i="6"/>
  <c r="P34" i="6"/>
  <c r="M26" i="6"/>
  <c r="S10" i="6"/>
  <c r="L37" i="6"/>
  <c r="N56" i="6"/>
  <c r="R69" i="6"/>
  <c r="N48" i="6"/>
  <c r="O8" i="6"/>
  <c r="Q71" i="6"/>
  <c r="S22" i="6"/>
  <c r="L36" i="6"/>
  <c r="O78" i="6"/>
  <c r="R12" i="6"/>
  <c r="J3" i="6"/>
  <c r="L24" i="6"/>
  <c r="P41" i="6"/>
  <c r="N101" i="6"/>
  <c r="J27" i="6"/>
  <c r="R7" i="6"/>
  <c r="J48" i="6"/>
  <c r="R102" i="6"/>
  <c r="M48" i="6"/>
  <c r="R63" i="6"/>
  <c r="J10" i="6"/>
  <c r="T10" i="6" s="1"/>
  <c r="O101" i="6"/>
  <c r="O98" i="6"/>
  <c r="O95" i="6"/>
  <c r="O80" i="6"/>
  <c r="J78" i="6"/>
  <c r="P72" i="6"/>
  <c r="P71" i="6"/>
  <c r="S67" i="6"/>
  <c r="Q57" i="6"/>
  <c r="Q63" i="6"/>
  <c r="M64" i="6"/>
  <c r="M57" i="6"/>
  <c r="O55" i="6"/>
  <c r="Q52" i="6"/>
  <c r="P40" i="6"/>
  <c r="J68" i="6"/>
  <c r="O34" i="6"/>
  <c r="M22" i="6"/>
  <c r="Q10" i="6"/>
  <c r="Q9" i="6"/>
  <c r="M5" i="6"/>
  <c r="K20" i="6"/>
  <c r="J79" i="6"/>
  <c r="L8" i="6"/>
  <c r="Q33" i="6"/>
  <c r="R65" i="6"/>
  <c r="M55" i="6"/>
  <c r="R5" i="6"/>
  <c r="L85" i="6"/>
  <c r="M101" i="6"/>
  <c r="N98" i="6"/>
  <c r="Q97" i="6"/>
  <c r="N70" i="6"/>
  <c r="R37" i="6"/>
  <c r="S93" i="6"/>
  <c r="J71" i="6"/>
  <c r="Q8" i="6"/>
  <c r="P55" i="6"/>
  <c r="N85" i="6"/>
  <c r="K82" i="6"/>
  <c r="K85" i="6"/>
  <c r="J40" i="6"/>
  <c r="Q68" i="6"/>
  <c r="Q67" i="6"/>
  <c r="O54" i="6"/>
  <c r="O53" i="6"/>
  <c r="P52" i="6"/>
  <c r="P37" i="6"/>
  <c r="R52" i="6"/>
  <c r="M23" i="6"/>
  <c r="O4" i="6"/>
  <c r="N99" i="6"/>
  <c r="J35" i="6"/>
  <c r="J34" i="6"/>
  <c r="K33" i="6"/>
  <c r="N72" i="6"/>
  <c r="S11" i="6"/>
  <c r="O27" i="6"/>
  <c r="N66" i="6"/>
  <c r="N7" i="6"/>
  <c r="K56" i="6"/>
  <c r="M20" i="6"/>
  <c r="L19" i="6"/>
  <c r="P12" i="6"/>
  <c r="P11" i="6"/>
  <c r="P9" i="6"/>
  <c r="M7" i="6"/>
  <c r="P4" i="6"/>
  <c r="K81" i="6"/>
  <c r="T81" i="6" s="1"/>
  <c r="K52" i="6"/>
  <c r="N3" i="6"/>
  <c r="P42" i="6"/>
  <c r="O9" i="6"/>
  <c r="S81" i="6"/>
  <c r="J52" i="6"/>
  <c r="M3" i="6"/>
  <c r="R38" i="6"/>
  <c r="O94" i="6"/>
  <c r="P97" i="6"/>
  <c r="P50" i="6"/>
  <c r="R68" i="6"/>
  <c r="R100" i="6"/>
  <c r="P87" i="6"/>
  <c r="Q83" i="6"/>
  <c r="J82" i="6"/>
  <c r="Q79" i="6"/>
  <c r="N69" i="6"/>
  <c r="P68" i="6"/>
  <c r="Q65" i="6"/>
  <c r="J64" i="6"/>
  <c r="L63" i="6"/>
  <c r="L56" i="6"/>
  <c r="L55" i="6"/>
  <c r="S24" i="6"/>
  <c r="Q3" i="6"/>
  <c r="P96" i="6"/>
  <c r="O37" i="6"/>
  <c r="Q36" i="6"/>
  <c r="R71" i="6"/>
  <c r="O81" i="6"/>
  <c r="Q27" i="6"/>
  <c r="S23" i="6"/>
  <c r="N8" i="6"/>
  <c r="J93" i="6"/>
  <c r="L20" i="6"/>
  <c r="Q102" i="6"/>
  <c r="K101" i="6"/>
  <c r="N100" i="6"/>
  <c r="P93" i="6"/>
  <c r="R86" i="6"/>
  <c r="S82" i="6"/>
  <c r="S26" i="6"/>
  <c r="Q49" i="6"/>
  <c r="Q59" i="6" s="1"/>
  <c r="S85" i="6"/>
  <c r="P79" i="6"/>
  <c r="K70" i="6"/>
  <c r="O68" i="6"/>
  <c r="N22" i="6"/>
  <c r="J57" i="6"/>
  <c r="M67" i="6"/>
  <c r="N52" i="6"/>
  <c r="S4" i="6"/>
  <c r="O36" i="6"/>
  <c r="Q21" i="6"/>
  <c r="S41" i="6"/>
  <c r="N53" i="6"/>
  <c r="Q86" i="6"/>
  <c r="K41" i="6"/>
  <c r="L39" i="6"/>
  <c r="M38" i="6"/>
  <c r="N37" i="6"/>
  <c r="L11" i="6"/>
  <c r="K34" i="6"/>
  <c r="K83" i="6"/>
  <c r="Q25" i="6"/>
  <c r="P39" i="6"/>
  <c r="R20" i="6"/>
  <c r="S20" i="6"/>
  <c r="Q50" i="6"/>
  <c r="M10" i="6"/>
  <c r="M9" i="6"/>
  <c r="K8" i="6"/>
  <c r="L3" i="6"/>
  <c r="K24" i="6"/>
  <c r="Q51" i="6"/>
  <c r="J65" i="6"/>
  <c r="J102" i="6"/>
  <c r="L40" i="6"/>
  <c r="M54" i="6"/>
  <c r="N25" i="6"/>
  <c r="N68" i="6"/>
  <c r="J20" i="6"/>
  <c r="M71" i="6"/>
  <c r="K66" i="6"/>
  <c r="J11" i="6"/>
  <c r="M19" i="6"/>
  <c r="M40" i="6"/>
  <c r="J67" i="6"/>
  <c r="S87" i="6"/>
  <c r="L95" i="6"/>
  <c r="T95" i="6" s="1"/>
  <c r="K26" i="6"/>
  <c r="L10" i="6"/>
  <c r="O84" i="6"/>
  <c r="K22" i="6"/>
  <c r="P35" i="6"/>
  <c r="M56" i="6"/>
  <c r="Q24" i="6"/>
  <c r="R3" i="6"/>
  <c r="M52" i="6"/>
  <c r="L34" i="6"/>
  <c r="Q44" i="6" l="1"/>
  <c r="Q43" i="6"/>
  <c r="O59" i="6"/>
  <c r="O58" i="6"/>
  <c r="T43" i="6"/>
  <c r="T33" i="6"/>
  <c r="J44" i="6"/>
  <c r="J43" i="6"/>
  <c r="L29" i="6"/>
  <c r="L28" i="6"/>
  <c r="T85" i="6"/>
  <c r="P74" i="6"/>
  <c r="P73" i="6"/>
  <c r="T22" i="6"/>
  <c r="S89" i="6"/>
  <c r="S88" i="6"/>
  <c r="O74" i="6"/>
  <c r="O73" i="6"/>
  <c r="P89" i="6"/>
  <c r="P88" i="6"/>
  <c r="O14" i="6"/>
  <c r="O13" i="6"/>
  <c r="R13" i="6"/>
  <c r="R14" i="6"/>
  <c r="T20" i="6"/>
  <c r="T93" i="6"/>
  <c r="J103" i="6"/>
  <c r="T103" i="6"/>
  <c r="N43" i="6"/>
  <c r="N44" i="6"/>
  <c r="O29" i="6"/>
  <c r="O28" i="6"/>
  <c r="N103" i="6"/>
  <c r="R59" i="6"/>
  <c r="R58" i="6"/>
  <c r="Q103" i="6"/>
  <c r="T37" i="6"/>
  <c r="M103" i="6"/>
  <c r="L13" i="6"/>
  <c r="L14" i="6"/>
  <c r="T57" i="6"/>
  <c r="T59" i="6"/>
  <c r="Q14" i="6"/>
  <c r="Q13" i="6"/>
  <c r="N14" i="6"/>
  <c r="N13" i="6"/>
  <c r="K44" i="6"/>
  <c r="K43" i="6"/>
  <c r="T79" i="6"/>
  <c r="R74" i="6"/>
  <c r="R73" i="6"/>
  <c r="N58" i="6"/>
  <c r="N59" i="6"/>
  <c r="N73" i="6"/>
  <c r="N74" i="6"/>
  <c r="T42" i="6"/>
  <c r="T44" i="6"/>
  <c r="L103" i="6"/>
  <c r="M74" i="6"/>
  <c r="M73" i="6"/>
  <c r="T83" i="6"/>
  <c r="L88" i="6"/>
  <c r="L89" i="6"/>
  <c r="Q88" i="6"/>
  <c r="Q89" i="6"/>
  <c r="T24" i="6"/>
  <c r="T54" i="6"/>
  <c r="T67" i="6"/>
  <c r="T34" i="6"/>
  <c r="M59" i="6"/>
  <c r="M58" i="6"/>
  <c r="T3" i="6"/>
  <c r="T13" i="6"/>
  <c r="J13" i="6"/>
  <c r="J14" i="6"/>
  <c r="K14" i="6"/>
  <c r="K13" i="6"/>
  <c r="T4" i="6"/>
  <c r="S13" i="6"/>
  <c r="S14" i="6"/>
  <c r="T56" i="6"/>
  <c r="T25" i="6"/>
  <c r="T28" i="6"/>
  <c r="T18" i="6"/>
  <c r="J29" i="6"/>
  <c r="J28" i="6"/>
  <c r="T86" i="6"/>
  <c r="R89" i="6"/>
  <c r="R88" i="6"/>
  <c r="T80" i="6"/>
  <c r="K29" i="6"/>
  <c r="K28" i="6"/>
  <c r="T73" i="6"/>
  <c r="T63" i="6"/>
  <c r="J74" i="6"/>
  <c r="J73" i="6"/>
  <c r="P103" i="6"/>
  <c r="T82" i="6"/>
  <c r="T35" i="6"/>
  <c r="T78" i="6"/>
  <c r="T88" i="6"/>
  <c r="J89" i="6"/>
  <c r="J88" i="6"/>
  <c r="P29" i="6"/>
  <c r="P28" i="6"/>
  <c r="T100" i="6"/>
  <c r="P14" i="6"/>
  <c r="P13" i="6"/>
  <c r="S74" i="6"/>
  <c r="S73" i="6"/>
  <c r="T7" i="6"/>
  <c r="S58" i="6"/>
  <c r="S59" i="6"/>
  <c r="N28" i="6"/>
  <c r="N29" i="6"/>
  <c r="T8" i="6"/>
  <c r="T84" i="6"/>
  <c r="T26" i="6"/>
  <c r="K74" i="6"/>
  <c r="K73" i="6"/>
  <c r="T9" i="6"/>
  <c r="T38" i="6"/>
  <c r="T12" i="6"/>
  <c r="T14" i="6"/>
  <c r="P44" i="6"/>
  <c r="P43" i="6"/>
  <c r="K59" i="6"/>
  <c r="K58" i="6"/>
  <c r="T55" i="6"/>
  <c r="Q58" i="6"/>
  <c r="T72" i="6"/>
  <c r="T74" i="6"/>
  <c r="S28" i="6"/>
  <c r="S29" i="6"/>
  <c r="T68" i="6"/>
  <c r="M13" i="6"/>
  <c r="M14" i="6"/>
  <c r="T58" i="6"/>
  <c r="T48" i="6"/>
  <c r="J59" i="6"/>
  <c r="J58" i="6"/>
  <c r="K103" i="6"/>
  <c r="T98" i="6"/>
  <c r="T23" i="6"/>
  <c r="T51" i="6"/>
  <c r="R44" i="6"/>
  <c r="R43" i="6"/>
  <c r="T11" i="6"/>
  <c r="T102" i="6"/>
  <c r="T104" i="6"/>
  <c r="L74" i="6"/>
  <c r="L73" i="6"/>
  <c r="T52" i="6"/>
  <c r="S103" i="6"/>
  <c r="M88" i="6"/>
  <c r="M89" i="6"/>
  <c r="O44" i="6"/>
  <c r="O43" i="6"/>
  <c r="T21" i="6"/>
  <c r="K89" i="6"/>
  <c r="K88" i="6"/>
  <c r="R29" i="6"/>
  <c r="R28" i="6"/>
  <c r="T66" i="6"/>
  <c r="Q29" i="6"/>
  <c r="Q28" i="6"/>
  <c r="T36" i="6"/>
  <c r="T94" i="6"/>
  <c r="M29" i="6"/>
  <c r="M28" i="6"/>
  <c r="T101" i="6"/>
  <c r="L58" i="6"/>
  <c r="S44" i="6"/>
  <c r="T70" i="6"/>
  <c r="T71" i="6"/>
  <c r="O89" i="6"/>
  <c r="O88" i="6"/>
  <c r="T41" i="6"/>
  <c r="T97" i="6"/>
  <c r="T5" i="6"/>
  <c r="N88" i="6"/>
  <c r="N89" i="6"/>
  <c r="L44" i="6"/>
  <c r="L43" i="6"/>
  <c r="T65" i="6"/>
  <c r="T64" i="6"/>
  <c r="T40" i="6"/>
  <c r="Q74" i="6"/>
  <c r="Q73" i="6"/>
  <c r="T27" i="6"/>
  <c r="T29" i="6"/>
  <c r="T49" i="6"/>
  <c r="T39" i="6"/>
  <c r="R103" i="6"/>
  <c r="T50" i="6"/>
  <c r="T19" i="6"/>
  <c r="T69" i="6"/>
  <c r="T6" i="6"/>
  <c r="T99" i="6"/>
  <c r="T96" i="6"/>
  <c r="T53" i="6"/>
  <c r="O103" i="6"/>
  <c r="M44" i="6"/>
  <c r="M43" i="6"/>
  <c r="P59" i="6"/>
  <c r="P58" i="6"/>
  <c r="O133" i="7"/>
  <c r="K134" i="7"/>
  <c r="U125" i="7"/>
  <c r="V125" i="7"/>
  <c r="U133" i="7"/>
  <c r="S133" i="7"/>
  <c r="M133" i="7"/>
  <c r="U127" i="7"/>
  <c r="M134" i="7"/>
  <c r="T133" i="7"/>
  <c r="T134" i="7"/>
  <c r="V123" i="7"/>
  <c r="U123" i="7"/>
  <c r="L133" i="7"/>
  <c r="L134" i="7"/>
  <c r="U132" i="7"/>
  <c r="V132" i="7"/>
  <c r="U134" i="7"/>
  <c r="V124" i="7"/>
  <c r="U124" i="7"/>
  <c r="V127" i="7"/>
  <c r="P134" i="7"/>
  <c r="P133" i="7"/>
  <c r="Q134" i="7"/>
  <c r="Q133" i="7"/>
  <c r="V130" i="7"/>
  <c r="U130" i="7"/>
  <c r="U126" i="7"/>
  <c r="V126" i="7"/>
  <c r="V131" i="7"/>
  <c r="U131" i="7"/>
  <c r="V129" i="7"/>
  <c r="U129" i="7"/>
  <c r="V128" i="7"/>
  <c r="U128" i="7"/>
  <c r="J133" i="7"/>
  <c r="U122" i="7"/>
  <c r="J134" i="7"/>
  <c r="V133" i="7"/>
  <c r="V122" i="7"/>
  <c r="K133" i="7"/>
  <c r="O134" i="7"/>
  <c r="R134" i="7"/>
  <c r="R133" i="7"/>
  <c r="S134" i="7"/>
  <c r="N133" i="7"/>
  <c r="N134" i="7"/>
  <c r="V63" i="7"/>
  <c r="T48" i="7"/>
  <c r="U39" i="7"/>
  <c r="U44" i="7"/>
  <c r="V54" i="7"/>
  <c r="V37" i="7"/>
  <c r="U58" i="7"/>
  <c r="V59" i="7"/>
  <c r="U40" i="7"/>
  <c r="S49" i="7"/>
  <c r="R66" i="7"/>
  <c r="S65" i="7"/>
  <c r="U59" i="7"/>
  <c r="P49" i="7"/>
  <c r="U38" i="7"/>
  <c r="S66" i="7"/>
  <c r="U57" i="7"/>
  <c r="V60" i="7"/>
  <c r="V43" i="7"/>
  <c r="U49" i="7"/>
  <c r="N65" i="7"/>
  <c r="P48" i="7"/>
  <c r="K48" i="7"/>
  <c r="U62" i="7"/>
  <c r="V39" i="7"/>
  <c r="V38" i="7"/>
  <c r="R48" i="7"/>
  <c r="V42" i="7"/>
  <c r="V57" i="7"/>
  <c r="V58" i="7"/>
  <c r="K49" i="7"/>
  <c r="T66" i="7"/>
  <c r="V64" i="7"/>
  <c r="U45" i="7"/>
  <c r="V55" i="7"/>
  <c r="V47" i="7"/>
  <c r="O49" i="7"/>
  <c r="P66" i="7"/>
  <c r="V41" i="7"/>
  <c r="R49" i="7"/>
  <c r="U56" i="7"/>
  <c r="U43" i="7"/>
  <c r="Q49" i="7"/>
  <c r="U63" i="7"/>
  <c r="V45" i="7"/>
  <c r="O66" i="7"/>
  <c r="U60" i="7"/>
  <c r="L49" i="7"/>
  <c r="M48" i="7"/>
  <c r="V44" i="7"/>
  <c r="U61" i="7"/>
  <c r="S48" i="7"/>
  <c r="Q66" i="7"/>
  <c r="M65" i="7"/>
  <c r="U54" i="7"/>
  <c r="V48" i="7"/>
  <c r="U47" i="7"/>
  <c r="L65" i="7"/>
  <c r="O65" i="7"/>
  <c r="L48" i="7"/>
  <c r="V46" i="7"/>
  <c r="R65" i="7"/>
  <c r="T49" i="7"/>
  <c r="N66" i="7"/>
  <c r="J49" i="7"/>
  <c r="U42" i="7"/>
  <c r="N49" i="7"/>
  <c r="K65" i="7"/>
  <c r="V66" i="7"/>
  <c r="U37" i="7"/>
  <c r="N48" i="7"/>
  <c r="K66" i="7"/>
  <c r="V56" i="7"/>
  <c r="P65" i="7"/>
  <c r="M49" i="7"/>
  <c r="J65" i="7"/>
  <c r="U41" i="7"/>
  <c r="U46" i="7"/>
  <c r="V65" i="7"/>
  <c r="V62" i="7"/>
  <c r="L66" i="7"/>
  <c r="U55" i="7"/>
  <c r="V40" i="7"/>
  <c r="Q48" i="7"/>
  <c r="J66" i="7"/>
  <c r="V61" i="7"/>
  <c r="M66" i="7"/>
  <c r="U64" i="7"/>
  <c r="U48" i="7"/>
  <c r="O48" i="7"/>
  <c r="V49" i="7"/>
  <c r="U66" i="7"/>
  <c r="Q65" i="7"/>
  <c r="T65" i="7"/>
  <c r="J48" i="7"/>
  <c r="U65" i="7"/>
  <c r="U4" i="7"/>
  <c r="U83" i="7"/>
  <c r="V12" i="7"/>
  <c r="U12" i="7"/>
  <c r="V80" i="7"/>
  <c r="U80" i="7"/>
  <c r="V26" i="7"/>
  <c r="U26" i="7"/>
  <c r="V73" i="7"/>
  <c r="U73" i="7"/>
  <c r="U7" i="7"/>
  <c r="V7" i="7"/>
  <c r="O83" i="7"/>
  <c r="O82" i="7"/>
  <c r="V93" i="7"/>
  <c r="U93" i="7"/>
  <c r="U75" i="7"/>
  <c r="V75" i="7"/>
  <c r="V78" i="7"/>
  <c r="U78" i="7"/>
  <c r="U3" i="7"/>
  <c r="V14" i="7"/>
  <c r="J14" i="7"/>
  <c r="J15" i="7"/>
  <c r="U14" i="7"/>
  <c r="V3" i="7"/>
  <c r="V21" i="7"/>
  <c r="U21" i="7"/>
  <c r="S15" i="7"/>
  <c r="S14" i="7"/>
  <c r="U88" i="7"/>
  <c r="V88" i="7"/>
  <c r="J100" i="7"/>
  <c r="J99" i="7"/>
  <c r="U99" i="7"/>
  <c r="N100" i="7"/>
  <c r="N99" i="7"/>
  <c r="U8" i="7"/>
  <c r="V8" i="7"/>
  <c r="P100" i="7"/>
  <c r="P99" i="7"/>
  <c r="R83" i="7"/>
  <c r="R82" i="7"/>
  <c r="T31" i="7"/>
  <c r="T32" i="7"/>
  <c r="V10" i="7"/>
  <c r="U10" i="7"/>
  <c r="V5" i="7"/>
  <c r="U5" i="7"/>
  <c r="R99" i="7"/>
  <c r="R100" i="7"/>
  <c r="V15" i="7"/>
  <c r="U15" i="7"/>
  <c r="V13" i="7"/>
  <c r="U13" i="7"/>
  <c r="M31" i="7"/>
  <c r="M32" i="7"/>
  <c r="V22" i="7"/>
  <c r="U22" i="7"/>
  <c r="V81" i="7"/>
  <c r="V96" i="7"/>
  <c r="U96" i="7"/>
  <c r="U76" i="7"/>
  <c r="V76" i="7"/>
  <c r="U91" i="7"/>
  <c r="V91" i="7"/>
  <c r="V9" i="7"/>
  <c r="U9" i="7"/>
  <c r="V77" i="7"/>
  <c r="U77" i="7"/>
  <c r="S99" i="7"/>
  <c r="S100" i="7"/>
  <c r="U71" i="7"/>
  <c r="J82" i="7"/>
  <c r="J83" i="7"/>
  <c r="U82" i="7"/>
  <c r="V71" i="7"/>
  <c r="V27" i="7"/>
  <c r="U27" i="7"/>
  <c r="P32" i="7"/>
  <c r="P31" i="7"/>
  <c r="S31" i="7"/>
  <c r="S32" i="7"/>
  <c r="L82" i="7"/>
  <c r="L83" i="7"/>
  <c r="L31" i="7"/>
  <c r="L32" i="7"/>
  <c r="Q15" i="7"/>
  <c r="Q14" i="7"/>
  <c r="S82" i="7"/>
  <c r="S83" i="7"/>
  <c r="N83" i="7"/>
  <c r="N82" i="7"/>
  <c r="O15" i="7"/>
  <c r="O14" i="7"/>
  <c r="U74" i="7"/>
  <c r="V74" i="7"/>
  <c r="V94" i="7"/>
  <c r="U94" i="7"/>
  <c r="U24" i="7"/>
  <c r="V24" i="7"/>
  <c r="T100" i="7"/>
  <c r="T99" i="7"/>
  <c r="V92" i="7"/>
  <c r="U92" i="7"/>
  <c r="R15" i="7"/>
  <c r="R14" i="7"/>
  <c r="V11" i="7"/>
  <c r="U11" i="7"/>
  <c r="U89" i="7"/>
  <c r="V89" i="7"/>
  <c r="T82" i="7"/>
  <c r="T83" i="7"/>
  <c r="U25" i="7"/>
  <c r="V25" i="7"/>
  <c r="U6" i="7"/>
  <c r="V6" i="7"/>
  <c r="U23" i="7"/>
  <c r="V23" i="7"/>
  <c r="V29" i="7"/>
  <c r="U29" i="7"/>
  <c r="U98" i="7"/>
  <c r="U100" i="7"/>
  <c r="V98" i="7"/>
  <c r="K100" i="7"/>
  <c r="K99" i="7"/>
  <c r="V32" i="7"/>
  <c r="U32" i="7"/>
  <c r="V30" i="7"/>
  <c r="U30" i="7"/>
  <c r="O100" i="7"/>
  <c r="O99" i="7"/>
  <c r="V72" i="7"/>
  <c r="U72" i="7"/>
  <c r="P83" i="7"/>
  <c r="P82" i="7"/>
  <c r="V95" i="7"/>
  <c r="U95" i="7"/>
  <c r="K82" i="7"/>
  <c r="K83" i="7"/>
  <c r="M14" i="7"/>
  <c r="M15" i="7"/>
  <c r="V28" i="7"/>
  <c r="U28" i="7"/>
  <c r="U81" i="7"/>
  <c r="V4" i="7"/>
  <c r="O32" i="7"/>
  <c r="O31" i="7"/>
  <c r="N32" i="7"/>
  <c r="N31" i="7"/>
  <c r="R32" i="7"/>
  <c r="R31" i="7"/>
  <c r="L14" i="7"/>
  <c r="L15" i="7"/>
  <c r="V79" i="7"/>
  <c r="U79" i="7"/>
  <c r="U20" i="7"/>
  <c r="V31" i="7"/>
  <c r="J31" i="7"/>
  <c r="U31" i="7"/>
  <c r="J32" i="7"/>
  <c r="V20" i="7"/>
  <c r="M100" i="7"/>
  <c r="M99" i="7"/>
  <c r="Q83" i="7"/>
  <c r="Q82" i="7"/>
  <c r="Q99" i="7"/>
  <c r="Q100" i="7"/>
  <c r="M82" i="7"/>
  <c r="M83" i="7"/>
  <c r="N15" i="7"/>
  <c r="N14" i="7"/>
  <c r="K31" i="7"/>
  <c r="K32" i="7"/>
  <c r="P15" i="7"/>
  <c r="P14" i="7"/>
  <c r="T14" i="7"/>
  <c r="T15" i="7"/>
  <c r="Q32" i="7"/>
  <c r="Q31" i="7"/>
  <c r="K14" i="7"/>
  <c r="K15" i="7"/>
  <c r="L100" i="7"/>
  <c r="L99" i="7"/>
  <c r="U90" i="7"/>
  <c r="V90" i="7"/>
  <c r="U97" i="7"/>
  <c r="V97" i="7"/>
  <c r="AO133" i="7"/>
  <c r="BS33" i="7"/>
  <c r="AQ135" i="7"/>
  <c r="AP82" i="7"/>
  <c r="AN135" i="7"/>
  <c r="BM101" i="7"/>
  <c r="AW71" i="7"/>
  <c r="AT84" i="7"/>
  <c r="BT101" i="7"/>
  <c r="BQ100" i="7"/>
  <c r="AQ82" i="7"/>
  <c r="AU134" i="7"/>
  <c r="BX99" i="7"/>
  <c r="BP99" i="7"/>
  <c r="AN16" i="7"/>
  <c r="AU101" i="7"/>
  <c r="BU100" i="7"/>
  <c r="BX49" i="7"/>
  <c r="BX73" i="7"/>
  <c r="BW65" i="7"/>
  <c r="AV135" i="7"/>
  <c r="BX42" i="7"/>
  <c r="AW73" i="7"/>
  <c r="AQ133" i="7"/>
  <c r="AR135" i="7"/>
  <c r="AN50" i="7"/>
  <c r="AN67" i="7"/>
  <c r="BX10" i="7"/>
  <c r="AT118" i="7"/>
  <c r="BX78" i="7"/>
  <c r="AP134" i="7"/>
  <c r="AW11" i="7"/>
  <c r="AW80" i="7"/>
  <c r="AP84" i="7"/>
  <c r="AW61" i="7"/>
  <c r="BT99" i="7"/>
  <c r="BX21" i="7"/>
  <c r="AR50" i="7"/>
  <c r="AP31" i="7"/>
  <c r="AW92" i="7"/>
  <c r="AN31" i="7"/>
  <c r="AP116" i="7"/>
  <c r="BS66" i="7"/>
  <c r="BX57" i="7"/>
  <c r="AW91" i="7"/>
  <c r="BU33" i="7"/>
  <c r="BX94" i="7"/>
  <c r="BX27" i="7"/>
  <c r="AP99" i="7"/>
  <c r="BX40" i="7"/>
  <c r="AR117" i="7"/>
  <c r="AL84" i="7"/>
  <c r="AN116" i="7"/>
  <c r="AS49" i="7"/>
  <c r="AW132" i="7"/>
  <c r="BU32" i="7"/>
  <c r="BM84" i="7"/>
  <c r="BX74" i="7"/>
  <c r="BO84" i="7"/>
  <c r="V99" i="7"/>
  <c r="BX95" i="7"/>
  <c r="AV83" i="7"/>
  <c r="BX80" i="7"/>
  <c r="BX55" i="7"/>
  <c r="BV101" i="7"/>
  <c r="AT135" i="7"/>
  <c r="AS117" i="7"/>
  <c r="AM99" i="7"/>
  <c r="BX11" i="7"/>
  <c r="BX39" i="7"/>
  <c r="AW75" i="7"/>
  <c r="BQ49" i="7"/>
  <c r="BN65" i="7"/>
  <c r="AU31" i="7"/>
  <c r="BT15" i="7"/>
  <c r="AN14" i="7"/>
  <c r="AU33" i="7"/>
  <c r="AQ118" i="7"/>
  <c r="AW66" i="7"/>
  <c r="BX12" i="7"/>
  <c r="AP83" i="7"/>
  <c r="AO83" i="7"/>
  <c r="AT66" i="7"/>
  <c r="AW59" i="7"/>
  <c r="AM66" i="7"/>
  <c r="BU49" i="7"/>
  <c r="AW78" i="7"/>
  <c r="BQ84" i="7"/>
  <c r="BX8" i="7"/>
  <c r="AR48" i="7"/>
  <c r="BV84" i="7"/>
  <c r="AW12" i="7"/>
  <c r="BP82" i="7"/>
  <c r="AN65" i="7"/>
  <c r="AT82" i="7"/>
  <c r="BT100" i="7"/>
  <c r="AW124" i="7"/>
  <c r="AW7" i="7"/>
  <c r="AW40" i="7"/>
  <c r="AU100" i="7"/>
  <c r="AV48" i="7"/>
  <c r="AW76" i="7"/>
  <c r="AN134" i="7"/>
  <c r="BV99" i="7"/>
  <c r="AW79" i="7"/>
  <c r="BU31" i="7"/>
  <c r="BO83" i="7"/>
  <c r="AS16" i="7"/>
  <c r="AW134" i="7"/>
  <c r="AO66" i="7"/>
  <c r="AW115" i="7"/>
  <c r="AV65" i="7"/>
  <c r="BO65" i="7"/>
  <c r="BM100" i="7"/>
  <c r="BP15" i="7"/>
  <c r="BP84" i="7"/>
  <c r="AW112" i="7"/>
  <c r="AM65" i="7"/>
  <c r="BO82" i="7"/>
  <c r="AS82" i="7"/>
  <c r="AQ48" i="7"/>
  <c r="BS31" i="7"/>
  <c r="BX75" i="7"/>
  <c r="BX79" i="7"/>
  <c r="AW8" i="7"/>
  <c r="BT32" i="7"/>
  <c r="AT49" i="7"/>
  <c r="BQ66" i="7"/>
  <c r="BS99" i="7"/>
  <c r="AW56" i="7"/>
  <c r="AW27" i="7"/>
  <c r="AS84" i="7"/>
  <c r="AT15" i="7"/>
  <c r="BS32" i="7"/>
  <c r="AQ50" i="7"/>
  <c r="BT66" i="7"/>
  <c r="AW90" i="7"/>
  <c r="BX97" i="7"/>
  <c r="BX44" i="7"/>
  <c r="AW128" i="7"/>
  <c r="BO100" i="7"/>
  <c r="AS14" i="7"/>
  <c r="AT116" i="7"/>
  <c r="BR48" i="7"/>
  <c r="AM48" i="7"/>
  <c r="AW130" i="7"/>
  <c r="AR49" i="7"/>
  <c r="AW63" i="7"/>
  <c r="AQ116" i="7"/>
  <c r="AO49" i="7"/>
  <c r="AS66" i="7"/>
  <c r="AM117" i="7"/>
  <c r="AQ65" i="7"/>
  <c r="BW67" i="7"/>
  <c r="AW111" i="7"/>
  <c r="BR49" i="7"/>
  <c r="AW97" i="7"/>
  <c r="BO66" i="7"/>
  <c r="AQ84" i="7"/>
  <c r="AN100" i="7"/>
  <c r="BQ15" i="7"/>
  <c r="AR32" i="7"/>
  <c r="BS49" i="7"/>
  <c r="AS118" i="7"/>
  <c r="AV14" i="7"/>
  <c r="AR134" i="7"/>
  <c r="BS101" i="7"/>
  <c r="AW116" i="7"/>
  <c r="BT65" i="7"/>
  <c r="AT32" i="7"/>
  <c r="AR116" i="7"/>
  <c r="BX96" i="7"/>
  <c r="AL118" i="7"/>
  <c r="BW84" i="7"/>
  <c r="AN133" i="7"/>
  <c r="AO32" i="7"/>
  <c r="AW28" i="7"/>
  <c r="BX25" i="7"/>
  <c r="AN48" i="7"/>
  <c r="AT101" i="7"/>
  <c r="AT99" i="7"/>
  <c r="AP48" i="7"/>
  <c r="AP50" i="7"/>
  <c r="AW30" i="7"/>
  <c r="AL32" i="7"/>
  <c r="BX72" i="7"/>
  <c r="BM82" i="7"/>
  <c r="AV101" i="7"/>
  <c r="AV99" i="7"/>
  <c r="AW100" i="7"/>
  <c r="BX4" i="7"/>
  <c r="AW23" i="7"/>
  <c r="AW37" i="7"/>
  <c r="AL48" i="7"/>
  <c r="AW48" i="7"/>
  <c r="AL50" i="7"/>
  <c r="BT50" i="7"/>
  <c r="BT48" i="7"/>
  <c r="BU99" i="7"/>
  <c r="BU101" i="7"/>
  <c r="AU49" i="7"/>
  <c r="BO16" i="7"/>
  <c r="BO14" i="7"/>
  <c r="AR100" i="7"/>
  <c r="BQ33" i="7"/>
  <c r="BQ31" i="7"/>
  <c r="AO101" i="7"/>
  <c r="AO99" i="7"/>
  <c r="AV49" i="7"/>
  <c r="AQ49" i="7"/>
  <c r="AO134" i="7"/>
  <c r="AR33" i="7"/>
  <c r="AR31" i="7"/>
  <c r="BN15" i="7"/>
  <c r="BM16" i="7"/>
  <c r="AT50" i="7"/>
  <c r="AW105" i="7"/>
  <c r="AM116" i="7"/>
  <c r="AM118" i="7"/>
  <c r="BV16" i="7"/>
  <c r="BV14" i="7"/>
  <c r="AO48" i="7"/>
  <c r="AO50" i="7"/>
  <c r="AW13" i="7"/>
  <c r="AL15" i="7"/>
  <c r="AS65" i="7"/>
  <c r="AS67" i="7"/>
  <c r="BX45" i="7"/>
  <c r="BX28" i="7"/>
  <c r="AW38" i="7"/>
  <c r="AM50" i="7"/>
  <c r="AW82" i="7"/>
  <c r="AV32" i="7"/>
  <c r="BR101" i="7"/>
  <c r="BR99" i="7"/>
  <c r="AU50" i="7"/>
  <c r="AU48" i="7"/>
  <c r="BU15" i="7"/>
  <c r="BX60" i="7"/>
  <c r="AN49" i="7"/>
  <c r="AP32" i="7"/>
  <c r="BX29" i="7"/>
  <c r="AU82" i="7"/>
  <c r="AU84" i="7"/>
  <c r="BQ50" i="7"/>
  <c r="BQ48" i="7"/>
  <c r="BN82" i="7"/>
  <c r="BN84" i="7"/>
  <c r="BX71" i="7"/>
  <c r="AR15" i="7"/>
  <c r="BV66" i="7"/>
  <c r="AS32" i="7"/>
  <c r="BP33" i="7"/>
  <c r="BP31" i="7"/>
  <c r="AP118" i="7"/>
  <c r="AM33" i="7"/>
  <c r="AM31" i="7"/>
  <c r="BU14" i="7"/>
  <c r="V101" i="7"/>
  <c r="AU15" i="7"/>
  <c r="AN99" i="7"/>
  <c r="AN101" i="7"/>
  <c r="AR133" i="7"/>
  <c r="AO65" i="7"/>
  <c r="V82" i="7"/>
  <c r="BR65" i="7"/>
  <c r="BR67" i="7"/>
  <c r="AM16" i="7"/>
  <c r="AM14" i="7"/>
  <c r="BO49" i="7"/>
  <c r="BM14" i="7"/>
  <c r="BX13" i="7"/>
  <c r="BM15" i="7"/>
  <c r="AW29" i="7"/>
  <c r="AM32" i="7"/>
  <c r="AW47" i="7"/>
  <c r="AL49" i="7"/>
  <c r="AO118" i="7"/>
  <c r="AO116" i="7"/>
  <c r="BX56" i="7"/>
  <c r="AP16" i="7"/>
  <c r="AP14" i="7"/>
  <c r="AT48" i="7"/>
  <c r="BX5" i="7"/>
  <c r="BO31" i="7"/>
  <c r="BO33" i="7"/>
  <c r="BX6" i="7"/>
  <c r="BX22" i="7"/>
  <c r="AW55" i="7"/>
  <c r="AU116" i="7"/>
  <c r="AU118" i="7"/>
  <c r="AV100" i="7"/>
  <c r="BX92" i="7"/>
  <c r="BX43" i="7"/>
  <c r="BP49" i="7"/>
  <c r="U84" i="7"/>
  <c r="BO99" i="7"/>
  <c r="BU65" i="7"/>
  <c r="BU67" i="7"/>
  <c r="BU50" i="7"/>
  <c r="BU48" i="7"/>
  <c r="BM66" i="7"/>
  <c r="BX64" i="7"/>
  <c r="BX76" i="7"/>
  <c r="BX24" i="7"/>
  <c r="AS31" i="7"/>
  <c r="AS33" i="7"/>
  <c r="AW15" i="7"/>
  <c r="AV16" i="7"/>
  <c r="AW107" i="7"/>
  <c r="AO15" i="7"/>
  <c r="AV67" i="7"/>
  <c r="AW131" i="7"/>
  <c r="AW60" i="7"/>
  <c r="AS50" i="7"/>
  <c r="AS48" i="7"/>
  <c r="AP65" i="7"/>
  <c r="AP67" i="7"/>
  <c r="AL82" i="7"/>
  <c r="AW108" i="7"/>
  <c r="BV83" i="7"/>
  <c r="BX98" i="7"/>
  <c r="BX61" i="7"/>
  <c r="BW49" i="7"/>
  <c r="BM32" i="7"/>
  <c r="BX30" i="7"/>
  <c r="BX77" i="7"/>
  <c r="BQ16" i="7"/>
  <c r="BQ14" i="7"/>
  <c r="BU16" i="7"/>
  <c r="BN83" i="7"/>
  <c r="BS82" i="7"/>
  <c r="BT84" i="7"/>
  <c r="AT83" i="7"/>
  <c r="AU32" i="7"/>
  <c r="AW44" i="7"/>
  <c r="AN15" i="7"/>
  <c r="AN83" i="7"/>
  <c r="AL66" i="7"/>
  <c r="AW64" i="7"/>
  <c r="BQ83" i="7"/>
  <c r="AW98" i="7"/>
  <c r="AL100" i="7"/>
  <c r="BX9" i="7"/>
  <c r="BX47" i="7"/>
  <c r="BM49" i="7"/>
  <c r="BN101" i="7"/>
  <c r="BX89" i="7"/>
  <c r="AW41" i="7"/>
  <c r="BQ67" i="7"/>
  <c r="BQ65" i="7"/>
  <c r="AW94" i="7"/>
  <c r="AV31" i="7"/>
  <c r="AW32" i="7"/>
  <c r="AV33" i="7"/>
  <c r="BX82" i="7"/>
  <c r="AQ83" i="7"/>
  <c r="AO67" i="7"/>
  <c r="BO101" i="7"/>
  <c r="AM100" i="7"/>
  <c r="BT83" i="7"/>
  <c r="AT117" i="7"/>
  <c r="AW72" i="7"/>
  <c r="AW117" i="7"/>
  <c r="AV118" i="7"/>
  <c r="BN66" i="7"/>
  <c r="AW83" i="7"/>
  <c r="AV84" i="7"/>
  <c r="BN67" i="7"/>
  <c r="AP101" i="7"/>
  <c r="AW5" i="7"/>
  <c r="AR101" i="7"/>
  <c r="AR99" i="7"/>
  <c r="BM99" i="7"/>
  <c r="AU133" i="7"/>
  <c r="AV82" i="7"/>
  <c r="AQ66" i="7"/>
  <c r="AU99" i="7"/>
  <c r="BX23" i="7"/>
  <c r="AW133" i="7"/>
  <c r="AL133" i="7"/>
  <c r="AW122" i="7"/>
  <c r="AL135" i="7"/>
  <c r="BS15" i="7"/>
  <c r="AW46" i="7"/>
  <c r="AW106" i="7"/>
  <c r="BS48" i="7"/>
  <c r="BS50" i="7"/>
  <c r="AR118" i="7"/>
  <c r="AU83" i="7"/>
  <c r="BQ82" i="7"/>
  <c r="AV134" i="7"/>
  <c r="AL83" i="7"/>
  <c r="BR82" i="7"/>
  <c r="BR84" i="7"/>
  <c r="AW21" i="7"/>
  <c r="BW15" i="7"/>
  <c r="BP83" i="7"/>
  <c r="BT49" i="7"/>
  <c r="AQ14" i="7"/>
  <c r="AQ16" i="7"/>
  <c r="AW58" i="7"/>
  <c r="AW4" i="7"/>
  <c r="AQ67" i="7"/>
  <c r="BW32" i="7"/>
  <c r="BX58" i="7"/>
  <c r="AW109" i="7"/>
  <c r="BO32" i="7"/>
  <c r="BT31" i="7"/>
  <c r="BT33" i="7"/>
  <c r="BW82" i="7"/>
  <c r="AW99" i="7"/>
  <c r="AL99" i="7"/>
  <c r="AL101" i="7"/>
  <c r="AW88" i="7"/>
  <c r="BU66" i="7"/>
  <c r="AU65" i="7"/>
  <c r="AU67" i="7"/>
  <c r="AW43" i="7"/>
  <c r="AP49" i="7"/>
  <c r="BP67" i="7"/>
  <c r="BP65" i="7"/>
  <c r="BP14" i="7"/>
  <c r="BP16" i="7"/>
  <c r="BX14" i="7"/>
  <c r="BN16" i="7"/>
  <c r="BN14" i="7"/>
  <c r="BX3" i="7"/>
  <c r="AS101" i="7"/>
  <c r="AS99" i="7"/>
  <c r="BQ32" i="7"/>
  <c r="BS83" i="7"/>
  <c r="BM83" i="7"/>
  <c r="BX81" i="7"/>
  <c r="AO117" i="7"/>
  <c r="AW126" i="7"/>
  <c r="AW125" i="7"/>
  <c r="AP15" i="7"/>
  <c r="AT14" i="7"/>
  <c r="AT16" i="7"/>
  <c r="BT82" i="7"/>
  <c r="AT100" i="7"/>
  <c r="BP50" i="7"/>
  <c r="BP48" i="7"/>
  <c r="AW93" i="7"/>
  <c r="AW110" i="7"/>
  <c r="AR14" i="7"/>
  <c r="AR16" i="7"/>
  <c r="BR50" i="7"/>
  <c r="BV100" i="7"/>
  <c r="BW83" i="7"/>
  <c r="BN49" i="7"/>
  <c r="BX46" i="7"/>
  <c r="BX26" i="7"/>
  <c r="AW81" i="7"/>
  <c r="AW26" i="7"/>
  <c r="BX7" i="7"/>
  <c r="AW74" i="7"/>
  <c r="AW89" i="7"/>
  <c r="AM101" i="7"/>
  <c r="AN117" i="7"/>
  <c r="AU14" i="7"/>
  <c r="AU16" i="7"/>
  <c r="AN66" i="7"/>
  <c r="BV15" i="7"/>
  <c r="BW14" i="7"/>
  <c r="BX15" i="7"/>
  <c r="BW16" i="7"/>
  <c r="V83" i="7"/>
  <c r="AW113" i="7"/>
  <c r="BT14" i="7"/>
  <c r="BT16" i="7"/>
  <c r="BS16" i="7"/>
  <c r="BS14" i="7"/>
  <c r="BV33" i="7"/>
  <c r="BV31" i="7"/>
  <c r="BV82" i="7"/>
  <c r="AW39" i="7"/>
  <c r="AW20" i="7"/>
  <c r="AL33" i="7"/>
  <c r="AW31" i="7"/>
  <c r="AL31" i="7"/>
  <c r="BO15" i="7"/>
  <c r="AR82" i="7"/>
  <c r="AR84" i="7"/>
  <c r="BW50" i="7"/>
  <c r="AW25" i="7"/>
  <c r="BR83" i="7"/>
  <c r="AV66" i="7"/>
  <c r="AO84" i="7"/>
  <c r="AS100" i="7"/>
  <c r="BT67" i="7"/>
  <c r="BV67" i="7"/>
  <c r="BV65" i="7"/>
  <c r="BN48" i="7"/>
  <c r="BN50" i="7"/>
  <c r="AW57" i="7"/>
  <c r="AQ101" i="7"/>
  <c r="AQ99" i="7"/>
  <c r="BW66" i="7"/>
  <c r="AP133" i="7"/>
  <c r="AP135" i="7"/>
  <c r="AW127" i="7"/>
  <c r="AW95" i="7"/>
  <c r="AM67" i="7"/>
  <c r="BX63" i="7"/>
  <c r="AO100" i="7"/>
  <c r="AM15" i="7"/>
  <c r="BR16" i="7"/>
  <c r="AU66" i="7"/>
  <c r="AV15" i="7"/>
  <c r="BM48" i="7"/>
  <c r="BM50" i="7"/>
  <c r="BX37" i="7"/>
  <c r="BX48" i="7"/>
  <c r="AW45" i="7"/>
  <c r="BS100" i="7"/>
  <c r="AW42" i="7"/>
  <c r="AS15" i="7"/>
  <c r="BO48" i="7"/>
  <c r="BO50" i="7"/>
  <c r="BX59" i="7"/>
  <c r="BN100" i="7"/>
  <c r="AW6" i="7"/>
  <c r="AW123" i="7"/>
  <c r="AW14" i="7"/>
  <c r="AW3" i="7"/>
  <c r="AL16" i="7"/>
  <c r="AL14" i="7"/>
  <c r="AV133" i="7"/>
  <c r="BN31" i="7"/>
  <c r="BN33" i="7"/>
  <c r="AV117" i="7"/>
  <c r="AL116" i="7"/>
  <c r="AW114" i="7"/>
  <c r="BM33" i="7"/>
  <c r="BX31" i="7"/>
  <c r="BM31" i="7"/>
  <c r="BX20" i="7"/>
  <c r="AR66" i="7"/>
  <c r="BX38" i="7"/>
  <c r="AN84" i="7"/>
  <c r="AM83" i="7"/>
  <c r="AN82" i="7"/>
  <c r="BX93" i="7"/>
  <c r="AT134" i="7"/>
  <c r="AQ32" i="7"/>
  <c r="BX62" i="7"/>
  <c r="AQ100" i="7"/>
  <c r="AT65" i="7"/>
  <c r="AT67" i="7"/>
  <c r="AL117" i="7"/>
  <c r="AR65" i="7"/>
  <c r="AR67" i="7"/>
  <c r="BX83" i="7"/>
  <c r="AU117" i="7"/>
  <c r="BP66" i="7"/>
  <c r="BW101" i="7"/>
  <c r="BW99" i="7"/>
  <c r="BX100" i="7"/>
  <c r="AO33" i="7"/>
  <c r="AO31" i="7"/>
  <c r="BP32" i="7"/>
  <c r="AP117" i="7"/>
  <c r="AO82" i="7"/>
  <c r="BW100" i="7"/>
  <c r="BV48" i="7"/>
  <c r="BV50" i="7"/>
  <c r="AS116" i="7"/>
  <c r="AN33" i="7"/>
  <c r="BX91" i="7"/>
  <c r="BP101" i="7"/>
  <c r="BS65" i="7"/>
  <c r="BS67" i="7"/>
  <c r="BR15" i="7"/>
  <c r="BX65" i="7"/>
  <c r="BM67" i="7"/>
  <c r="BX54" i="7"/>
  <c r="BM65" i="7"/>
  <c r="AP66" i="7"/>
  <c r="AP100" i="7"/>
  <c r="AT31" i="7"/>
  <c r="AT33" i="7"/>
  <c r="AQ134" i="7"/>
  <c r="BN99" i="7"/>
  <c r="BU82" i="7"/>
  <c r="BU84" i="7"/>
  <c r="BX66" i="7"/>
  <c r="AQ117" i="7"/>
  <c r="BW48" i="7"/>
  <c r="AW10" i="7"/>
  <c r="AQ31" i="7"/>
  <c r="AQ33" i="7"/>
  <c r="BX41" i="7"/>
  <c r="AO14" i="7"/>
  <c r="AO16" i="7"/>
  <c r="BQ99" i="7"/>
  <c r="BQ101" i="7"/>
  <c r="BX88" i="7"/>
  <c r="AW54" i="7"/>
  <c r="AL67" i="7"/>
  <c r="AW65" i="7"/>
  <c r="AL65" i="7"/>
  <c r="BR33" i="7"/>
  <c r="BR31" i="7"/>
  <c r="BX90" i="7"/>
  <c r="BN32" i="7"/>
  <c r="BR14" i="7"/>
  <c r="BS84" i="7"/>
  <c r="AM49" i="7"/>
  <c r="AR83" i="7"/>
  <c r="AM134" i="7"/>
  <c r="AW96" i="7"/>
  <c r="U101" i="7"/>
  <c r="V84" i="7"/>
  <c r="AL134" i="7"/>
  <c r="AM135" i="7"/>
  <c r="AM133" i="7"/>
  <c r="AW24" i="7"/>
  <c r="AS134" i="7"/>
  <c r="AV50" i="7"/>
  <c r="AW49" i="7"/>
  <c r="AW22" i="7"/>
  <c r="AT133" i="7"/>
  <c r="AU135" i="7"/>
  <c r="AW129" i="7"/>
  <c r="BV32" i="7"/>
  <c r="AV116" i="7"/>
  <c r="AM84" i="7"/>
  <c r="AM82" i="7"/>
  <c r="AN118" i="7"/>
  <c r="AS83" i="7"/>
  <c r="AS135" i="7"/>
  <c r="AS133" i="7"/>
  <c r="V100" i="7"/>
  <c r="AQ15" i="7"/>
  <c r="BR66" i="7"/>
  <c r="AO135" i="7"/>
  <c r="BR100" i="7"/>
  <c r="AN32" i="7"/>
  <c r="BP100" i="7"/>
  <c r="AW9" i="7"/>
  <c r="BU83" i="7"/>
  <c r="BO67" i="7"/>
  <c r="BR32" i="7"/>
  <c r="AW62" i="7"/>
  <c r="AP33" i="7"/>
  <c r="BW31" i="7"/>
  <c r="BW33" i="7"/>
  <c r="BX32" i="7"/>
  <c r="AW77" i="7"/>
  <c r="BV49" i="7"/>
  <c r="F238" i="5" l="1"/>
  <c r="F237" i="5"/>
  <c r="F236" i="5"/>
  <c r="P38" i="5" s="1"/>
  <c r="F235" i="5"/>
  <c r="F234" i="5"/>
  <c r="F233" i="5"/>
  <c r="F232" i="5"/>
  <c r="Q40" i="5" s="1"/>
  <c r="F231" i="5"/>
  <c r="X62" i="5" s="1"/>
  <c r="F230" i="5"/>
  <c r="F229" i="5"/>
  <c r="F228" i="5"/>
  <c r="F227" i="5"/>
  <c r="F226" i="5"/>
  <c r="F225" i="5"/>
  <c r="F224" i="5"/>
  <c r="L20" i="5" s="1"/>
  <c r="F223" i="5"/>
  <c r="F222" i="5"/>
  <c r="F221" i="5"/>
  <c r="F220" i="5"/>
  <c r="T8" i="5" s="1"/>
  <c r="F219" i="5"/>
  <c r="F218" i="5"/>
  <c r="F217" i="5"/>
  <c r="F216" i="5"/>
  <c r="N66" i="5" s="1"/>
  <c r="F215" i="5"/>
  <c r="F214" i="5"/>
  <c r="F213" i="5"/>
  <c r="F212" i="5"/>
  <c r="F211" i="5"/>
  <c r="F210" i="5"/>
  <c r="F209" i="5"/>
  <c r="F208" i="5"/>
  <c r="F207" i="5"/>
  <c r="F206" i="5"/>
  <c r="F205" i="5"/>
  <c r="F204" i="5"/>
  <c r="S56" i="5" s="1"/>
  <c r="F203" i="5"/>
  <c r="X43" i="5" s="1"/>
  <c r="F202" i="5"/>
  <c r="F201" i="5"/>
  <c r="F200" i="5"/>
  <c r="F199" i="5"/>
  <c r="O10" i="5" s="1"/>
  <c r="F198" i="5"/>
  <c r="F197" i="5"/>
  <c r="F196" i="5"/>
  <c r="N65" i="5" s="1"/>
  <c r="F195" i="5"/>
  <c r="R46" i="5" s="1"/>
  <c r="F194" i="5"/>
  <c r="F193" i="5"/>
  <c r="F192" i="5"/>
  <c r="W43" i="5" s="1"/>
  <c r="F191" i="5"/>
  <c r="F190" i="5"/>
  <c r="F189" i="5"/>
  <c r="F188" i="5"/>
  <c r="Q57" i="5" s="1"/>
  <c r="F187" i="5"/>
  <c r="F186" i="5"/>
  <c r="F185" i="5"/>
  <c r="F184" i="5"/>
  <c r="F183" i="5"/>
  <c r="F182" i="5"/>
  <c r="F181" i="5"/>
  <c r="F180" i="5"/>
  <c r="U63" i="5" s="1"/>
  <c r="F179" i="5"/>
  <c r="M18" i="5" s="1"/>
  <c r="F178" i="5"/>
  <c r="F177" i="5"/>
  <c r="F176" i="5"/>
  <c r="X66" i="5" s="1"/>
  <c r="F175" i="5"/>
  <c r="F174" i="5"/>
  <c r="F173" i="5"/>
  <c r="F172" i="5"/>
  <c r="O44" i="5" s="1"/>
  <c r="F171" i="5"/>
  <c r="F170" i="5"/>
  <c r="F169" i="5"/>
  <c r="F168" i="5"/>
  <c r="S37" i="5" s="1"/>
  <c r="F167" i="5"/>
  <c r="F166" i="5"/>
  <c r="F165" i="5"/>
  <c r="F164" i="5"/>
  <c r="J19" i="5" s="1"/>
  <c r="F163" i="5"/>
  <c r="F162" i="5"/>
  <c r="F161" i="5"/>
  <c r="F160" i="5"/>
  <c r="X56" i="5" s="1"/>
  <c r="F159" i="5"/>
  <c r="M53" i="5" s="1"/>
  <c r="F158" i="5"/>
  <c r="F157" i="5"/>
  <c r="F156" i="5"/>
  <c r="F155" i="5"/>
  <c r="F154" i="5"/>
  <c r="F153" i="5"/>
  <c r="F152" i="5"/>
  <c r="M42" i="5" s="1"/>
  <c r="F151" i="5"/>
  <c r="V60" i="5" s="1"/>
  <c r="F150" i="5"/>
  <c r="F149" i="5"/>
  <c r="F148" i="5"/>
  <c r="K58" i="5" s="1"/>
  <c r="F147" i="5"/>
  <c r="J65" i="5" s="1"/>
  <c r="F146" i="5"/>
  <c r="F145" i="5"/>
  <c r="F144" i="5"/>
  <c r="X58" i="5" s="1"/>
  <c r="F143" i="5"/>
  <c r="F142" i="5"/>
  <c r="F141" i="5"/>
  <c r="F140" i="5"/>
  <c r="F139" i="5"/>
  <c r="W34" i="5" s="1"/>
  <c r="F138" i="5"/>
  <c r="F137" i="5"/>
  <c r="F136" i="5"/>
  <c r="L59" i="5" s="1"/>
  <c r="F135" i="5"/>
  <c r="F134" i="5"/>
  <c r="F133" i="5"/>
  <c r="F132" i="5"/>
  <c r="K42" i="5" s="1"/>
  <c r="F131" i="5"/>
  <c r="O15" i="5" s="1"/>
  <c r="F130" i="5"/>
  <c r="F129" i="5"/>
  <c r="F128" i="5"/>
  <c r="F127" i="5"/>
  <c r="X55" i="5" s="1"/>
  <c r="F126" i="5"/>
  <c r="F125" i="5"/>
  <c r="F124" i="5"/>
  <c r="F123" i="5"/>
  <c r="F122" i="5"/>
  <c r="F121" i="5"/>
  <c r="F120" i="5"/>
  <c r="M54" i="5" s="1"/>
  <c r="F119" i="5"/>
  <c r="L54" i="5" s="1"/>
  <c r="F118" i="5"/>
  <c r="F117" i="5"/>
  <c r="F116" i="5"/>
  <c r="F115" i="5"/>
  <c r="O53" i="5" s="1"/>
  <c r="F114" i="5"/>
  <c r="F113" i="5"/>
  <c r="F112" i="5"/>
  <c r="W18" i="5" s="1"/>
  <c r="F111" i="5"/>
  <c r="F110" i="5"/>
  <c r="F109" i="5"/>
  <c r="F108" i="5"/>
  <c r="F107" i="5"/>
  <c r="X10" i="5" s="1"/>
  <c r="F106" i="5"/>
  <c r="F105" i="5"/>
  <c r="F104" i="5"/>
  <c r="F103" i="5"/>
  <c r="Q43" i="5" s="1"/>
  <c r="F102" i="5"/>
  <c r="F101" i="5"/>
  <c r="F100" i="5"/>
  <c r="F99" i="5"/>
  <c r="R45" i="5" s="1"/>
  <c r="F98" i="5"/>
  <c r="F97" i="5"/>
  <c r="F96" i="5"/>
  <c r="V52" i="5" s="1"/>
  <c r="F95" i="5"/>
  <c r="L33" i="5" s="1"/>
  <c r="F94" i="5"/>
  <c r="F93" i="5"/>
  <c r="F92" i="5"/>
  <c r="F91" i="5"/>
  <c r="F90" i="5"/>
  <c r="F89" i="5"/>
  <c r="F88" i="5"/>
  <c r="F87" i="5"/>
  <c r="Q45" i="5" s="1"/>
  <c r="F86" i="5"/>
  <c r="F85" i="5"/>
  <c r="F84" i="5"/>
  <c r="F83" i="5"/>
  <c r="F82" i="5"/>
  <c r="F81" i="5"/>
  <c r="F80" i="5"/>
  <c r="F79" i="5"/>
  <c r="W65" i="5" s="1"/>
  <c r="F78" i="5"/>
  <c r="F77" i="5"/>
  <c r="F76" i="5"/>
  <c r="J46" i="5" s="1"/>
  <c r="F75" i="5"/>
  <c r="F74" i="5"/>
  <c r="F73" i="5"/>
  <c r="F72" i="5"/>
  <c r="F71" i="5"/>
  <c r="F70" i="5"/>
  <c r="F69" i="5"/>
  <c r="F68" i="5"/>
  <c r="X59" i="5" s="1"/>
  <c r="F67" i="5"/>
  <c r="W66" i="5"/>
  <c r="U66" i="5"/>
  <c r="R66" i="5"/>
  <c r="Q66" i="5"/>
  <c r="F66" i="5"/>
  <c r="J8" i="5" s="1"/>
  <c r="U65" i="5"/>
  <c r="T65" i="5"/>
  <c r="S65" i="5"/>
  <c r="R65" i="5"/>
  <c r="P65" i="5"/>
  <c r="F65" i="5"/>
  <c r="X64" i="5"/>
  <c r="V64" i="5"/>
  <c r="U64" i="5"/>
  <c r="R64" i="5"/>
  <c r="P64" i="5"/>
  <c r="O64" i="5"/>
  <c r="M64" i="5"/>
  <c r="J64" i="5"/>
  <c r="F64" i="5"/>
  <c r="T63" i="5"/>
  <c r="S63" i="5"/>
  <c r="R63" i="5"/>
  <c r="Q63" i="5"/>
  <c r="P63" i="5"/>
  <c r="O63" i="5"/>
  <c r="N63" i="5"/>
  <c r="L63" i="5"/>
  <c r="J63" i="5"/>
  <c r="F63" i="5"/>
  <c r="V62" i="5"/>
  <c r="Q62" i="5"/>
  <c r="P62" i="5"/>
  <c r="L62" i="5"/>
  <c r="K62" i="5"/>
  <c r="F62" i="5"/>
  <c r="T38" i="5" s="1"/>
  <c r="X61" i="5"/>
  <c r="W61" i="5"/>
  <c r="R61" i="5"/>
  <c r="P61" i="5"/>
  <c r="O61" i="5"/>
  <c r="M61" i="5"/>
  <c r="L61" i="5"/>
  <c r="J61" i="5"/>
  <c r="F61" i="5"/>
  <c r="X60" i="5"/>
  <c r="U60" i="5"/>
  <c r="T60" i="5"/>
  <c r="S60" i="5"/>
  <c r="Q60" i="5"/>
  <c r="P60" i="5"/>
  <c r="O60" i="5"/>
  <c r="M60" i="5"/>
  <c r="J60" i="5"/>
  <c r="F60" i="5"/>
  <c r="K65" i="5" s="1"/>
  <c r="T59" i="5"/>
  <c r="S59" i="5"/>
  <c r="Q59" i="5"/>
  <c r="P59" i="5"/>
  <c r="K59" i="5"/>
  <c r="F59" i="5"/>
  <c r="V58" i="5"/>
  <c r="U58" i="5"/>
  <c r="S58" i="5"/>
  <c r="R58" i="5"/>
  <c r="Q58" i="5"/>
  <c r="P58" i="5"/>
  <c r="N58" i="5"/>
  <c r="L58" i="5"/>
  <c r="F58" i="5"/>
  <c r="J58" i="5" s="1"/>
  <c r="X57" i="5"/>
  <c r="W57" i="5"/>
  <c r="T57" i="5"/>
  <c r="S57" i="5"/>
  <c r="R57" i="5"/>
  <c r="P57" i="5"/>
  <c r="N57" i="5"/>
  <c r="L57" i="5"/>
  <c r="F57" i="5"/>
  <c r="W56" i="5"/>
  <c r="V56" i="5"/>
  <c r="U56" i="5"/>
  <c r="T56" i="5"/>
  <c r="R56" i="5"/>
  <c r="Q56" i="5"/>
  <c r="N56" i="5"/>
  <c r="M56" i="5"/>
  <c r="L56" i="5"/>
  <c r="K56" i="5"/>
  <c r="J56" i="5"/>
  <c r="F56" i="5"/>
  <c r="T40" i="5" s="1"/>
  <c r="W55" i="5"/>
  <c r="U55" i="5"/>
  <c r="T55" i="5"/>
  <c r="P55" i="5"/>
  <c r="O55" i="5"/>
  <c r="N55" i="5"/>
  <c r="J55" i="5"/>
  <c r="F55" i="5"/>
  <c r="W54" i="5"/>
  <c r="V54" i="5"/>
  <c r="U54" i="5"/>
  <c r="T54" i="5"/>
  <c r="Q54" i="5"/>
  <c r="O54" i="5"/>
  <c r="K54" i="5"/>
  <c r="J54" i="5"/>
  <c r="F54" i="5"/>
  <c r="X53" i="5"/>
  <c r="T53" i="5"/>
  <c r="S53" i="5"/>
  <c r="R53" i="5"/>
  <c r="Q53" i="5"/>
  <c r="N53" i="5"/>
  <c r="K53" i="5"/>
  <c r="F53" i="5"/>
  <c r="X52" i="5"/>
  <c r="U52" i="5"/>
  <c r="S52" i="5"/>
  <c r="R52" i="5"/>
  <c r="Q52" i="5"/>
  <c r="O52" i="5"/>
  <c r="N52" i="5"/>
  <c r="M52" i="5"/>
  <c r="K52" i="5"/>
  <c r="F52" i="5"/>
  <c r="K37" i="5" s="1"/>
  <c r="F51" i="5"/>
  <c r="P52" i="5" s="1"/>
  <c r="F50" i="5"/>
  <c r="F49" i="5"/>
  <c r="F48" i="5"/>
  <c r="O62" i="5" s="1"/>
  <c r="F47" i="5"/>
  <c r="Q34" i="5" s="1"/>
  <c r="X46" i="5"/>
  <c r="V46" i="5"/>
  <c r="T46" i="5"/>
  <c r="S46" i="5"/>
  <c r="O46" i="5"/>
  <c r="M46" i="5"/>
  <c r="F46" i="5"/>
  <c r="X45" i="5"/>
  <c r="W45" i="5"/>
  <c r="V45" i="5"/>
  <c r="P45" i="5"/>
  <c r="O45" i="5"/>
  <c r="L45" i="5"/>
  <c r="J45" i="5"/>
  <c r="F45" i="5"/>
  <c r="V65" i="5" s="1"/>
  <c r="W44" i="5"/>
  <c r="V44" i="5"/>
  <c r="S44" i="5"/>
  <c r="R44" i="5"/>
  <c r="Q44" i="5"/>
  <c r="P44" i="5"/>
  <c r="M44" i="5"/>
  <c r="L44" i="5"/>
  <c r="K44" i="5"/>
  <c r="J44" i="5"/>
  <c r="F44" i="5"/>
  <c r="U53" i="5" s="1"/>
  <c r="V43" i="5"/>
  <c r="U43" i="5"/>
  <c r="T43" i="5"/>
  <c r="S43" i="5"/>
  <c r="P43" i="5"/>
  <c r="O43" i="5"/>
  <c r="F43" i="5"/>
  <c r="X42" i="5"/>
  <c r="W42" i="5"/>
  <c r="V42" i="5"/>
  <c r="U42" i="5"/>
  <c r="P42" i="5"/>
  <c r="O42" i="5"/>
  <c r="N42" i="5"/>
  <c r="J42" i="5"/>
  <c r="F42" i="5"/>
  <c r="N61" i="5" s="1"/>
  <c r="X41" i="5"/>
  <c r="S41" i="5"/>
  <c r="R41" i="5"/>
  <c r="P41" i="5"/>
  <c r="N41" i="5"/>
  <c r="M41" i="5"/>
  <c r="L41" i="5"/>
  <c r="J41" i="5"/>
  <c r="F41" i="5"/>
  <c r="J53" i="5" s="1"/>
  <c r="W40" i="5"/>
  <c r="V40" i="5"/>
  <c r="U40" i="5"/>
  <c r="R40" i="5"/>
  <c r="P40" i="5"/>
  <c r="N40" i="5"/>
  <c r="M40" i="5"/>
  <c r="L40" i="5"/>
  <c r="F40" i="5"/>
  <c r="K60" i="5" s="1"/>
  <c r="X39" i="5"/>
  <c r="W39" i="5"/>
  <c r="V39" i="5"/>
  <c r="U39" i="5"/>
  <c r="T39" i="5"/>
  <c r="R39" i="5"/>
  <c r="Q39" i="5"/>
  <c r="P39" i="5"/>
  <c r="O39" i="5"/>
  <c r="L39" i="5"/>
  <c r="F39" i="5"/>
  <c r="K39" i="5" s="1"/>
  <c r="X38" i="5"/>
  <c r="W38" i="5"/>
  <c r="V38" i="5"/>
  <c r="U38" i="5"/>
  <c r="S38" i="5"/>
  <c r="R38" i="5"/>
  <c r="O38" i="5"/>
  <c r="L38" i="5"/>
  <c r="K38" i="5"/>
  <c r="J38" i="5"/>
  <c r="F38" i="5"/>
  <c r="X37" i="5"/>
  <c r="V37" i="5"/>
  <c r="T37" i="5"/>
  <c r="Q37" i="5"/>
  <c r="O37" i="5"/>
  <c r="N37" i="5"/>
  <c r="M37" i="5"/>
  <c r="L37" i="5"/>
  <c r="F37" i="5"/>
  <c r="M43" i="5" s="1"/>
  <c r="X36" i="5"/>
  <c r="W36" i="5"/>
  <c r="V36" i="5"/>
  <c r="R36" i="5"/>
  <c r="O36" i="5"/>
  <c r="N36" i="5"/>
  <c r="F36" i="5"/>
  <c r="X35" i="5"/>
  <c r="V35" i="5"/>
  <c r="T35" i="5"/>
  <c r="S35" i="5"/>
  <c r="R35" i="5"/>
  <c r="Q35" i="5"/>
  <c r="P35" i="5"/>
  <c r="L35" i="5"/>
  <c r="K35" i="5"/>
  <c r="F35" i="5"/>
  <c r="X63" i="5" s="1"/>
  <c r="X34" i="5"/>
  <c r="V34" i="5"/>
  <c r="U34" i="5"/>
  <c r="T34" i="5"/>
  <c r="R34" i="5"/>
  <c r="P34" i="5"/>
  <c r="N34" i="5"/>
  <c r="M34" i="5"/>
  <c r="L34" i="5"/>
  <c r="K34" i="5"/>
  <c r="J34" i="5"/>
  <c r="F34" i="5"/>
  <c r="V61" i="5" s="1"/>
  <c r="X33" i="5"/>
  <c r="U33" i="5"/>
  <c r="T33" i="5"/>
  <c r="S33" i="5"/>
  <c r="Q33" i="5"/>
  <c r="P33" i="5"/>
  <c r="O33" i="5"/>
  <c r="M33" i="5"/>
  <c r="K33" i="5"/>
  <c r="F33" i="5"/>
  <c r="V32" i="5"/>
  <c r="T32" i="5"/>
  <c r="S32" i="5"/>
  <c r="R32" i="5"/>
  <c r="P32" i="5"/>
  <c r="O32" i="5"/>
  <c r="N32" i="5"/>
  <c r="K32" i="5"/>
  <c r="J32" i="5"/>
  <c r="F32" i="5"/>
  <c r="N45" i="5" s="1"/>
  <c r="F31" i="5"/>
  <c r="F30" i="5"/>
  <c r="F29" i="5"/>
  <c r="W33" i="5" s="1"/>
  <c r="F28" i="5"/>
  <c r="F27" i="5"/>
  <c r="R60" i="5" s="1"/>
  <c r="F26" i="5"/>
  <c r="S42" i="5" s="1"/>
  <c r="F25" i="5"/>
  <c r="F24" i="5"/>
  <c r="K66" i="5" s="1"/>
  <c r="F23" i="5"/>
  <c r="F22" i="5"/>
  <c r="X21" i="5"/>
  <c r="W21" i="5"/>
  <c r="S21" i="5"/>
  <c r="R21" i="5"/>
  <c r="P21" i="5"/>
  <c r="N21" i="5"/>
  <c r="M21" i="5"/>
  <c r="L21" i="5"/>
  <c r="J21" i="5"/>
  <c r="F21" i="5"/>
  <c r="U46" i="5" s="1"/>
  <c r="X20" i="5"/>
  <c r="W20" i="5"/>
  <c r="V20" i="5"/>
  <c r="P20" i="5"/>
  <c r="O20" i="5"/>
  <c r="M20" i="5"/>
  <c r="J20" i="5"/>
  <c r="F20" i="5"/>
  <c r="X19" i="5"/>
  <c r="V19" i="5"/>
  <c r="U19" i="5"/>
  <c r="T19" i="5"/>
  <c r="S19" i="5"/>
  <c r="R19" i="5"/>
  <c r="P19" i="5"/>
  <c r="O19" i="5"/>
  <c r="N19" i="5"/>
  <c r="M19" i="5"/>
  <c r="L19" i="5"/>
  <c r="K19" i="5"/>
  <c r="F19" i="5"/>
  <c r="L64" i="5" s="1"/>
  <c r="X18" i="5"/>
  <c r="V18" i="5"/>
  <c r="U18" i="5"/>
  <c r="T18" i="5"/>
  <c r="S18" i="5"/>
  <c r="R18" i="5"/>
  <c r="Q18" i="5"/>
  <c r="N18" i="5"/>
  <c r="L18" i="5"/>
  <c r="K18" i="5"/>
  <c r="J18" i="5"/>
  <c r="F18" i="5"/>
  <c r="X54" i="5" s="1"/>
  <c r="X17" i="5"/>
  <c r="W17" i="5"/>
  <c r="V17" i="5"/>
  <c r="U17" i="5"/>
  <c r="T17" i="5"/>
  <c r="S17" i="5"/>
  <c r="P17" i="5"/>
  <c r="O17" i="5"/>
  <c r="N17" i="5"/>
  <c r="L17" i="5"/>
  <c r="K17" i="5"/>
  <c r="J17" i="5"/>
  <c r="F17" i="5"/>
  <c r="X16" i="5"/>
  <c r="V16" i="5"/>
  <c r="U16" i="5"/>
  <c r="T16" i="5"/>
  <c r="S16" i="5"/>
  <c r="Q16" i="5"/>
  <c r="O16" i="5"/>
  <c r="M16" i="5"/>
  <c r="J16" i="5"/>
  <c r="F16" i="5"/>
  <c r="T58" i="5" s="1"/>
  <c r="X15" i="5"/>
  <c r="V15" i="5"/>
  <c r="T15" i="5"/>
  <c r="S15" i="5"/>
  <c r="R15" i="5"/>
  <c r="Q15" i="5"/>
  <c r="P15" i="5"/>
  <c r="L15" i="5"/>
  <c r="K15" i="5"/>
  <c r="F15" i="5"/>
  <c r="W62" i="5" s="1"/>
  <c r="X14" i="5"/>
  <c r="W14" i="5"/>
  <c r="V14" i="5"/>
  <c r="U14" i="5"/>
  <c r="T14" i="5"/>
  <c r="R14" i="5"/>
  <c r="Q14" i="5"/>
  <c r="P14" i="5"/>
  <c r="O14" i="5"/>
  <c r="M14" i="5"/>
  <c r="L14" i="5"/>
  <c r="K14" i="5"/>
  <c r="J14" i="5"/>
  <c r="F14" i="5"/>
  <c r="T44" i="5" s="1"/>
  <c r="X13" i="5"/>
  <c r="W13" i="5"/>
  <c r="V13" i="5"/>
  <c r="U13" i="5"/>
  <c r="T13" i="5"/>
  <c r="S13" i="5"/>
  <c r="O13" i="5"/>
  <c r="M13" i="5"/>
  <c r="L13" i="5"/>
  <c r="K13" i="5"/>
  <c r="X12" i="5"/>
  <c r="V12" i="5"/>
  <c r="U12" i="5"/>
  <c r="T12" i="5"/>
  <c r="S12" i="5"/>
  <c r="R12" i="5"/>
  <c r="Q12" i="5"/>
  <c r="P12" i="5"/>
  <c r="O12" i="5"/>
  <c r="N12" i="5"/>
  <c r="M12" i="5"/>
  <c r="K12" i="5"/>
  <c r="J12" i="5"/>
  <c r="X11" i="5"/>
  <c r="W11" i="5"/>
  <c r="V11" i="5"/>
  <c r="U11" i="5"/>
  <c r="S11" i="5"/>
  <c r="R11" i="5"/>
  <c r="Q11" i="5"/>
  <c r="O11" i="5"/>
  <c r="N11" i="5"/>
  <c r="M11" i="5"/>
  <c r="K11" i="5"/>
  <c r="W10" i="5"/>
  <c r="V10" i="5"/>
  <c r="U10" i="5"/>
  <c r="T10" i="5"/>
  <c r="S10" i="5"/>
  <c r="R10" i="5"/>
  <c r="P10" i="5"/>
  <c r="N10" i="5"/>
  <c r="M10" i="5"/>
  <c r="L10" i="5"/>
  <c r="K10" i="5"/>
  <c r="J10" i="5"/>
  <c r="B10" i="5"/>
  <c r="X9" i="5"/>
  <c r="V9" i="5"/>
  <c r="U9" i="5"/>
  <c r="T9" i="5"/>
  <c r="S9" i="5"/>
  <c r="R9" i="5"/>
  <c r="Q9" i="5"/>
  <c r="P9" i="5"/>
  <c r="N9" i="5"/>
  <c r="M9" i="5"/>
  <c r="L9" i="5"/>
  <c r="K9" i="5"/>
  <c r="J9" i="5"/>
  <c r="X8" i="5"/>
  <c r="W8" i="5"/>
  <c r="U8" i="5"/>
  <c r="S8" i="5"/>
  <c r="R8" i="5"/>
  <c r="Q8" i="5"/>
  <c r="P8" i="5"/>
  <c r="O8" i="5"/>
  <c r="N8" i="5"/>
  <c r="M8" i="5"/>
  <c r="K8" i="5"/>
  <c r="B8" i="5"/>
  <c r="X7" i="5"/>
  <c r="V7" i="5"/>
  <c r="T7" i="5"/>
  <c r="S7" i="5"/>
  <c r="Q7" i="5"/>
  <c r="O7" i="5"/>
  <c r="N7" i="5"/>
  <c r="M7" i="5"/>
  <c r="L7" i="5"/>
  <c r="K7" i="5"/>
  <c r="J7" i="5"/>
  <c r="F209" i="4"/>
  <c r="F208" i="4"/>
  <c r="F207" i="4"/>
  <c r="F206" i="4"/>
  <c r="M54" i="4" s="1"/>
  <c r="F205" i="4"/>
  <c r="F204" i="4"/>
  <c r="F203" i="4"/>
  <c r="F202" i="4"/>
  <c r="F201" i="4"/>
  <c r="F200" i="4"/>
  <c r="F199" i="4"/>
  <c r="F198" i="4"/>
  <c r="U54" i="4" s="1"/>
  <c r="F197" i="4"/>
  <c r="F196" i="4"/>
  <c r="F195" i="4"/>
  <c r="F194" i="4"/>
  <c r="F193" i="4"/>
  <c r="F192" i="4"/>
  <c r="F191" i="4"/>
  <c r="F190" i="4"/>
  <c r="V8" i="4" s="1"/>
  <c r="F189" i="4"/>
  <c r="F188" i="4"/>
  <c r="F187" i="4"/>
  <c r="F186" i="4"/>
  <c r="L35" i="4" s="1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U52" i="4" s="1"/>
  <c r="F169" i="4"/>
  <c r="F168" i="4"/>
  <c r="F167" i="4"/>
  <c r="F166" i="4"/>
  <c r="V63" i="4" s="1"/>
  <c r="F165" i="4"/>
  <c r="F164" i="4"/>
  <c r="F163" i="4"/>
  <c r="F162" i="4"/>
  <c r="F161" i="4"/>
  <c r="F160" i="4"/>
  <c r="F159" i="4"/>
  <c r="F158" i="4"/>
  <c r="N63" i="4" s="1"/>
  <c r="F157" i="4"/>
  <c r="F156" i="4"/>
  <c r="F155" i="4"/>
  <c r="F154" i="4"/>
  <c r="S22" i="4" s="1"/>
  <c r="F153" i="4"/>
  <c r="F152" i="4"/>
  <c r="F151" i="4"/>
  <c r="F150" i="4"/>
  <c r="M45" i="4" s="1"/>
  <c r="F149" i="4"/>
  <c r="F148" i="4"/>
  <c r="F147" i="4"/>
  <c r="F146" i="4"/>
  <c r="Q45" i="4" s="1"/>
  <c r="F145" i="4"/>
  <c r="F144" i="4"/>
  <c r="F143" i="4"/>
  <c r="F142" i="4"/>
  <c r="U45" i="4" s="1"/>
  <c r="F141" i="4"/>
  <c r="F140" i="4"/>
  <c r="F139" i="4"/>
  <c r="F138" i="4"/>
  <c r="F137" i="4"/>
  <c r="F136" i="4"/>
  <c r="F135" i="4"/>
  <c r="F134" i="4"/>
  <c r="F133" i="4"/>
  <c r="F132" i="4"/>
  <c r="F131" i="4"/>
  <c r="F130" i="4"/>
  <c r="K7" i="4" s="1"/>
  <c r="F129" i="4"/>
  <c r="F128" i="4"/>
  <c r="F127" i="4"/>
  <c r="F126" i="4"/>
  <c r="J49" i="4" s="1"/>
  <c r="F125" i="4"/>
  <c r="F124" i="4"/>
  <c r="F123" i="4"/>
  <c r="F122" i="4"/>
  <c r="F121" i="4"/>
  <c r="F120" i="4"/>
  <c r="F119" i="4"/>
  <c r="F118" i="4"/>
  <c r="F117" i="4"/>
  <c r="F116" i="4"/>
  <c r="F115" i="4"/>
  <c r="F114" i="4"/>
  <c r="L30" i="4" s="1"/>
  <c r="F113" i="4"/>
  <c r="F112" i="4"/>
  <c r="F111" i="4"/>
  <c r="F110" i="4"/>
  <c r="F109" i="4"/>
  <c r="F108" i="4"/>
  <c r="F107" i="4"/>
  <c r="F106" i="4"/>
  <c r="R67" i="4" s="1"/>
  <c r="F105" i="4"/>
  <c r="F104" i="4"/>
  <c r="F103" i="4"/>
  <c r="F102" i="4"/>
  <c r="F101" i="4"/>
  <c r="F100" i="4"/>
  <c r="F99" i="4"/>
  <c r="F98" i="4"/>
  <c r="N8" i="4" s="1"/>
  <c r="F97" i="4"/>
  <c r="F96" i="4"/>
  <c r="F95" i="4"/>
  <c r="F94" i="4"/>
  <c r="M49" i="4" s="1"/>
  <c r="F93" i="4"/>
  <c r="F92" i="4"/>
  <c r="F91" i="4"/>
  <c r="F90" i="4"/>
  <c r="S26" i="4" s="1"/>
  <c r="F89" i="4"/>
  <c r="F88" i="4"/>
  <c r="F87" i="4"/>
  <c r="F86" i="4"/>
  <c r="F85" i="4"/>
  <c r="F84" i="4"/>
  <c r="F83" i="4"/>
  <c r="F82" i="4"/>
  <c r="F81" i="4"/>
  <c r="F80" i="4"/>
  <c r="F79" i="4"/>
  <c r="F78" i="4"/>
  <c r="T29" i="4" s="1"/>
  <c r="F77" i="4"/>
  <c r="F76" i="4"/>
  <c r="F75" i="4"/>
  <c r="R64" i="4" s="1"/>
  <c r="F74" i="4"/>
  <c r="W73" i="4"/>
  <c r="T73" i="4"/>
  <c r="L73" i="4"/>
  <c r="J73" i="4"/>
  <c r="F73" i="4"/>
  <c r="V72" i="4"/>
  <c r="R72" i="4"/>
  <c r="N72" i="4"/>
  <c r="F72" i="4"/>
  <c r="V71" i="4"/>
  <c r="U71" i="4"/>
  <c r="S71" i="4"/>
  <c r="Q71" i="4"/>
  <c r="N71" i="4"/>
  <c r="M71" i="4"/>
  <c r="L71" i="4"/>
  <c r="K71" i="4"/>
  <c r="J71" i="4"/>
  <c r="F71" i="4"/>
  <c r="V64" i="4" s="1"/>
  <c r="T70" i="4"/>
  <c r="S70" i="4"/>
  <c r="Q70" i="4"/>
  <c r="O70" i="4"/>
  <c r="M70" i="4"/>
  <c r="K70" i="4"/>
  <c r="J70" i="4"/>
  <c r="F70" i="4"/>
  <c r="V69" i="4"/>
  <c r="U69" i="4"/>
  <c r="T69" i="4"/>
  <c r="S69" i="4"/>
  <c r="R69" i="4"/>
  <c r="Q69" i="4"/>
  <c r="P69" i="4"/>
  <c r="O69" i="4"/>
  <c r="N69" i="4"/>
  <c r="M69" i="4"/>
  <c r="K69" i="4"/>
  <c r="J69" i="4"/>
  <c r="F69" i="4"/>
  <c r="W68" i="4"/>
  <c r="V68" i="4"/>
  <c r="U68" i="4"/>
  <c r="T68" i="4"/>
  <c r="R68" i="4"/>
  <c r="Q68" i="4"/>
  <c r="N68" i="4"/>
  <c r="F68" i="4"/>
  <c r="V70" i="4" s="1"/>
  <c r="U67" i="4"/>
  <c r="S67" i="4"/>
  <c r="P67" i="4"/>
  <c r="O67" i="4"/>
  <c r="N67" i="4"/>
  <c r="M67" i="4"/>
  <c r="K67" i="4"/>
  <c r="J67" i="4"/>
  <c r="F67" i="4"/>
  <c r="W66" i="4"/>
  <c r="V66" i="4"/>
  <c r="U66" i="4"/>
  <c r="T66" i="4"/>
  <c r="S66" i="4"/>
  <c r="R66" i="4"/>
  <c r="Q66" i="4"/>
  <c r="P66" i="4"/>
  <c r="O66" i="4"/>
  <c r="M66" i="4"/>
  <c r="L66" i="4"/>
  <c r="K66" i="4"/>
  <c r="J66" i="4"/>
  <c r="F66" i="4"/>
  <c r="M44" i="4" s="1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F65" i="4"/>
  <c r="W64" i="4"/>
  <c r="T64" i="4"/>
  <c r="P64" i="4"/>
  <c r="N64" i="4"/>
  <c r="M64" i="4"/>
  <c r="L64" i="4"/>
  <c r="J64" i="4"/>
  <c r="F64" i="4"/>
  <c r="W63" i="4"/>
  <c r="U63" i="4"/>
  <c r="Q63" i="4"/>
  <c r="P63" i="4"/>
  <c r="M63" i="4"/>
  <c r="L63" i="4"/>
  <c r="F63" i="4"/>
  <c r="W62" i="4"/>
  <c r="U62" i="4"/>
  <c r="R62" i="4"/>
  <c r="Q62" i="4"/>
  <c r="O62" i="4"/>
  <c r="M62" i="4"/>
  <c r="F62" i="4"/>
  <c r="Q51" i="4" s="1"/>
  <c r="W61" i="4"/>
  <c r="U61" i="4"/>
  <c r="T61" i="4"/>
  <c r="Q61" i="4"/>
  <c r="P61" i="4"/>
  <c r="M61" i="4"/>
  <c r="L61" i="4"/>
  <c r="F61" i="4"/>
  <c r="R63" i="4" s="1"/>
  <c r="V60" i="4"/>
  <c r="S60" i="4"/>
  <c r="R60" i="4"/>
  <c r="Q60" i="4"/>
  <c r="O60" i="4"/>
  <c r="N60" i="4"/>
  <c r="K60" i="4"/>
  <c r="F60" i="4"/>
  <c r="N70" i="4" s="1"/>
  <c r="F59" i="4"/>
  <c r="T63" i="4" s="1"/>
  <c r="F58" i="4"/>
  <c r="L70" i="4" s="1"/>
  <c r="F57" i="4"/>
  <c r="K63" i="4" s="1"/>
  <c r="F56" i="4"/>
  <c r="W70" i="4" s="1"/>
  <c r="F55" i="4"/>
  <c r="W71" i="4" s="1"/>
  <c r="W54" i="4"/>
  <c r="T54" i="4"/>
  <c r="L54" i="4"/>
  <c r="J54" i="4"/>
  <c r="F54" i="4"/>
  <c r="V62" i="4" s="1"/>
  <c r="V53" i="4"/>
  <c r="R53" i="4"/>
  <c r="N53" i="4"/>
  <c r="F53" i="4"/>
  <c r="L62" i="4" s="1"/>
  <c r="V52" i="4"/>
  <c r="S52" i="4"/>
  <c r="R52" i="4"/>
  <c r="N52" i="4"/>
  <c r="L52" i="4"/>
  <c r="K52" i="4"/>
  <c r="J52" i="4"/>
  <c r="F52" i="4"/>
  <c r="T71" i="4" s="1"/>
  <c r="V51" i="4"/>
  <c r="T51" i="4"/>
  <c r="S51" i="4"/>
  <c r="O51" i="4"/>
  <c r="N51" i="4"/>
  <c r="M51" i="4"/>
  <c r="L51" i="4"/>
  <c r="K51" i="4"/>
  <c r="J51" i="4"/>
  <c r="F51" i="4"/>
  <c r="S62" i="4" s="1"/>
  <c r="V50" i="4"/>
  <c r="U50" i="4"/>
  <c r="T50" i="4"/>
  <c r="S50" i="4"/>
  <c r="R50" i="4"/>
  <c r="Q50" i="4"/>
  <c r="P50" i="4"/>
  <c r="O50" i="4"/>
  <c r="N50" i="4"/>
  <c r="K50" i="4"/>
  <c r="J50" i="4"/>
  <c r="F50" i="4"/>
  <c r="R71" i="4" s="1"/>
  <c r="W49" i="4"/>
  <c r="V49" i="4"/>
  <c r="U49" i="4"/>
  <c r="T49" i="4"/>
  <c r="S49" i="4"/>
  <c r="R49" i="4"/>
  <c r="Q49" i="4"/>
  <c r="N49" i="4"/>
  <c r="L49" i="4"/>
  <c r="F49" i="4"/>
  <c r="Q52" i="4" s="1"/>
  <c r="U48" i="4"/>
  <c r="S48" i="4"/>
  <c r="R48" i="4"/>
  <c r="P48" i="4"/>
  <c r="O48" i="4"/>
  <c r="N48" i="4"/>
  <c r="M48" i="4"/>
  <c r="K48" i="4"/>
  <c r="J48" i="4"/>
  <c r="F48" i="4"/>
  <c r="P71" i="4" s="1"/>
  <c r="W47" i="4"/>
  <c r="V47" i="4"/>
  <c r="U47" i="4"/>
  <c r="T47" i="4"/>
  <c r="S47" i="4"/>
  <c r="R47" i="4"/>
  <c r="Q47" i="4"/>
  <c r="P47" i="4"/>
  <c r="O47" i="4"/>
  <c r="M47" i="4"/>
  <c r="L47" i="4"/>
  <c r="K47" i="4"/>
  <c r="J47" i="4"/>
  <c r="F47" i="4"/>
  <c r="O71" i="4" s="1"/>
  <c r="V46" i="4"/>
  <c r="U46" i="4"/>
  <c r="T46" i="4"/>
  <c r="R46" i="4"/>
  <c r="Q46" i="4"/>
  <c r="P46" i="4"/>
  <c r="O46" i="4"/>
  <c r="N46" i="4"/>
  <c r="M46" i="4"/>
  <c r="K46" i="4"/>
  <c r="J46" i="4"/>
  <c r="F46" i="4"/>
  <c r="N62" i="4" s="1"/>
  <c r="W45" i="4"/>
  <c r="V45" i="4"/>
  <c r="T45" i="4"/>
  <c r="R45" i="4"/>
  <c r="P45" i="4"/>
  <c r="N45" i="4"/>
  <c r="L45" i="4"/>
  <c r="J45" i="4"/>
  <c r="F45" i="4"/>
  <c r="M52" i="4" s="1"/>
  <c r="W44" i="4"/>
  <c r="U44" i="4"/>
  <c r="T44" i="4"/>
  <c r="R44" i="4"/>
  <c r="Q44" i="4"/>
  <c r="P44" i="4"/>
  <c r="L44" i="4"/>
  <c r="K44" i="4"/>
  <c r="J44" i="4"/>
  <c r="F44" i="4"/>
  <c r="W43" i="4"/>
  <c r="V43" i="4"/>
  <c r="U43" i="4"/>
  <c r="R43" i="4"/>
  <c r="Q43" i="4"/>
  <c r="O43" i="4"/>
  <c r="N43" i="4"/>
  <c r="M43" i="4"/>
  <c r="L43" i="4"/>
  <c r="J43" i="4"/>
  <c r="F43" i="4"/>
  <c r="K62" i="4" s="1"/>
  <c r="W42" i="4"/>
  <c r="V42" i="4"/>
  <c r="U42" i="4"/>
  <c r="T42" i="4"/>
  <c r="Q42" i="4"/>
  <c r="P42" i="4"/>
  <c r="M42" i="4"/>
  <c r="L42" i="4"/>
  <c r="F42" i="4"/>
  <c r="J62" i="4" s="1"/>
  <c r="V41" i="4"/>
  <c r="S41" i="4"/>
  <c r="R41" i="4"/>
  <c r="Q41" i="4"/>
  <c r="O41" i="4"/>
  <c r="N41" i="4"/>
  <c r="K41" i="4"/>
  <c r="F41" i="4"/>
  <c r="N16" i="4" s="1"/>
  <c r="F40" i="4"/>
  <c r="K61" i="4" s="1"/>
  <c r="F39" i="4"/>
  <c r="L72" i="4" s="1"/>
  <c r="F38" i="4"/>
  <c r="M53" i="4" s="1"/>
  <c r="F37" i="4"/>
  <c r="F36" i="4"/>
  <c r="W35" i="4"/>
  <c r="V35" i="4"/>
  <c r="U35" i="4"/>
  <c r="T35" i="4"/>
  <c r="S35" i="4"/>
  <c r="R35" i="4"/>
  <c r="Q35" i="4"/>
  <c r="P35" i="4"/>
  <c r="N35" i="4"/>
  <c r="M35" i="4"/>
  <c r="F35" i="4"/>
  <c r="W8" i="4" s="1"/>
  <c r="V34" i="4"/>
  <c r="U34" i="4"/>
  <c r="T34" i="4"/>
  <c r="S34" i="4"/>
  <c r="Q34" i="4"/>
  <c r="M34" i="4"/>
  <c r="L34" i="4"/>
  <c r="K34" i="4"/>
  <c r="F34" i="4"/>
  <c r="Q53" i="4" s="1"/>
  <c r="W33" i="4"/>
  <c r="U33" i="4"/>
  <c r="T33" i="4"/>
  <c r="S33" i="4"/>
  <c r="M33" i="4"/>
  <c r="L33" i="4"/>
  <c r="K33" i="4"/>
  <c r="J33" i="4"/>
  <c r="F33" i="4"/>
  <c r="R61" i="4" s="1"/>
  <c r="W32" i="4"/>
  <c r="V32" i="4"/>
  <c r="T32" i="4"/>
  <c r="S32" i="4"/>
  <c r="Q32" i="4"/>
  <c r="O32" i="4"/>
  <c r="L32" i="4"/>
  <c r="K32" i="4"/>
  <c r="J32" i="4"/>
  <c r="F32" i="4"/>
  <c r="W31" i="4"/>
  <c r="V31" i="4"/>
  <c r="U31" i="4"/>
  <c r="T31" i="4"/>
  <c r="R31" i="4"/>
  <c r="Q31" i="4"/>
  <c r="P31" i="4"/>
  <c r="N31" i="4"/>
  <c r="L31" i="4"/>
  <c r="J31" i="4"/>
  <c r="F31" i="4"/>
  <c r="W30" i="4"/>
  <c r="T30" i="4"/>
  <c r="P30" i="4"/>
  <c r="O30" i="4"/>
  <c r="M30" i="4"/>
  <c r="K30" i="4"/>
  <c r="J30" i="4"/>
  <c r="F30" i="4"/>
  <c r="U53" i="4" s="1"/>
  <c r="V29" i="4"/>
  <c r="U29" i="4"/>
  <c r="S29" i="4"/>
  <c r="R29" i="4"/>
  <c r="P29" i="4"/>
  <c r="O29" i="4"/>
  <c r="N29" i="4"/>
  <c r="L29" i="4"/>
  <c r="K29" i="4"/>
  <c r="J29" i="4"/>
  <c r="F29" i="4"/>
  <c r="W28" i="4"/>
  <c r="U28" i="4"/>
  <c r="T28" i="4"/>
  <c r="S28" i="4"/>
  <c r="R28" i="4"/>
  <c r="Q28" i="4"/>
  <c r="P28" i="4"/>
  <c r="O28" i="4"/>
  <c r="N28" i="4"/>
  <c r="M28" i="4"/>
  <c r="L28" i="4"/>
  <c r="K28" i="4"/>
  <c r="J28" i="4"/>
  <c r="F28" i="4"/>
  <c r="J61" i="4" s="1"/>
  <c r="W27" i="4"/>
  <c r="V27" i="4"/>
  <c r="U27" i="4"/>
  <c r="T27" i="4"/>
  <c r="S27" i="4"/>
  <c r="R27" i="4"/>
  <c r="Q27" i="4"/>
  <c r="P27" i="4"/>
  <c r="O27" i="4"/>
  <c r="N27" i="4"/>
  <c r="M27" i="4"/>
  <c r="L27" i="4"/>
  <c r="J27" i="4"/>
  <c r="F27" i="4"/>
  <c r="J60" i="4" s="1"/>
  <c r="W26" i="4"/>
  <c r="V26" i="4"/>
  <c r="U26" i="4"/>
  <c r="T26" i="4"/>
  <c r="R26" i="4"/>
  <c r="Q26" i="4"/>
  <c r="O26" i="4"/>
  <c r="N26" i="4"/>
  <c r="L26" i="4"/>
  <c r="J26" i="4"/>
  <c r="F26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F25" i="4"/>
  <c r="U41" i="4" s="1"/>
  <c r="V24" i="4"/>
  <c r="T24" i="4"/>
  <c r="R24" i="4"/>
  <c r="Q24" i="4"/>
  <c r="O24" i="4"/>
  <c r="N24" i="4"/>
  <c r="M24" i="4"/>
  <c r="L24" i="4"/>
  <c r="K24" i="4"/>
  <c r="J24" i="4"/>
  <c r="F24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F23" i="4"/>
  <c r="N54" i="4" s="1"/>
  <c r="W22" i="4"/>
  <c r="V22" i="4"/>
  <c r="U22" i="4"/>
  <c r="Q22" i="4"/>
  <c r="P22" i="4"/>
  <c r="O22" i="4"/>
  <c r="N22" i="4"/>
  <c r="M22" i="4"/>
  <c r="K22" i="4"/>
  <c r="J22" i="4"/>
  <c r="F22" i="4"/>
  <c r="F21" i="4"/>
  <c r="Q73" i="4" s="1"/>
  <c r="F20" i="4"/>
  <c r="F19" i="4"/>
  <c r="R73" i="4" s="1"/>
  <c r="F18" i="4"/>
  <c r="F17" i="4"/>
  <c r="M60" i="4" s="1"/>
  <c r="W16" i="4"/>
  <c r="U16" i="4"/>
  <c r="S16" i="4"/>
  <c r="R16" i="4"/>
  <c r="Q16" i="4"/>
  <c r="P16" i="4"/>
  <c r="O16" i="4"/>
  <c r="M16" i="4"/>
  <c r="K16" i="4"/>
  <c r="J16" i="4"/>
  <c r="F16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F15" i="4"/>
  <c r="W14" i="4"/>
  <c r="U14" i="4"/>
  <c r="S14" i="4"/>
  <c r="R14" i="4"/>
  <c r="Q14" i="4"/>
  <c r="P14" i="4"/>
  <c r="O14" i="4"/>
  <c r="N14" i="4"/>
  <c r="M14" i="4"/>
  <c r="L14" i="4"/>
  <c r="K14" i="4"/>
  <c r="J14" i="4"/>
  <c r="F14" i="4"/>
  <c r="W13" i="4"/>
  <c r="V13" i="4"/>
  <c r="U13" i="4"/>
  <c r="T13" i="4"/>
  <c r="S13" i="4"/>
  <c r="R13" i="4"/>
  <c r="Q13" i="4"/>
  <c r="P13" i="4"/>
  <c r="N13" i="4"/>
  <c r="M13" i="4"/>
  <c r="L13" i="4"/>
  <c r="K13" i="4"/>
  <c r="J13" i="4"/>
  <c r="V12" i="4"/>
  <c r="T12" i="4"/>
  <c r="S12" i="4"/>
  <c r="R12" i="4"/>
  <c r="Q12" i="4"/>
  <c r="P12" i="4"/>
  <c r="O12" i="4"/>
  <c r="M12" i="4"/>
  <c r="L12" i="4"/>
  <c r="K12" i="4"/>
  <c r="J12" i="4"/>
  <c r="W11" i="4"/>
  <c r="U11" i="4"/>
  <c r="T11" i="4"/>
  <c r="S11" i="4"/>
  <c r="Q11" i="4"/>
  <c r="P11" i="4"/>
  <c r="O11" i="4"/>
  <c r="N11" i="4"/>
  <c r="M11" i="4"/>
  <c r="K11" i="4"/>
  <c r="J11" i="4"/>
  <c r="W10" i="4"/>
  <c r="V10" i="4"/>
  <c r="U10" i="4"/>
  <c r="T10" i="4"/>
  <c r="R10" i="4"/>
  <c r="Q10" i="4"/>
  <c r="P10" i="4"/>
  <c r="O10" i="4"/>
  <c r="N10" i="4"/>
  <c r="M10" i="4"/>
  <c r="L10" i="4"/>
  <c r="K10" i="4"/>
  <c r="J10" i="4"/>
  <c r="B10" i="4"/>
  <c r="W9" i="4"/>
  <c r="V9" i="4"/>
  <c r="U9" i="4"/>
  <c r="T9" i="4"/>
  <c r="S9" i="4"/>
  <c r="R9" i="4"/>
  <c r="P9" i="4"/>
  <c r="O9" i="4"/>
  <c r="N9" i="4"/>
  <c r="M9" i="4"/>
  <c r="L9" i="4"/>
  <c r="K9" i="4"/>
  <c r="J9" i="4"/>
  <c r="U8" i="4"/>
  <c r="T8" i="4"/>
  <c r="S8" i="4"/>
  <c r="R8" i="4"/>
  <c r="Q8" i="4"/>
  <c r="O8" i="4"/>
  <c r="M8" i="4"/>
  <c r="L8" i="4"/>
  <c r="K8" i="4"/>
  <c r="J8" i="4"/>
  <c r="B8" i="4"/>
  <c r="W7" i="4"/>
  <c r="V7" i="4"/>
  <c r="U7" i="4"/>
  <c r="S7" i="4"/>
  <c r="R7" i="4"/>
  <c r="Q7" i="4"/>
  <c r="P7" i="4"/>
  <c r="N7" i="4"/>
  <c r="M7" i="4"/>
  <c r="J7" i="4"/>
  <c r="W6" i="4"/>
  <c r="V6" i="4"/>
  <c r="T6" i="4"/>
  <c r="S6" i="4"/>
  <c r="R6" i="4"/>
  <c r="Q6" i="4"/>
  <c r="P6" i="4"/>
  <c r="O6" i="4"/>
  <c r="M6" i="4"/>
  <c r="L6" i="4"/>
  <c r="K6" i="4"/>
  <c r="W5" i="4"/>
  <c r="V5" i="4"/>
  <c r="T5" i="4"/>
  <c r="S5" i="4"/>
  <c r="Q5" i="4"/>
  <c r="P5" i="4"/>
  <c r="O5" i="4"/>
  <c r="N5" i="4"/>
  <c r="M5" i="4"/>
  <c r="K5" i="4"/>
  <c r="J5" i="4"/>
  <c r="W4" i="4"/>
  <c r="V4" i="4"/>
  <c r="T4" i="4"/>
  <c r="S4" i="4"/>
  <c r="R4" i="4"/>
  <c r="P4" i="4"/>
  <c r="O4" i="4"/>
  <c r="N4" i="4"/>
  <c r="M4" i="4"/>
  <c r="K4" i="4"/>
  <c r="J4" i="4"/>
  <c r="W3" i="4"/>
  <c r="V3" i="4"/>
  <c r="U3" i="4"/>
  <c r="S3" i="4"/>
  <c r="R3" i="4"/>
  <c r="Q3" i="4"/>
  <c r="N3" i="4"/>
  <c r="M3" i="4"/>
  <c r="L3" i="4"/>
  <c r="K3" i="4"/>
  <c r="J3" i="4"/>
  <c r="BB283" i="3"/>
  <c r="BB282" i="3"/>
  <c r="BA282" i="3"/>
  <c r="AZ282" i="3"/>
  <c r="AX282" i="3"/>
  <c r="AW282" i="3"/>
  <c r="AV282" i="3"/>
  <c r="AU282" i="3"/>
  <c r="AT282" i="3"/>
  <c r="AS282" i="3"/>
  <c r="AR282" i="3"/>
  <c r="AQ282" i="3"/>
  <c r="AP282" i="3"/>
  <c r="AO282" i="3"/>
  <c r="BB281" i="3"/>
  <c r="BB280" i="3"/>
  <c r="BB279" i="3"/>
  <c r="BB278" i="3"/>
  <c r="BB277" i="3"/>
  <c r="BB276" i="3"/>
  <c r="BB275" i="3"/>
  <c r="BB274" i="3"/>
  <c r="BB273" i="3"/>
  <c r="BB272" i="3"/>
  <c r="BB271" i="3"/>
  <c r="BB270" i="3"/>
  <c r="AY269" i="3"/>
  <c r="AY282" i="3" s="1"/>
  <c r="AV237" i="3"/>
  <c r="K233" i="3"/>
  <c r="AU222" i="3"/>
  <c r="R219" i="3"/>
  <c r="J217" i="3"/>
  <c r="BA205" i="3"/>
  <c r="AT204" i="3"/>
  <c r="Q201" i="3"/>
  <c r="AO200" i="3"/>
  <c r="BA199" i="3"/>
  <c r="AW198" i="3"/>
  <c r="L197" i="3"/>
  <c r="AW196" i="3"/>
  <c r="P194" i="3"/>
  <c r="AS193" i="3"/>
  <c r="U193" i="3"/>
  <c r="Q193" i="3"/>
  <c r="AS186" i="3"/>
  <c r="BA185" i="3"/>
  <c r="AS185" i="3"/>
  <c r="BA184" i="3"/>
  <c r="AO184" i="3"/>
  <c r="L184" i="3"/>
  <c r="BA183" i="3"/>
  <c r="BA182" i="3"/>
  <c r="AO182" i="3"/>
  <c r="F182" i="3"/>
  <c r="AP181" i="3"/>
  <c r="U181" i="3"/>
  <c r="Q181" i="3"/>
  <c r="F181" i="3"/>
  <c r="V180" i="3"/>
  <c r="R180" i="3"/>
  <c r="F180" i="3"/>
  <c r="V218" i="3" s="1"/>
  <c r="AV179" i="3"/>
  <c r="S179" i="3"/>
  <c r="O179" i="3"/>
  <c r="F179" i="3"/>
  <c r="AW178" i="3"/>
  <c r="T178" i="3"/>
  <c r="P178" i="3"/>
  <c r="L178" i="3"/>
  <c r="F178" i="3"/>
  <c r="AX177" i="3"/>
  <c r="U177" i="3"/>
  <c r="Q177" i="3"/>
  <c r="F177" i="3"/>
  <c r="AY176" i="3"/>
  <c r="S176" i="3"/>
  <c r="R176" i="3"/>
  <c r="N176" i="3"/>
  <c r="J176" i="3"/>
  <c r="F176" i="3"/>
  <c r="N222" i="3" s="1"/>
  <c r="AS175" i="3"/>
  <c r="AR175" i="3"/>
  <c r="P175" i="3"/>
  <c r="K175" i="3"/>
  <c r="F175" i="3"/>
  <c r="V177" i="3" s="1"/>
  <c r="AS174" i="3"/>
  <c r="P174" i="3"/>
  <c r="M174" i="3"/>
  <c r="F174" i="3"/>
  <c r="F173" i="3"/>
  <c r="F172" i="3"/>
  <c r="M197" i="3" s="1"/>
  <c r="F171" i="3"/>
  <c r="AX178" i="3" s="1"/>
  <c r="F170" i="3"/>
  <c r="F169" i="3"/>
  <c r="F168" i="3"/>
  <c r="BA167" i="3"/>
  <c r="AU167" i="3"/>
  <c r="N167" i="3"/>
  <c r="J167" i="3"/>
  <c r="F167" i="3"/>
  <c r="AZ166" i="3"/>
  <c r="AQ166" i="3"/>
  <c r="T166" i="3"/>
  <c r="S166" i="3"/>
  <c r="O166" i="3"/>
  <c r="K166" i="3"/>
  <c r="F166" i="3"/>
  <c r="U199" i="3" s="1"/>
  <c r="AT165" i="3"/>
  <c r="AS165" i="3"/>
  <c r="P165" i="3"/>
  <c r="L165" i="3"/>
  <c r="F165" i="3"/>
  <c r="AT164" i="3"/>
  <c r="N164" i="3"/>
  <c r="F164" i="3"/>
  <c r="AZ163" i="3"/>
  <c r="AY163" i="3"/>
  <c r="O163" i="3"/>
  <c r="K163" i="3"/>
  <c r="J163" i="3"/>
  <c r="F163" i="3"/>
  <c r="AP166" i="3" s="1"/>
  <c r="AP162" i="3"/>
  <c r="O162" i="3"/>
  <c r="L162" i="3"/>
  <c r="F162" i="3"/>
  <c r="AS161" i="3"/>
  <c r="AO161" i="3"/>
  <c r="V161" i="3"/>
  <c r="R161" i="3"/>
  <c r="L161" i="3"/>
  <c r="F161" i="3"/>
  <c r="AV160" i="3"/>
  <c r="AT160" i="3"/>
  <c r="Q160" i="3"/>
  <c r="O160" i="3"/>
  <c r="F160" i="3"/>
  <c r="AY159" i="3"/>
  <c r="AX159" i="3"/>
  <c r="P159" i="3"/>
  <c r="L159" i="3"/>
  <c r="F159" i="3"/>
  <c r="AU183" i="3" s="1"/>
  <c r="AO158" i="3"/>
  <c r="V158" i="3"/>
  <c r="M158" i="3"/>
  <c r="F158" i="3"/>
  <c r="R164" i="3" s="1"/>
  <c r="AR157" i="3"/>
  <c r="AQ157" i="3"/>
  <c r="AO157" i="3"/>
  <c r="S157" i="3"/>
  <c r="F157" i="3"/>
  <c r="AU156" i="3"/>
  <c r="AT156" i="3"/>
  <c r="T156" i="3"/>
  <c r="P156" i="3"/>
  <c r="F156" i="3"/>
  <c r="AW155" i="3"/>
  <c r="Q155" i="3"/>
  <c r="J155" i="3"/>
  <c r="F155" i="3"/>
  <c r="AU182" i="3" s="1"/>
  <c r="F154" i="3"/>
  <c r="S163" i="3" s="1"/>
  <c r="F153" i="3"/>
  <c r="F152" i="3"/>
  <c r="O81" i="3" s="1"/>
  <c r="F151" i="3"/>
  <c r="F150" i="3"/>
  <c r="F149" i="3"/>
  <c r="AU212" i="3" s="1"/>
  <c r="AZ148" i="3"/>
  <c r="AY148" i="3"/>
  <c r="P148" i="3"/>
  <c r="O148" i="3"/>
  <c r="F148" i="3"/>
  <c r="AT184" i="3" s="1"/>
  <c r="AS147" i="3"/>
  <c r="AQ147" i="3"/>
  <c r="R147" i="3"/>
  <c r="K147" i="3"/>
  <c r="F147" i="3"/>
  <c r="AT146" i="3"/>
  <c r="AS146" i="3"/>
  <c r="AR146" i="3"/>
  <c r="S146" i="3"/>
  <c r="M146" i="3"/>
  <c r="L146" i="3"/>
  <c r="F146" i="3"/>
  <c r="AW145" i="3"/>
  <c r="AV145" i="3"/>
  <c r="AU145" i="3"/>
  <c r="U145" i="3"/>
  <c r="T145" i="3"/>
  <c r="N145" i="3"/>
  <c r="F145" i="3"/>
  <c r="K156" i="3" s="1"/>
  <c r="AY144" i="3"/>
  <c r="AX144" i="3"/>
  <c r="AV144" i="3"/>
  <c r="V144" i="3"/>
  <c r="P144" i="3"/>
  <c r="F144" i="3"/>
  <c r="BA143" i="3"/>
  <c r="AP143" i="3"/>
  <c r="P143" i="3"/>
  <c r="K143" i="3"/>
  <c r="J143" i="3"/>
  <c r="F143" i="3"/>
  <c r="AS142" i="3"/>
  <c r="AR142" i="3"/>
  <c r="AQ142" i="3"/>
  <c r="S142" i="3"/>
  <c r="R142" i="3"/>
  <c r="L142" i="3"/>
  <c r="F142" i="3"/>
  <c r="AV141" i="3"/>
  <c r="AU141" i="3"/>
  <c r="T141" i="3"/>
  <c r="N141" i="3"/>
  <c r="M141" i="3"/>
  <c r="J141" i="3"/>
  <c r="F141" i="3"/>
  <c r="AU155" i="3" s="1"/>
  <c r="AY140" i="3"/>
  <c r="AX140" i="3"/>
  <c r="AW140" i="3"/>
  <c r="AV140" i="3"/>
  <c r="V140" i="3"/>
  <c r="U140" i="3"/>
  <c r="T140" i="3"/>
  <c r="S140" i="3"/>
  <c r="O140" i="3"/>
  <c r="F140" i="3"/>
  <c r="BA139" i="3"/>
  <c r="AZ139" i="3"/>
  <c r="AW139" i="3"/>
  <c r="AO139" i="3"/>
  <c r="U139" i="3"/>
  <c r="Q139" i="3"/>
  <c r="P139" i="3"/>
  <c r="J139" i="3"/>
  <c r="F139" i="3"/>
  <c r="AR138" i="3"/>
  <c r="AQ138" i="3"/>
  <c r="AP138" i="3"/>
  <c r="R138" i="3"/>
  <c r="Q138" i="3"/>
  <c r="F138" i="3"/>
  <c r="AU137" i="3"/>
  <c r="AT137" i="3"/>
  <c r="AS137" i="3"/>
  <c r="AR137" i="3"/>
  <c r="AQ137" i="3"/>
  <c r="T137" i="3"/>
  <c r="M137" i="3"/>
  <c r="F137" i="3"/>
  <c r="AZ136" i="3"/>
  <c r="AX136" i="3"/>
  <c r="AW136" i="3"/>
  <c r="AV136" i="3"/>
  <c r="AU136" i="3"/>
  <c r="AS136" i="3"/>
  <c r="U136" i="3"/>
  <c r="T136" i="3"/>
  <c r="S136" i="3"/>
  <c r="O136" i="3"/>
  <c r="N136" i="3"/>
  <c r="L136" i="3"/>
  <c r="F136" i="3"/>
  <c r="F135" i="3"/>
  <c r="F134" i="3"/>
  <c r="F133" i="3"/>
  <c r="P184" i="3" s="1"/>
  <c r="F132" i="3"/>
  <c r="F131" i="3"/>
  <c r="L137" i="3" s="1"/>
  <c r="F130" i="3"/>
  <c r="BA129" i="3"/>
  <c r="AW129" i="3"/>
  <c r="AS129" i="3"/>
  <c r="AO129" i="3"/>
  <c r="V129" i="3"/>
  <c r="U129" i="3"/>
  <c r="T129" i="3"/>
  <c r="P129" i="3"/>
  <c r="O129" i="3"/>
  <c r="J129" i="3"/>
  <c r="F129" i="3"/>
  <c r="BA128" i="3"/>
  <c r="AY128" i="3"/>
  <c r="AX128" i="3"/>
  <c r="AQ128" i="3"/>
  <c r="AP128" i="3"/>
  <c r="AO128" i="3"/>
  <c r="R128" i="3"/>
  <c r="Q128" i="3"/>
  <c r="K128" i="3"/>
  <c r="J128" i="3"/>
  <c r="F128" i="3"/>
  <c r="S47" i="3" s="1"/>
  <c r="AS127" i="3"/>
  <c r="AR127" i="3"/>
  <c r="AQ127" i="3"/>
  <c r="S127" i="3"/>
  <c r="R127" i="3"/>
  <c r="M127" i="3"/>
  <c r="L127" i="3"/>
  <c r="K127" i="3"/>
  <c r="F127" i="3"/>
  <c r="N163" i="3" s="1"/>
  <c r="AV126" i="3"/>
  <c r="AU126" i="3"/>
  <c r="AT126" i="3"/>
  <c r="AS126" i="3"/>
  <c r="AR126" i="3"/>
  <c r="AO126" i="3"/>
  <c r="U126" i="3"/>
  <c r="T126" i="3"/>
  <c r="S126" i="3"/>
  <c r="N126" i="3"/>
  <c r="L126" i="3"/>
  <c r="F126" i="3"/>
  <c r="AW125" i="3"/>
  <c r="AV125" i="3"/>
  <c r="AT125" i="3"/>
  <c r="AS125" i="3"/>
  <c r="AO125" i="3"/>
  <c r="V125" i="3"/>
  <c r="U125" i="3"/>
  <c r="T125" i="3"/>
  <c r="P125" i="3"/>
  <c r="N125" i="3"/>
  <c r="F125" i="3"/>
  <c r="AY124" i="3"/>
  <c r="AX124" i="3"/>
  <c r="AW124" i="3"/>
  <c r="AV124" i="3"/>
  <c r="AU124" i="3"/>
  <c r="AT124" i="3"/>
  <c r="V124" i="3"/>
  <c r="Q124" i="3"/>
  <c r="P124" i="3"/>
  <c r="N124" i="3"/>
  <c r="K124" i="3"/>
  <c r="J124" i="3"/>
  <c r="F124" i="3"/>
  <c r="BA123" i="3"/>
  <c r="AZ123" i="3"/>
  <c r="AY123" i="3"/>
  <c r="AX123" i="3"/>
  <c r="AV123" i="3"/>
  <c r="V123" i="3"/>
  <c r="S123" i="3"/>
  <c r="R123" i="3"/>
  <c r="L123" i="3"/>
  <c r="K123" i="3"/>
  <c r="J123" i="3"/>
  <c r="F123" i="3"/>
  <c r="T165" i="3" s="1"/>
  <c r="BA122" i="3"/>
  <c r="AZ122" i="3"/>
  <c r="AP122" i="3"/>
  <c r="AO122" i="3"/>
  <c r="T122" i="3"/>
  <c r="S122" i="3"/>
  <c r="N122" i="3"/>
  <c r="M122" i="3"/>
  <c r="F122" i="3"/>
  <c r="BA121" i="3"/>
  <c r="AX121" i="3"/>
  <c r="AT121" i="3"/>
  <c r="AR121" i="3"/>
  <c r="AQ121" i="3"/>
  <c r="AP121" i="3"/>
  <c r="AO121" i="3"/>
  <c r="V121" i="3"/>
  <c r="U121" i="3"/>
  <c r="T121" i="3"/>
  <c r="O121" i="3"/>
  <c r="M121" i="3"/>
  <c r="F121" i="3"/>
  <c r="AT120" i="3"/>
  <c r="AS120" i="3"/>
  <c r="AR120" i="3"/>
  <c r="AQ120" i="3"/>
  <c r="AP120" i="3"/>
  <c r="V120" i="3"/>
  <c r="Q120" i="3"/>
  <c r="N120" i="3"/>
  <c r="J120" i="3"/>
  <c r="F120" i="3"/>
  <c r="AV119" i="3"/>
  <c r="AU119" i="3"/>
  <c r="AT119" i="3"/>
  <c r="AS119" i="3"/>
  <c r="AR119" i="3"/>
  <c r="AQ119" i="3"/>
  <c r="R119" i="3"/>
  <c r="Q119" i="3"/>
  <c r="L119" i="3"/>
  <c r="K119" i="3"/>
  <c r="F119" i="3"/>
  <c r="AZ128" i="3" s="1"/>
  <c r="AZ118" i="3"/>
  <c r="AX118" i="3"/>
  <c r="AW118" i="3"/>
  <c r="AV118" i="3"/>
  <c r="T118" i="3"/>
  <c r="M118" i="3"/>
  <c r="L118" i="3"/>
  <c r="F118" i="3"/>
  <c r="P200" i="3" s="1"/>
  <c r="AY117" i="3"/>
  <c r="AX117" i="3"/>
  <c r="AW117" i="3"/>
  <c r="AT117" i="3"/>
  <c r="U117" i="3"/>
  <c r="T117" i="3"/>
  <c r="O117" i="3"/>
  <c r="N117" i="3"/>
  <c r="L117" i="3"/>
  <c r="F117" i="3"/>
  <c r="K118" i="3" s="1"/>
  <c r="F116" i="3"/>
  <c r="F115" i="3"/>
  <c r="P119" i="3" s="1"/>
  <c r="F114" i="3"/>
  <c r="F113" i="3"/>
  <c r="F112" i="3"/>
  <c r="F111" i="3"/>
  <c r="BA110" i="3"/>
  <c r="AZ110" i="3"/>
  <c r="AY110" i="3"/>
  <c r="AU110" i="3"/>
  <c r="AO110" i="3"/>
  <c r="V110" i="3"/>
  <c r="T110" i="3"/>
  <c r="R110" i="3"/>
  <c r="J110" i="3"/>
  <c r="F110" i="3"/>
  <c r="BA109" i="3"/>
  <c r="AZ109" i="3"/>
  <c r="AY109" i="3"/>
  <c r="AV109" i="3"/>
  <c r="AQ109" i="3"/>
  <c r="AP109" i="3"/>
  <c r="V109" i="3"/>
  <c r="U109" i="3"/>
  <c r="S109" i="3"/>
  <c r="L109" i="3"/>
  <c r="K109" i="3"/>
  <c r="J109" i="3"/>
  <c r="F109" i="3"/>
  <c r="AT140" i="3" s="1"/>
  <c r="BA108" i="3"/>
  <c r="AZ108" i="3"/>
  <c r="AS108" i="3"/>
  <c r="AR108" i="3"/>
  <c r="AQ108" i="3"/>
  <c r="AP108" i="3"/>
  <c r="AO108" i="3"/>
  <c r="V108" i="3"/>
  <c r="N108" i="3"/>
  <c r="M108" i="3"/>
  <c r="L108" i="3"/>
  <c r="K108" i="3"/>
  <c r="F108" i="3"/>
  <c r="AU107" i="3"/>
  <c r="AT107" i="3"/>
  <c r="AS107" i="3"/>
  <c r="AR107" i="3"/>
  <c r="AQ107" i="3"/>
  <c r="AP107" i="3"/>
  <c r="AO107" i="3"/>
  <c r="P107" i="3"/>
  <c r="O107" i="3"/>
  <c r="M107" i="3"/>
  <c r="L107" i="3"/>
  <c r="K107" i="3"/>
  <c r="F107" i="3"/>
  <c r="AW106" i="3"/>
  <c r="AV106" i="3"/>
  <c r="AU106" i="3"/>
  <c r="AT106" i="3"/>
  <c r="AS106" i="3"/>
  <c r="AQ106" i="3"/>
  <c r="AP106" i="3"/>
  <c r="R106" i="3"/>
  <c r="Q106" i="3"/>
  <c r="P106" i="3"/>
  <c r="O106" i="3"/>
  <c r="N106" i="3"/>
  <c r="M106" i="3"/>
  <c r="F106" i="3"/>
  <c r="AZ105" i="3"/>
  <c r="AY105" i="3"/>
  <c r="AX105" i="3"/>
  <c r="AW105" i="3"/>
  <c r="AV105" i="3"/>
  <c r="AU105" i="3"/>
  <c r="AT105" i="3"/>
  <c r="AR105" i="3"/>
  <c r="AQ105" i="3"/>
  <c r="T105" i="3"/>
  <c r="S105" i="3"/>
  <c r="R105" i="3"/>
  <c r="P105" i="3"/>
  <c r="O105" i="3"/>
  <c r="N105" i="3"/>
  <c r="F105" i="3"/>
  <c r="R141" i="3" s="1"/>
  <c r="BA104" i="3"/>
  <c r="AZ104" i="3"/>
  <c r="AY104" i="3"/>
  <c r="AX104" i="3"/>
  <c r="AW104" i="3"/>
  <c r="AV104" i="3"/>
  <c r="AO104" i="3"/>
  <c r="V104" i="3"/>
  <c r="U104" i="3"/>
  <c r="T104" i="3"/>
  <c r="S104" i="3"/>
  <c r="R104" i="3"/>
  <c r="F104" i="3"/>
  <c r="BA103" i="3"/>
  <c r="AX103" i="3"/>
  <c r="AW103" i="3"/>
  <c r="AP103" i="3"/>
  <c r="AO103" i="3"/>
  <c r="V103" i="3"/>
  <c r="U103" i="3"/>
  <c r="T103" i="3"/>
  <c r="Q103" i="3"/>
  <c r="P103" i="3"/>
  <c r="K103" i="3"/>
  <c r="J103" i="3"/>
  <c r="F103" i="3"/>
  <c r="K122" i="3" s="1"/>
  <c r="AX102" i="3"/>
  <c r="AR102" i="3"/>
  <c r="AQ102" i="3"/>
  <c r="AP102" i="3"/>
  <c r="AO102" i="3"/>
  <c r="V102" i="3"/>
  <c r="U102" i="3"/>
  <c r="M102" i="3"/>
  <c r="L102" i="3"/>
  <c r="K102" i="3"/>
  <c r="J102" i="3"/>
  <c r="F102" i="3"/>
  <c r="AU101" i="3"/>
  <c r="AT101" i="3"/>
  <c r="AS101" i="3"/>
  <c r="AR101" i="3"/>
  <c r="AQ101" i="3"/>
  <c r="AP101" i="3"/>
  <c r="AO101" i="3"/>
  <c r="V101" i="3"/>
  <c r="O101" i="3"/>
  <c r="N101" i="3"/>
  <c r="M101" i="3"/>
  <c r="L101" i="3"/>
  <c r="J101" i="3"/>
  <c r="F101" i="3"/>
  <c r="M160" i="3" s="1"/>
  <c r="AW100" i="3"/>
  <c r="AV100" i="3"/>
  <c r="AU100" i="3"/>
  <c r="AS100" i="3"/>
  <c r="AR100" i="3"/>
  <c r="AO100" i="3"/>
  <c r="Q100" i="3"/>
  <c r="P100" i="3"/>
  <c r="O100" i="3"/>
  <c r="N100" i="3"/>
  <c r="M100" i="3"/>
  <c r="L100" i="3"/>
  <c r="K100" i="3"/>
  <c r="F100" i="3"/>
  <c r="AX99" i="3"/>
  <c r="AW99" i="3"/>
  <c r="AV99" i="3"/>
  <c r="AU99" i="3"/>
  <c r="AT99" i="3"/>
  <c r="AS99" i="3"/>
  <c r="T99" i="3"/>
  <c r="S99" i="3"/>
  <c r="R99" i="3"/>
  <c r="Q99" i="3"/>
  <c r="P99" i="3"/>
  <c r="N99" i="3"/>
  <c r="M99" i="3"/>
  <c r="F99" i="3"/>
  <c r="T68" i="3" s="1"/>
  <c r="AZ98" i="3"/>
  <c r="AY98" i="3"/>
  <c r="AX98" i="3"/>
  <c r="AV98" i="3"/>
  <c r="AU98" i="3"/>
  <c r="AQ98" i="3"/>
  <c r="U98" i="3"/>
  <c r="T98" i="3"/>
  <c r="S98" i="3"/>
  <c r="R98" i="3"/>
  <c r="P98" i="3"/>
  <c r="N98" i="3"/>
  <c r="F98" i="3"/>
  <c r="AO196" i="3" s="1"/>
  <c r="F97" i="3"/>
  <c r="AP160" i="3" s="1"/>
  <c r="F96" i="3"/>
  <c r="V138" i="3" s="1"/>
  <c r="F95" i="3"/>
  <c r="F94" i="3"/>
  <c r="S235" i="3" s="1"/>
  <c r="F93" i="3"/>
  <c r="AR136" i="3" s="1"/>
  <c r="F92" i="3"/>
  <c r="AX91" i="3"/>
  <c r="AU91" i="3"/>
  <c r="AT91" i="3"/>
  <c r="AR91" i="3"/>
  <c r="AQ91" i="3"/>
  <c r="AO91" i="3"/>
  <c r="V91" i="3"/>
  <c r="U91" i="3"/>
  <c r="T91" i="3"/>
  <c r="R91" i="3"/>
  <c r="J91" i="3"/>
  <c r="F91" i="3"/>
  <c r="AU129" i="3" s="1"/>
  <c r="BA90" i="3"/>
  <c r="AZ90" i="3"/>
  <c r="AY90" i="3"/>
  <c r="AV90" i="3"/>
  <c r="AP90" i="3"/>
  <c r="AO90" i="3"/>
  <c r="U90" i="3"/>
  <c r="T90" i="3"/>
  <c r="S90" i="3"/>
  <c r="L90" i="3"/>
  <c r="K90" i="3"/>
  <c r="J90" i="3"/>
  <c r="F90" i="3"/>
  <c r="BA89" i="3"/>
  <c r="AZ89" i="3"/>
  <c r="AX89" i="3"/>
  <c r="AT89" i="3"/>
  <c r="AP89" i="3"/>
  <c r="V89" i="3"/>
  <c r="U89" i="3"/>
  <c r="N89" i="3"/>
  <c r="M89" i="3"/>
  <c r="L89" i="3"/>
  <c r="K89" i="3"/>
  <c r="F89" i="3"/>
  <c r="BA88" i="3"/>
  <c r="AY88" i="3"/>
  <c r="AX88" i="3"/>
  <c r="AV88" i="3"/>
  <c r="AT88" i="3"/>
  <c r="AR88" i="3"/>
  <c r="AO88" i="3"/>
  <c r="P88" i="3"/>
  <c r="O88" i="3"/>
  <c r="N88" i="3"/>
  <c r="M88" i="3"/>
  <c r="L88" i="3"/>
  <c r="K88" i="3"/>
  <c r="F88" i="3"/>
  <c r="J24" i="3" s="1"/>
  <c r="AZ87" i="3"/>
  <c r="AW87" i="3"/>
  <c r="AV87" i="3"/>
  <c r="AT87" i="3"/>
  <c r="AP87" i="3"/>
  <c r="AO87" i="3"/>
  <c r="V87" i="3"/>
  <c r="R87" i="3"/>
  <c r="Q87" i="3"/>
  <c r="P87" i="3"/>
  <c r="O87" i="3"/>
  <c r="N87" i="3"/>
  <c r="L87" i="3"/>
  <c r="K87" i="3"/>
  <c r="F87" i="3"/>
  <c r="R117" i="3" s="1"/>
  <c r="BA86" i="3"/>
  <c r="AZ86" i="3"/>
  <c r="AX86" i="3"/>
  <c r="AU86" i="3"/>
  <c r="AT86" i="3"/>
  <c r="AR86" i="3"/>
  <c r="AQ86" i="3"/>
  <c r="T86" i="3"/>
  <c r="S86" i="3"/>
  <c r="R86" i="3"/>
  <c r="P86" i="3"/>
  <c r="O86" i="3"/>
  <c r="F86" i="3"/>
  <c r="BA178" i="3" s="1"/>
  <c r="BA85" i="3"/>
  <c r="AY85" i="3"/>
  <c r="AX85" i="3"/>
  <c r="AV85" i="3"/>
  <c r="AS85" i="3"/>
  <c r="AR85" i="3"/>
  <c r="AP85" i="3"/>
  <c r="V85" i="3"/>
  <c r="U85" i="3"/>
  <c r="T85" i="3"/>
  <c r="S85" i="3"/>
  <c r="R85" i="3"/>
  <c r="P85" i="3"/>
  <c r="F85" i="3"/>
  <c r="BA84" i="3"/>
  <c r="AZ84" i="3"/>
  <c r="AX84" i="3"/>
  <c r="AW84" i="3"/>
  <c r="AT84" i="3"/>
  <c r="AR84" i="3"/>
  <c r="AQ84" i="3"/>
  <c r="AP84" i="3"/>
  <c r="V84" i="3"/>
  <c r="U84" i="3"/>
  <c r="T84" i="3"/>
  <c r="S84" i="3"/>
  <c r="R84" i="3"/>
  <c r="Q84" i="3"/>
  <c r="N84" i="3"/>
  <c r="K84" i="3"/>
  <c r="J84" i="3"/>
  <c r="F84" i="3"/>
  <c r="BA83" i="3"/>
  <c r="AZ83" i="3"/>
  <c r="AY83" i="3"/>
  <c r="AX83" i="3"/>
  <c r="AW83" i="3"/>
  <c r="AV83" i="3"/>
  <c r="AU83" i="3"/>
  <c r="AR83" i="3"/>
  <c r="AO83" i="3"/>
  <c r="V83" i="3"/>
  <c r="U83" i="3"/>
  <c r="T83" i="3"/>
  <c r="S83" i="3"/>
  <c r="O83" i="3"/>
  <c r="M83" i="3"/>
  <c r="L83" i="3"/>
  <c r="K83" i="3"/>
  <c r="J83" i="3"/>
  <c r="F83" i="3"/>
  <c r="BA82" i="3"/>
  <c r="AZ82" i="3"/>
  <c r="AY82" i="3"/>
  <c r="AW82" i="3"/>
  <c r="AV82" i="3"/>
  <c r="AS82" i="3"/>
  <c r="AR82" i="3"/>
  <c r="AP82" i="3"/>
  <c r="AO82" i="3"/>
  <c r="V82" i="3"/>
  <c r="U82" i="3"/>
  <c r="T82" i="3"/>
  <c r="P82" i="3"/>
  <c r="O82" i="3"/>
  <c r="N82" i="3"/>
  <c r="M82" i="3"/>
  <c r="L82" i="3"/>
  <c r="J82" i="3"/>
  <c r="F82" i="3"/>
  <c r="BA81" i="3"/>
  <c r="AZ81" i="3"/>
  <c r="AX81" i="3"/>
  <c r="AU81" i="3"/>
  <c r="AT81" i="3"/>
  <c r="AQ81" i="3"/>
  <c r="AP81" i="3"/>
  <c r="U81" i="3"/>
  <c r="Q81" i="3"/>
  <c r="P81" i="3"/>
  <c r="N81" i="3"/>
  <c r="M81" i="3"/>
  <c r="L81" i="3"/>
  <c r="K81" i="3"/>
  <c r="J81" i="3"/>
  <c r="F81" i="3"/>
  <c r="T108" i="3" s="1"/>
  <c r="BA80" i="3"/>
  <c r="AY80" i="3"/>
  <c r="AX80" i="3"/>
  <c r="AV80" i="3"/>
  <c r="AU80" i="3"/>
  <c r="AS80" i="3"/>
  <c r="AR80" i="3"/>
  <c r="AQ80" i="3"/>
  <c r="AO80" i="3"/>
  <c r="V80" i="3"/>
  <c r="S80" i="3"/>
  <c r="R80" i="3"/>
  <c r="Q80" i="3"/>
  <c r="P80" i="3"/>
  <c r="O80" i="3"/>
  <c r="N80" i="3"/>
  <c r="M80" i="3"/>
  <c r="J80" i="3"/>
  <c r="F80" i="3"/>
  <c r="AQ88" i="3" s="1"/>
  <c r="AZ79" i="3"/>
  <c r="AW79" i="3"/>
  <c r="AV79" i="3"/>
  <c r="AT79" i="3"/>
  <c r="AS79" i="3"/>
  <c r="AR79" i="3"/>
  <c r="AQ79" i="3"/>
  <c r="AP79" i="3"/>
  <c r="AO79" i="3"/>
  <c r="U79" i="3"/>
  <c r="T79" i="3"/>
  <c r="S79" i="3"/>
  <c r="R79" i="3"/>
  <c r="Q79" i="3"/>
  <c r="P79" i="3"/>
  <c r="O79" i="3"/>
  <c r="N79" i="3"/>
  <c r="F79" i="3"/>
  <c r="F78" i="3"/>
  <c r="F77" i="3"/>
  <c r="F76" i="3"/>
  <c r="L125" i="3" s="1"/>
  <c r="F75" i="3"/>
  <c r="F74" i="3"/>
  <c r="F73" i="3"/>
  <c r="U138" i="3" s="1"/>
  <c r="BA72" i="3"/>
  <c r="AZ72" i="3"/>
  <c r="AX72" i="3"/>
  <c r="AW72" i="3"/>
  <c r="AU72" i="3"/>
  <c r="AT72" i="3"/>
  <c r="AR72" i="3"/>
  <c r="AQ72" i="3"/>
  <c r="AO72" i="3"/>
  <c r="T72" i="3"/>
  <c r="S72" i="3"/>
  <c r="R72" i="3"/>
  <c r="Q72" i="3"/>
  <c r="O72" i="3"/>
  <c r="L72" i="3"/>
  <c r="K72" i="3"/>
  <c r="J72" i="3"/>
  <c r="F72" i="3"/>
  <c r="U107" i="3" s="1"/>
  <c r="BA71" i="3"/>
  <c r="AZ71" i="3"/>
  <c r="AY71" i="3"/>
  <c r="AW71" i="3"/>
  <c r="AV71" i="3"/>
  <c r="AU71" i="3"/>
  <c r="AS71" i="3"/>
  <c r="AR71" i="3"/>
  <c r="AP71" i="3"/>
  <c r="AO71" i="3"/>
  <c r="V71" i="3"/>
  <c r="T71" i="3"/>
  <c r="Q71" i="3"/>
  <c r="P71" i="3"/>
  <c r="O71" i="3"/>
  <c r="N71" i="3"/>
  <c r="L71" i="3"/>
  <c r="J71" i="3"/>
  <c r="F71" i="3"/>
  <c r="BA70" i="3"/>
  <c r="AZ70" i="3"/>
  <c r="AX70" i="3"/>
  <c r="AT70" i="3"/>
  <c r="AS70" i="3"/>
  <c r="AQ70" i="3"/>
  <c r="AP70" i="3"/>
  <c r="V70" i="3"/>
  <c r="U70" i="3"/>
  <c r="T70" i="3"/>
  <c r="R70" i="3"/>
  <c r="Q70" i="3"/>
  <c r="P70" i="3"/>
  <c r="N70" i="3"/>
  <c r="M70" i="3"/>
  <c r="L70" i="3"/>
  <c r="J70" i="3"/>
  <c r="F70" i="3"/>
  <c r="AY84" i="3" s="1"/>
  <c r="BA69" i="3"/>
  <c r="AY69" i="3"/>
  <c r="AX69" i="3"/>
  <c r="AV69" i="3"/>
  <c r="AU69" i="3"/>
  <c r="AR69" i="3"/>
  <c r="AQ69" i="3"/>
  <c r="AO69" i="3"/>
  <c r="V69" i="3"/>
  <c r="U69" i="3"/>
  <c r="T69" i="3"/>
  <c r="S69" i="3"/>
  <c r="R69" i="3"/>
  <c r="O69" i="3"/>
  <c r="N69" i="3"/>
  <c r="M69" i="3"/>
  <c r="L69" i="3"/>
  <c r="J69" i="3"/>
  <c r="F69" i="3"/>
  <c r="AZ68" i="3"/>
  <c r="AW68" i="3"/>
  <c r="AV68" i="3"/>
  <c r="AT68" i="3"/>
  <c r="AS68" i="3"/>
  <c r="AR68" i="3"/>
  <c r="AP68" i="3"/>
  <c r="AO68" i="3"/>
  <c r="V68" i="3"/>
  <c r="S68" i="3"/>
  <c r="P68" i="3"/>
  <c r="O68" i="3"/>
  <c r="N68" i="3"/>
  <c r="M68" i="3"/>
  <c r="L68" i="3"/>
  <c r="K68" i="3"/>
  <c r="F68" i="3"/>
  <c r="T183" i="3" s="1"/>
  <c r="BA67" i="3"/>
  <c r="AZ67" i="3"/>
  <c r="AW67" i="3"/>
  <c r="AU67" i="3"/>
  <c r="AT67" i="3"/>
  <c r="AS67" i="3"/>
  <c r="AR67" i="3"/>
  <c r="AQ67" i="3"/>
  <c r="AP67" i="3"/>
  <c r="U67" i="3"/>
  <c r="T67" i="3"/>
  <c r="S67" i="3"/>
  <c r="R67" i="3"/>
  <c r="Q67" i="3"/>
  <c r="O67" i="3"/>
  <c r="N67" i="3"/>
  <c r="M67" i="3"/>
  <c r="L67" i="3"/>
  <c r="F67" i="3"/>
  <c r="AY66" i="3"/>
  <c r="AX66" i="3"/>
  <c r="AV66" i="3"/>
  <c r="AT66" i="3"/>
  <c r="AS66" i="3"/>
  <c r="AR66" i="3"/>
  <c r="AQ66" i="3"/>
  <c r="AP66" i="3"/>
  <c r="AO66" i="3"/>
  <c r="V66" i="3"/>
  <c r="T66" i="3"/>
  <c r="Q66" i="3"/>
  <c r="P66" i="3"/>
  <c r="O66" i="3"/>
  <c r="N66" i="3"/>
  <c r="M66" i="3"/>
  <c r="L66" i="3"/>
  <c r="K66" i="3"/>
  <c r="F66" i="3"/>
  <c r="BA65" i="3"/>
  <c r="AZ65" i="3"/>
  <c r="AY65" i="3"/>
  <c r="AW65" i="3"/>
  <c r="AV65" i="3"/>
  <c r="AT65" i="3"/>
  <c r="AQ65" i="3"/>
  <c r="AP65" i="3"/>
  <c r="V65" i="3"/>
  <c r="U65" i="3"/>
  <c r="T65" i="3"/>
  <c r="R65" i="3"/>
  <c r="P65" i="3"/>
  <c r="O65" i="3"/>
  <c r="N65" i="3"/>
  <c r="M65" i="3"/>
  <c r="K65" i="3"/>
  <c r="J65" i="3"/>
  <c r="F65" i="3"/>
  <c r="V106" i="3" s="1"/>
  <c r="BA64" i="3"/>
  <c r="AZ64" i="3"/>
  <c r="AY64" i="3"/>
  <c r="AX64" i="3"/>
  <c r="AW64" i="3"/>
  <c r="AV64" i="3"/>
  <c r="AU64" i="3"/>
  <c r="AR64" i="3"/>
  <c r="AQ64" i="3"/>
  <c r="AO64" i="3"/>
  <c r="V64" i="3"/>
  <c r="U64" i="3"/>
  <c r="S64" i="3"/>
  <c r="P64" i="3"/>
  <c r="O64" i="3"/>
  <c r="M64" i="3"/>
  <c r="L64" i="3"/>
  <c r="K64" i="3"/>
  <c r="F64" i="3"/>
  <c r="BA63" i="3"/>
  <c r="AZ63" i="3"/>
  <c r="AY63" i="3"/>
  <c r="AW63" i="3"/>
  <c r="AV63" i="3"/>
  <c r="AS63" i="3"/>
  <c r="AR63" i="3"/>
  <c r="AP63" i="3"/>
  <c r="AO63" i="3"/>
  <c r="U63" i="3"/>
  <c r="T63" i="3"/>
  <c r="S63" i="3"/>
  <c r="R63" i="3"/>
  <c r="Q63" i="3"/>
  <c r="P63" i="3"/>
  <c r="O63" i="3"/>
  <c r="N63" i="3"/>
  <c r="L63" i="3"/>
  <c r="K63" i="3"/>
  <c r="J63" i="3"/>
  <c r="F63" i="3"/>
  <c r="BA62" i="3"/>
  <c r="AX62" i="3"/>
  <c r="AW62" i="3"/>
  <c r="AU62" i="3"/>
  <c r="AT62" i="3"/>
  <c r="AS62" i="3"/>
  <c r="AQ62" i="3"/>
  <c r="AP62" i="3"/>
  <c r="U62" i="3"/>
  <c r="S62" i="3"/>
  <c r="R62" i="3"/>
  <c r="Q62" i="3"/>
  <c r="P62" i="3"/>
  <c r="N62" i="3"/>
  <c r="M62" i="3"/>
  <c r="K62" i="3"/>
  <c r="J62" i="3"/>
  <c r="F62" i="3"/>
  <c r="P69" i="3" s="1"/>
  <c r="AY61" i="3"/>
  <c r="AX61" i="3"/>
  <c r="AV61" i="3"/>
  <c r="AU61" i="3"/>
  <c r="AS61" i="3"/>
  <c r="AR61" i="3"/>
  <c r="AQ61" i="3"/>
  <c r="AO61" i="3"/>
  <c r="V61" i="3"/>
  <c r="U61" i="3"/>
  <c r="T61" i="3"/>
  <c r="S61" i="3"/>
  <c r="R61" i="3"/>
  <c r="O61" i="3"/>
  <c r="N61" i="3"/>
  <c r="K61" i="3"/>
  <c r="J61" i="3"/>
  <c r="F61" i="3"/>
  <c r="AZ60" i="3"/>
  <c r="AY60" i="3"/>
  <c r="AW60" i="3"/>
  <c r="AV60" i="3"/>
  <c r="AT60" i="3"/>
  <c r="AS60" i="3"/>
  <c r="AR60" i="3"/>
  <c r="AQ60" i="3"/>
  <c r="AP60" i="3"/>
  <c r="AO60" i="3"/>
  <c r="V60" i="3"/>
  <c r="S60" i="3"/>
  <c r="R60" i="3"/>
  <c r="Q60" i="3"/>
  <c r="O60" i="3"/>
  <c r="N60" i="3"/>
  <c r="L60" i="3"/>
  <c r="K60" i="3"/>
  <c r="J60" i="3"/>
  <c r="F60" i="3"/>
  <c r="AS139" i="3" s="1"/>
  <c r="F59" i="3"/>
  <c r="F58" i="3"/>
  <c r="AY137" i="3" s="1"/>
  <c r="F57" i="3"/>
  <c r="AP124" i="3" s="1"/>
  <c r="F56" i="3"/>
  <c r="F55" i="3"/>
  <c r="L79" i="3" s="1"/>
  <c r="F54" i="3"/>
  <c r="AW69" i="3" s="1"/>
  <c r="BA53" i="3"/>
  <c r="AZ53" i="3"/>
  <c r="AX53" i="3"/>
  <c r="AW53" i="3"/>
  <c r="AV53" i="3"/>
  <c r="AU53" i="3"/>
  <c r="AT53" i="3"/>
  <c r="AR53" i="3"/>
  <c r="AQ53" i="3"/>
  <c r="AO53" i="3"/>
  <c r="V53" i="3"/>
  <c r="T53" i="3"/>
  <c r="S53" i="3"/>
  <c r="R53" i="3"/>
  <c r="Q53" i="3"/>
  <c r="P53" i="3"/>
  <c r="O53" i="3"/>
  <c r="L53" i="3"/>
  <c r="K53" i="3"/>
  <c r="J53" i="3"/>
  <c r="F53" i="3"/>
  <c r="AR104" i="3" s="1"/>
  <c r="BA52" i="3"/>
  <c r="AZ52" i="3"/>
  <c r="AY52" i="3"/>
  <c r="AX52" i="3"/>
  <c r="AV52" i="3"/>
  <c r="AU52" i="3"/>
  <c r="AS52" i="3"/>
  <c r="AR52" i="3"/>
  <c r="AP52" i="3"/>
  <c r="AO52" i="3"/>
  <c r="V52" i="3"/>
  <c r="U52" i="3"/>
  <c r="T52" i="3"/>
  <c r="R52" i="3"/>
  <c r="Q52" i="3"/>
  <c r="P52" i="3"/>
  <c r="N52" i="3"/>
  <c r="M52" i="3"/>
  <c r="L52" i="3"/>
  <c r="F52" i="3"/>
  <c r="BA51" i="3"/>
  <c r="AY51" i="3"/>
  <c r="AX51" i="3"/>
  <c r="AT51" i="3"/>
  <c r="AS51" i="3"/>
  <c r="AQ51" i="3"/>
  <c r="AP51" i="3"/>
  <c r="U51" i="3"/>
  <c r="T51" i="3"/>
  <c r="S51" i="3"/>
  <c r="R51" i="3"/>
  <c r="Q51" i="3"/>
  <c r="O51" i="3"/>
  <c r="M51" i="3"/>
  <c r="L51" i="3"/>
  <c r="K51" i="3"/>
  <c r="J51" i="3"/>
  <c r="F51" i="3"/>
  <c r="BA50" i="3"/>
  <c r="AZ50" i="3"/>
  <c r="AY50" i="3"/>
  <c r="AX50" i="3"/>
  <c r="AV50" i="3"/>
  <c r="AU50" i="3"/>
  <c r="AT50" i="3"/>
  <c r="AR50" i="3"/>
  <c r="AQ50" i="3"/>
  <c r="AO50" i="3"/>
  <c r="V50" i="3"/>
  <c r="T50" i="3"/>
  <c r="R50" i="3"/>
  <c r="P50" i="3"/>
  <c r="O50" i="3"/>
  <c r="N50" i="3"/>
  <c r="M50" i="3"/>
  <c r="K50" i="3"/>
  <c r="J50" i="3"/>
  <c r="F50" i="3"/>
  <c r="AP203" i="3" s="1"/>
  <c r="AZ49" i="3"/>
  <c r="AY49" i="3"/>
  <c r="AW49" i="3"/>
  <c r="AV49" i="3"/>
  <c r="AU49" i="3"/>
  <c r="AT49" i="3"/>
  <c r="AS49" i="3"/>
  <c r="AR49" i="3"/>
  <c r="AP49" i="3"/>
  <c r="AO49" i="3"/>
  <c r="V49" i="3"/>
  <c r="U49" i="3"/>
  <c r="S49" i="3"/>
  <c r="Q49" i="3"/>
  <c r="P49" i="3"/>
  <c r="O49" i="3"/>
  <c r="N49" i="3"/>
  <c r="K49" i="3"/>
  <c r="J49" i="3"/>
  <c r="F49" i="3"/>
  <c r="P83" i="3" s="1"/>
  <c r="BA48" i="3"/>
  <c r="AZ48" i="3"/>
  <c r="AX48" i="3"/>
  <c r="AW48" i="3"/>
  <c r="AV48" i="3"/>
  <c r="AU48" i="3"/>
  <c r="AT48" i="3"/>
  <c r="AS48" i="3"/>
  <c r="AR48" i="3"/>
  <c r="AQ48" i="3"/>
  <c r="U48" i="3"/>
  <c r="T48" i="3"/>
  <c r="S48" i="3"/>
  <c r="R48" i="3"/>
  <c r="Q48" i="3"/>
  <c r="P48" i="3"/>
  <c r="O48" i="3"/>
  <c r="N48" i="3"/>
  <c r="L48" i="3"/>
  <c r="F48" i="3"/>
  <c r="AY47" i="3"/>
  <c r="AX47" i="3"/>
  <c r="AV47" i="3"/>
  <c r="AT47" i="3"/>
  <c r="AS47" i="3"/>
  <c r="AR47" i="3"/>
  <c r="AQ47" i="3"/>
  <c r="AP47" i="3"/>
  <c r="V47" i="3"/>
  <c r="U47" i="3"/>
  <c r="T47" i="3"/>
  <c r="Q47" i="3"/>
  <c r="O47" i="3"/>
  <c r="N47" i="3"/>
  <c r="K47" i="3"/>
  <c r="J47" i="3"/>
  <c r="F47" i="3"/>
  <c r="BA46" i="3"/>
  <c r="AZ46" i="3"/>
  <c r="AY46" i="3"/>
  <c r="AW46" i="3"/>
  <c r="AV46" i="3"/>
  <c r="AU46" i="3"/>
  <c r="AT46" i="3"/>
  <c r="AS46" i="3"/>
  <c r="AQ46" i="3"/>
  <c r="AP46" i="3"/>
  <c r="AO46" i="3"/>
  <c r="V46" i="3"/>
  <c r="U46" i="3"/>
  <c r="T46" i="3"/>
  <c r="S46" i="3"/>
  <c r="R46" i="3"/>
  <c r="P46" i="3"/>
  <c r="L46" i="3"/>
  <c r="K46" i="3"/>
  <c r="J46" i="3"/>
  <c r="F46" i="3"/>
  <c r="M110" i="3" s="1"/>
  <c r="BA45" i="3"/>
  <c r="AZ45" i="3"/>
  <c r="AY45" i="3"/>
  <c r="AX45" i="3"/>
  <c r="AW45" i="3"/>
  <c r="AU45" i="3"/>
  <c r="AT45" i="3"/>
  <c r="AR45" i="3"/>
  <c r="AQ45" i="3"/>
  <c r="AO45" i="3"/>
  <c r="V45" i="3"/>
  <c r="U45" i="3"/>
  <c r="T45" i="3"/>
  <c r="S45" i="3"/>
  <c r="R45" i="3"/>
  <c r="P45" i="3"/>
  <c r="O45" i="3"/>
  <c r="M45" i="3"/>
  <c r="L45" i="3"/>
  <c r="K45" i="3"/>
  <c r="J45" i="3"/>
  <c r="F45" i="3"/>
  <c r="AS197" i="3" s="1"/>
  <c r="BA44" i="3"/>
  <c r="AZ44" i="3"/>
  <c r="AY44" i="3"/>
  <c r="AX44" i="3"/>
  <c r="AW44" i="3"/>
  <c r="AV44" i="3"/>
  <c r="AU44" i="3"/>
  <c r="AS44" i="3"/>
  <c r="AP44" i="3"/>
  <c r="AO44" i="3"/>
  <c r="U44" i="3"/>
  <c r="T44" i="3"/>
  <c r="S44" i="3"/>
  <c r="R44" i="3"/>
  <c r="P44" i="3"/>
  <c r="O44" i="3"/>
  <c r="N44" i="3"/>
  <c r="M44" i="3"/>
  <c r="L44" i="3"/>
  <c r="K44" i="3"/>
  <c r="F44" i="3"/>
  <c r="BA43" i="3"/>
  <c r="AX43" i="3"/>
  <c r="AW43" i="3"/>
  <c r="AU43" i="3"/>
  <c r="AT43" i="3"/>
  <c r="AS43" i="3"/>
  <c r="AQ43" i="3"/>
  <c r="AP43" i="3"/>
  <c r="V43" i="3"/>
  <c r="U43" i="3"/>
  <c r="S43" i="3"/>
  <c r="R43" i="3"/>
  <c r="Q43" i="3"/>
  <c r="P43" i="3"/>
  <c r="N43" i="3"/>
  <c r="M43" i="3"/>
  <c r="L43" i="3"/>
  <c r="K43" i="3"/>
  <c r="J43" i="3"/>
  <c r="F43" i="3"/>
  <c r="AP45" i="3" s="1"/>
  <c r="BA42" i="3"/>
  <c r="AZ42" i="3"/>
  <c r="AY42" i="3"/>
  <c r="AV42" i="3"/>
  <c r="AU42" i="3"/>
  <c r="AT42" i="3"/>
  <c r="AS42" i="3"/>
  <c r="AR42" i="3"/>
  <c r="AQ42" i="3"/>
  <c r="AO42" i="3"/>
  <c r="V42" i="3"/>
  <c r="S42" i="3"/>
  <c r="R42" i="3"/>
  <c r="Q42" i="3"/>
  <c r="P42" i="3"/>
  <c r="O42" i="3"/>
  <c r="N42" i="3"/>
  <c r="M42" i="3"/>
  <c r="K42" i="3"/>
  <c r="J42" i="3"/>
  <c r="F42" i="3"/>
  <c r="BA118" i="3" s="1"/>
  <c r="AZ41" i="3"/>
  <c r="AY41" i="3"/>
  <c r="AW41" i="3"/>
  <c r="AV41" i="3"/>
  <c r="AU41" i="3"/>
  <c r="AT41" i="3"/>
  <c r="AS41" i="3"/>
  <c r="AR41" i="3"/>
  <c r="AQ41" i="3"/>
  <c r="AP41" i="3"/>
  <c r="AO41" i="3"/>
  <c r="U41" i="3"/>
  <c r="T41" i="3"/>
  <c r="S41" i="3"/>
  <c r="R41" i="3"/>
  <c r="P41" i="3"/>
  <c r="O41" i="3"/>
  <c r="N41" i="3"/>
  <c r="L41" i="3"/>
  <c r="K41" i="3"/>
  <c r="J41" i="3"/>
  <c r="F41" i="3"/>
  <c r="T157" i="3" s="1"/>
  <c r="F40" i="3"/>
  <c r="F39" i="3"/>
  <c r="AR162" i="3" s="1"/>
  <c r="F38" i="3"/>
  <c r="AX60" i="3" s="1"/>
  <c r="F37" i="3"/>
  <c r="F36" i="3"/>
  <c r="AY48" i="3" s="1"/>
  <c r="F35" i="3"/>
  <c r="AT138" i="3" s="1"/>
  <c r="BA34" i="3"/>
  <c r="AZ34" i="3"/>
  <c r="AZ36" i="3" s="1"/>
  <c r="AX34" i="3"/>
  <c r="AW34" i="3"/>
  <c r="AV34" i="3"/>
  <c r="AU34" i="3"/>
  <c r="AT34" i="3"/>
  <c r="AS34" i="3"/>
  <c r="AR34" i="3"/>
  <c r="AQ37" i="3" s="1"/>
  <c r="AQ34" i="3"/>
  <c r="AO34" i="3"/>
  <c r="V34" i="3"/>
  <c r="T34" i="3"/>
  <c r="S34" i="3"/>
  <c r="Q34" i="3"/>
  <c r="P34" i="3"/>
  <c r="O34" i="3"/>
  <c r="N34" i="3"/>
  <c r="M34" i="3"/>
  <c r="L34" i="3"/>
  <c r="K34" i="3"/>
  <c r="J34" i="3"/>
  <c r="F34" i="3"/>
  <c r="AW107" i="3" s="1"/>
  <c r="BA33" i="3"/>
  <c r="AZ33" i="3"/>
  <c r="AY33" i="3"/>
  <c r="AW33" i="3"/>
  <c r="AV33" i="3"/>
  <c r="AU33" i="3"/>
  <c r="AS33" i="3"/>
  <c r="AQ33" i="3"/>
  <c r="AP33" i="3"/>
  <c r="AO33" i="3"/>
  <c r="V33" i="3"/>
  <c r="U33" i="3"/>
  <c r="T33" i="3"/>
  <c r="S33" i="3"/>
  <c r="R33" i="3"/>
  <c r="Q33" i="3"/>
  <c r="P33" i="3"/>
  <c r="O33" i="3"/>
  <c r="N33" i="3"/>
  <c r="M33" i="3"/>
  <c r="L33" i="3"/>
  <c r="J33" i="3"/>
  <c r="F33" i="3"/>
  <c r="BA32" i="3"/>
  <c r="AY32" i="3"/>
  <c r="AX32" i="3"/>
  <c r="AT32" i="3"/>
  <c r="AS32" i="3"/>
  <c r="AQ32" i="3"/>
  <c r="AP32" i="3"/>
  <c r="AO32" i="3"/>
  <c r="U32" i="3"/>
  <c r="S32" i="3"/>
  <c r="R32" i="3"/>
  <c r="P32" i="3"/>
  <c r="N32" i="3"/>
  <c r="M32" i="3"/>
  <c r="L32" i="3"/>
  <c r="K32" i="3"/>
  <c r="J32" i="3"/>
  <c r="F32" i="3"/>
  <c r="AZ31" i="3"/>
  <c r="AY31" i="3"/>
  <c r="AX31" i="3"/>
  <c r="AW31" i="3"/>
  <c r="AV31" i="3"/>
  <c r="AU31" i="3"/>
  <c r="AR31" i="3"/>
  <c r="AQ31" i="3"/>
  <c r="AO31" i="3"/>
  <c r="V31" i="3"/>
  <c r="T31" i="3"/>
  <c r="R31" i="3"/>
  <c r="O31" i="3"/>
  <c r="N31" i="3"/>
  <c r="K31" i="3"/>
  <c r="J31" i="3"/>
  <c r="F31" i="3"/>
  <c r="K148" i="3" s="1"/>
  <c r="AZ30" i="3"/>
  <c r="AY30" i="3"/>
  <c r="AW30" i="3"/>
  <c r="AV30" i="3"/>
  <c r="AU30" i="3"/>
  <c r="AT30" i="3"/>
  <c r="AS30" i="3"/>
  <c r="AR30" i="3"/>
  <c r="AP30" i="3"/>
  <c r="AO30" i="3"/>
  <c r="V30" i="3"/>
  <c r="U30" i="3"/>
  <c r="T30" i="3"/>
  <c r="S30" i="3"/>
  <c r="R30" i="3"/>
  <c r="P30" i="3"/>
  <c r="O30" i="3"/>
  <c r="N30" i="3"/>
  <c r="M30" i="3"/>
  <c r="L30" i="3"/>
  <c r="K30" i="3"/>
  <c r="J30" i="3"/>
  <c r="F30" i="3"/>
  <c r="P182" i="3" s="1"/>
  <c r="BA29" i="3"/>
  <c r="AZ29" i="3"/>
  <c r="AX29" i="3"/>
  <c r="AW29" i="3"/>
  <c r="AU29" i="3"/>
  <c r="AT29" i="3"/>
  <c r="AS29" i="3"/>
  <c r="AR29" i="3"/>
  <c r="AQ29" i="3"/>
  <c r="AP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F29" i="3"/>
  <c r="BA28" i="3"/>
  <c r="AY28" i="3"/>
  <c r="AX28" i="3"/>
  <c r="AW28" i="3"/>
  <c r="AV28" i="3"/>
  <c r="AT28" i="3"/>
  <c r="AS28" i="3"/>
  <c r="AR28" i="3"/>
  <c r="AQ28" i="3"/>
  <c r="AP28" i="3"/>
  <c r="AO28" i="3"/>
  <c r="V28" i="3"/>
  <c r="U28" i="3"/>
  <c r="T28" i="3"/>
  <c r="S28" i="3"/>
  <c r="R28" i="3"/>
  <c r="Q28" i="3"/>
  <c r="O28" i="3"/>
  <c r="N28" i="3"/>
  <c r="M28" i="3"/>
  <c r="K28" i="3"/>
  <c r="J28" i="3"/>
  <c r="F28" i="3"/>
  <c r="AX22" i="3" s="1"/>
  <c r="BA27" i="3"/>
  <c r="AZ27" i="3"/>
  <c r="AY27" i="3"/>
  <c r="AW27" i="3"/>
  <c r="AV27" i="3"/>
  <c r="AU27" i="3"/>
  <c r="AT27" i="3"/>
  <c r="AS27" i="3"/>
  <c r="AR27" i="3"/>
  <c r="AQ27" i="3"/>
  <c r="AP27" i="3"/>
  <c r="AO27" i="3"/>
  <c r="V27" i="3"/>
  <c r="U27" i="3"/>
  <c r="T27" i="3"/>
  <c r="S27" i="3"/>
  <c r="R27" i="3"/>
  <c r="Q27" i="3"/>
  <c r="O27" i="3"/>
  <c r="N27" i="3"/>
  <c r="M27" i="3"/>
  <c r="J27" i="3"/>
  <c r="F27" i="3"/>
  <c r="O122" i="3" s="1"/>
  <c r="BA26" i="3"/>
  <c r="AZ26" i="3"/>
  <c r="AY26" i="3"/>
  <c r="AX26" i="3"/>
  <c r="AW26" i="3"/>
  <c r="AV26" i="3"/>
  <c r="AU26" i="3"/>
  <c r="AT26" i="3"/>
  <c r="AS26" i="3"/>
  <c r="AR26" i="3"/>
  <c r="AQ26" i="3"/>
  <c r="AO26" i="3"/>
  <c r="V26" i="3"/>
  <c r="U26" i="3"/>
  <c r="T26" i="3"/>
  <c r="S26" i="3"/>
  <c r="R26" i="3"/>
  <c r="Q26" i="3"/>
  <c r="P26" i="3"/>
  <c r="O26" i="3"/>
  <c r="N26" i="3"/>
  <c r="M26" i="3"/>
  <c r="K26" i="3"/>
  <c r="J26" i="3"/>
  <c r="F26" i="3"/>
  <c r="AW90" i="3" s="1"/>
  <c r="BA25" i="3"/>
  <c r="AZ25" i="3"/>
  <c r="AY25" i="3"/>
  <c r="AX25" i="3"/>
  <c r="AW25" i="3"/>
  <c r="AV25" i="3"/>
  <c r="AU25" i="3"/>
  <c r="AS25" i="3"/>
  <c r="AQ25" i="3"/>
  <c r="AP25" i="3"/>
  <c r="AO25" i="3"/>
  <c r="V25" i="3"/>
  <c r="U25" i="3"/>
  <c r="T25" i="3"/>
  <c r="S25" i="3"/>
  <c r="R25" i="3"/>
  <c r="Q25" i="3"/>
  <c r="P25" i="3"/>
  <c r="N25" i="3"/>
  <c r="M25" i="3"/>
  <c r="L25" i="3"/>
  <c r="K25" i="3"/>
  <c r="F25" i="3"/>
  <c r="BA24" i="3"/>
  <c r="AZ24" i="3"/>
  <c r="AY24" i="3"/>
  <c r="AX24" i="3"/>
  <c r="AW24" i="3"/>
  <c r="AU24" i="3"/>
  <c r="AT24" i="3"/>
  <c r="AS24" i="3"/>
  <c r="AQ24" i="3"/>
  <c r="AP24" i="3"/>
  <c r="AO24" i="3"/>
  <c r="U24" i="3"/>
  <c r="S24" i="3"/>
  <c r="R24" i="3"/>
  <c r="Q24" i="3"/>
  <c r="O24" i="3"/>
  <c r="N24" i="3"/>
  <c r="M24" i="3"/>
  <c r="L24" i="3"/>
  <c r="K24" i="3"/>
  <c r="F24" i="3"/>
  <c r="AT44" i="3" s="1"/>
  <c r="BA23" i="3"/>
  <c r="AZ23" i="3"/>
  <c r="AY23" i="3"/>
  <c r="AX23" i="3"/>
  <c r="AV23" i="3"/>
  <c r="AU23" i="3"/>
  <c r="AT23" i="3"/>
  <c r="AS23" i="3"/>
  <c r="AR23" i="3"/>
  <c r="AQ23" i="3"/>
  <c r="AP23" i="3"/>
  <c r="AO23" i="3"/>
  <c r="V23" i="3"/>
  <c r="U23" i="3"/>
  <c r="T23" i="3"/>
  <c r="S23" i="3"/>
  <c r="Q23" i="3"/>
  <c r="P23" i="3"/>
  <c r="N23" i="3"/>
  <c r="M23" i="3"/>
  <c r="L23" i="3"/>
  <c r="J23" i="3"/>
  <c r="F23" i="3"/>
  <c r="M41" i="3" s="1"/>
  <c r="AZ22" i="3"/>
  <c r="AZ37" i="3" s="1"/>
  <c r="AY22" i="3"/>
  <c r="AW22" i="3"/>
  <c r="AV22" i="3"/>
  <c r="AU22" i="3"/>
  <c r="AT22" i="3"/>
  <c r="AS22" i="3"/>
  <c r="AR22" i="3"/>
  <c r="AQ22" i="3"/>
  <c r="AP22" i="3"/>
  <c r="AO22" i="3"/>
  <c r="U22" i="3"/>
  <c r="T22" i="3"/>
  <c r="S22" i="3"/>
  <c r="R22" i="3"/>
  <c r="Q22" i="3"/>
  <c r="P22" i="3"/>
  <c r="O22" i="3"/>
  <c r="M22" i="3"/>
  <c r="L22" i="3"/>
  <c r="K22" i="3"/>
  <c r="J22" i="3"/>
  <c r="F22" i="3"/>
  <c r="AS157" i="3" s="1"/>
  <c r="F21" i="3"/>
  <c r="F20" i="3"/>
  <c r="AO67" i="3" s="1"/>
  <c r="F19" i="3"/>
  <c r="O108" i="3" s="1"/>
  <c r="F18" i="3"/>
  <c r="BA22" i="3" s="1"/>
  <c r="F17" i="3"/>
  <c r="AU120" i="3" s="1"/>
  <c r="F16" i="3"/>
  <c r="AT82" i="3" s="1"/>
  <c r="BA15" i="3"/>
  <c r="AY15" i="3"/>
  <c r="AX15" i="3"/>
  <c r="AW15" i="3"/>
  <c r="AV15" i="3"/>
  <c r="AU15" i="3"/>
  <c r="AT15" i="3"/>
  <c r="AS15" i="3"/>
  <c r="AR15" i="3"/>
  <c r="AQ15" i="3"/>
  <c r="AO15" i="3"/>
  <c r="AO17" i="3" s="1"/>
  <c r="V15" i="3"/>
  <c r="U15" i="3"/>
  <c r="T15" i="3"/>
  <c r="S15" i="3"/>
  <c r="R15" i="3"/>
  <c r="P15" i="3"/>
  <c r="N15" i="3"/>
  <c r="M15" i="3"/>
  <c r="L15" i="3"/>
  <c r="K15" i="3"/>
  <c r="J15" i="3"/>
  <c r="F15" i="3"/>
  <c r="BA14" i="3"/>
  <c r="AZ14" i="3"/>
  <c r="AY14" i="3"/>
  <c r="AX14" i="3"/>
  <c r="AW14" i="3"/>
  <c r="AU14" i="3"/>
  <c r="AV17" i="3" s="1"/>
  <c r="AT14" i="3"/>
  <c r="AQ14" i="3"/>
  <c r="AR17" i="3" s="1"/>
  <c r="AP14" i="3"/>
  <c r="AO14" i="3"/>
  <c r="V14" i="3"/>
  <c r="U14" i="3"/>
  <c r="T14" i="3"/>
  <c r="S14" i="3"/>
  <c r="R14" i="3"/>
  <c r="Q14" i="3"/>
  <c r="O14" i="3"/>
  <c r="N14" i="3"/>
  <c r="L14" i="3"/>
  <c r="K14" i="3"/>
  <c r="J14" i="3"/>
  <c r="F14" i="3"/>
  <c r="BA13" i="3"/>
  <c r="AZ13" i="3"/>
  <c r="AY13" i="3"/>
  <c r="AX13" i="3"/>
  <c r="AW13" i="3"/>
  <c r="AV13" i="3"/>
  <c r="AU13" i="3"/>
  <c r="AT13" i="3"/>
  <c r="AS13" i="3"/>
  <c r="AQ13" i="3"/>
  <c r="AP13" i="3"/>
  <c r="V13" i="3"/>
  <c r="U13" i="3"/>
  <c r="T13" i="3"/>
  <c r="S13" i="3"/>
  <c r="R13" i="3"/>
  <c r="Q13" i="3"/>
  <c r="P13" i="3"/>
  <c r="O13" i="3"/>
  <c r="N13" i="3"/>
  <c r="M13" i="3"/>
  <c r="K13" i="3"/>
  <c r="J13" i="3"/>
  <c r="BA12" i="3"/>
  <c r="AZ12" i="3"/>
  <c r="AY12" i="3"/>
  <c r="AX12" i="3"/>
  <c r="AW12" i="3"/>
  <c r="AU12" i="3"/>
  <c r="AT12" i="3"/>
  <c r="AS12" i="3"/>
  <c r="AR12" i="3"/>
  <c r="AQ12" i="3"/>
  <c r="AP12" i="3"/>
  <c r="AO12" i="3"/>
  <c r="V12" i="3"/>
  <c r="U12" i="3"/>
  <c r="T12" i="3"/>
  <c r="S12" i="3"/>
  <c r="R12" i="3"/>
  <c r="P12" i="3"/>
  <c r="O12" i="3"/>
  <c r="N12" i="3"/>
  <c r="L12" i="3"/>
  <c r="K12" i="3"/>
  <c r="J12" i="3"/>
  <c r="BA11" i="3"/>
  <c r="AZ11" i="3"/>
  <c r="AY11" i="3"/>
  <c r="AX11" i="3"/>
  <c r="AW11" i="3"/>
  <c r="AU11" i="3"/>
  <c r="AT11" i="3"/>
  <c r="AS11" i="3"/>
  <c r="AR11" i="3"/>
  <c r="AQ11" i="3"/>
  <c r="AP11" i="3"/>
  <c r="AO11" i="3"/>
  <c r="V11" i="3"/>
  <c r="U11" i="3"/>
  <c r="T11" i="3"/>
  <c r="S11" i="3"/>
  <c r="R11" i="3"/>
  <c r="Q11" i="3"/>
  <c r="P11" i="3"/>
  <c r="O11" i="3"/>
  <c r="N11" i="3"/>
  <c r="L11" i="3"/>
  <c r="K11" i="3"/>
  <c r="J11" i="3"/>
  <c r="BA10" i="3"/>
  <c r="AZ10" i="3"/>
  <c r="AY10" i="3"/>
  <c r="AW10" i="3"/>
  <c r="AV10" i="3"/>
  <c r="AU10" i="3"/>
  <c r="AT10" i="3"/>
  <c r="AQ10" i="3"/>
  <c r="AP10" i="3"/>
  <c r="AO10" i="3"/>
  <c r="V10" i="3"/>
  <c r="U10" i="3"/>
  <c r="S10" i="3"/>
  <c r="R10" i="3"/>
  <c r="Q10" i="3"/>
  <c r="O10" i="3"/>
  <c r="N10" i="3"/>
  <c r="M10" i="3"/>
  <c r="L10" i="3"/>
  <c r="K10" i="3"/>
  <c r="J10" i="3"/>
  <c r="B10" i="3"/>
  <c r="BA9" i="3"/>
  <c r="AZ9" i="3"/>
  <c r="AY9" i="3"/>
  <c r="AX9" i="3"/>
  <c r="AW9" i="3"/>
  <c r="AV9" i="3"/>
  <c r="AS9" i="3"/>
  <c r="AR9" i="3"/>
  <c r="AQ9" i="3"/>
  <c r="AP9" i="3"/>
  <c r="AO9" i="3"/>
  <c r="V9" i="3"/>
  <c r="U9" i="3"/>
  <c r="T9" i="3"/>
  <c r="S9" i="3"/>
  <c r="R9" i="3"/>
  <c r="Q9" i="3"/>
  <c r="O9" i="3"/>
  <c r="N9" i="3"/>
  <c r="M9" i="3"/>
  <c r="L9" i="3"/>
  <c r="K9" i="3"/>
  <c r="J9" i="3"/>
  <c r="BA8" i="3"/>
  <c r="AZ8" i="3"/>
  <c r="AY8" i="3"/>
  <c r="AX8" i="3"/>
  <c r="AW8" i="3"/>
  <c r="AV8" i="3"/>
  <c r="AU8" i="3"/>
  <c r="AT8" i="3"/>
  <c r="AS8" i="3"/>
  <c r="AR8" i="3"/>
  <c r="AO8" i="3"/>
  <c r="U8" i="3"/>
  <c r="T8" i="3"/>
  <c r="S8" i="3"/>
  <c r="R8" i="3"/>
  <c r="Q8" i="3"/>
  <c r="P8" i="3"/>
  <c r="O8" i="3"/>
  <c r="M8" i="3"/>
  <c r="L8" i="3"/>
  <c r="K8" i="3"/>
  <c r="BA7" i="3"/>
  <c r="AX7" i="3"/>
  <c r="AW7" i="3"/>
  <c r="AV7" i="3"/>
  <c r="AU7" i="3"/>
  <c r="AT7" i="3"/>
  <c r="AS7" i="3"/>
  <c r="AQ7" i="3"/>
  <c r="AP7" i="3"/>
  <c r="AO7" i="3"/>
  <c r="V7" i="3"/>
  <c r="U7" i="3"/>
  <c r="T7" i="3"/>
  <c r="S7" i="3"/>
  <c r="R7" i="3"/>
  <c r="Q7" i="3"/>
  <c r="P7" i="3"/>
  <c r="O7" i="3"/>
  <c r="M7" i="3"/>
  <c r="L7" i="3"/>
  <c r="K7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BB6" i="3" s="1"/>
  <c r="V6" i="3"/>
  <c r="U6" i="3"/>
  <c r="T6" i="3"/>
  <c r="S6" i="3"/>
  <c r="R6" i="3"/>
  <c r="Q6" i="3"/>
  <c r="P6" i="3"/>
  <c r="N6" i="3"/>
  <c r="M6" i="3"/>
  <c r="L6" i="3"/>
  <c r="K6" i="3"/>
  <c r="J6" i="3"/>
  <c r="BA5" i="3"/>
  <c r="AZ5" i="3"/>
  <c r="AY5" i="3"/>
  <c r="AX5" i="3"/>
  <c r="AW5" i="3"/>
  <c r="AU5" i="3"/>
  <c r="AT5" i="3"/>
  <c r="AS5" i="3"/>
  <c r="AR5" i="3"/>
  <c r="AQ5" i="3"/>
  <c r="AO5" i="3"/>
  <c r="V5" i="3"/>
  <c r="U5" i="3"/>
  <c r="T5" i="3"/>
  <c r="R5" i="3"/>
  <c r="P5" i="3"/>
  <c r="O5" i="3"/>
  <c r="N5" i="3"/>
  <c r="M5" i="3"/>
  <c r="L5" i="3"/>
  <c r="K5" i="3"/>
  <c r="J5" i="3"/>
  <c r="BA4" i="3"/>
  <c r="AY4" i="3"/>
  <c r="AX4" i="3"/>
  <c r="AW4" i="3"/>
  <c r="AU4" i="3"/>
  <c r="AT4" i="3"/>
  <c r="AS4" i="3"/>
  <c r="AR4" i="3"/>
  <c r="AQ4" i="3"/>
  <c r="AP4" i="3"/>
  <c r="AO4" i="3"/>
  <c r="V4" i="3"/>
  <c r="U4" i="3"/>
  <c r="T4" i="3"/>
  <c r="S4" i="3"/>
  <c r="R4" i="3"/>
  <c r="Q4" i="3"/>
  <c r="P4" i="3"/>
  <c r="O4" i="3"/>
  <c r="M4" i="3"/>
  <c r="L4" i="3"/>
  <c r="K4" i="3"/>
  <c r="J4" i="3"/>
  <c r="BA3" i="3"/>
  <c r="AZ3" i="3"/>
  <c r="AY3" i="3"/>
  <c r="AX3" i="3"/>
  <c r="AW3" i="3"/>
  <c r="AV3" i="3"/>
  <c r="AU3" i="3"/>
  <c r="AT3" i="3"/>
  <c r="AS3" i="3"/>
  <c r="AS18" i="3" s="1"/>
  <c r="AR3" i="3"/>
  <c r="AQ3" i="3"/>
  <c r="AP3" i="3"/>
  <c r="AO3" i="3"/>
  <c r="V3" i="3"/>
  <c r="U3" i="3"/>
  <c r="T3" i="3"/>
  <c r="S3" i="3"/>
  <c r="Q3" i="3"/>
  <c r="P3" i="3"/>
  <c r="O3" i="3"/>
  <c r="N3" i="3"/>
  <c r="M3" i="3"/>
  <c r="L3" i="3"/>
  <c r="K3" i="3"/>
  <c r="J3" i="3"/>
  <c r="AX203" i="2"/>
  <c r="AW203" i="2"/>
  <c r="AV203" i="2"/>
  <c r="AU203" i="2"/>
  <c r="AT203" i="2"/>
  <c r="AS203" i="2"/>
  <c r="AR203" i="2"/>
  <c r="AQ203" i="2"/>
  <c r="AP203" i="2"/>
  <c r="AO203" i="2"/>
  <c r="AN203" i="2"/>
  <c r="AM203" i="2"/>
  <c r="AL203" i="2"/>
  <c r="AK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AX202" i="2"/>
  <c r="AW202" i="2"/>
  <c r="AV202" i="2"/>
  <c r="AU202" i="2"/>
  <c r="AT202" i="2"/>
  <c r="AS202" i="2"/>
  <c r="AR202" i="2"/>
  <c r="AQ202" i="2"/>
  <c r="AP202" i="2"/>
  <c r="AO202" i="2"/>
  <c r="AN202" i="2"/>
  <c r="AM202" i="2"/>
  <c r="AL202" i="2"/>
  <c r="AK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AX201" i="2"/>
  <c r="AW201" i="2"/>
  <c r="AG201" i="2"/>
  <c r="AF201" i="2"/>
  <c r="P201" i="2"/>
  <c r="O201" i="2"/>
  <c r="AX200" i="2"/>
  <c r="AW200" i="2"/>
  <c r="AG200" i="2"/>
  <c r="AF200" i="2"/>
  <c r="P200" i="2"/>
  <c r="O200" i="2"/>
  <c r="AX199" i="2"/>
  <c r="AW199" i="2"/>
  <c r="AG199" i="2"/>
  <c r="AF199" i="2"/>
  <c r="P199" i="2"/>
  <c r="O199" i="2"/>
  <c r="AX198" i="2"/>
  <c r="AW198" i="2"/>
  <c r="AG198" i="2"/>
  <c r="AF198" i="2"/>
  <c r="P198" i="2"/>
  <c r="O198" i="2"/>
  <c r="AX197" i="2"/>
  <c r="AW197" i="2"/>
  <c r="AG197" i="2"/>
  <c r="AF197" i="2"/>
  <c r="P197" i="2"/>
  <c r="O197" i="2"/>
  <c r="AX196" i="2"/>
  <c r="AW196" i="2"/>
  <c r="AG196" i="2"/>
  <c r="AF196" i="2"/>
  <c r="P196" i="2"/>
  <c r="O196" i="2"/>
  <c r="AX195" i="2"/>
  <c r="AW195" i="2"/>
  <c r="AG195" i="2"/>
  <c r="AF195" i="2"/>
  <c r="P195" i="2"/>
  <c r="O195" i="2"/>
  <c r="AX194" i="2"/>
  <c r="AW194" i="2"/>
  <c r="AG194" i="2"/>
  <c r="AF194" i="2"/>
  <c r="P194" i="2"/>
  <c r="O194" i="2"/>
  <c r="AX193" i="2"/>
  <c r="AW193" i="2"/>
  <c r="AG193" i="2"/>
  <c r="AF193" i="2"/>
  <c r="P193" i="2"/>
  <c r="O193" i="2"/>
  <c r="AX192" i="2"/>
  <c r="AW192" i="2"/>
  <c r="AG192" i="2"/>
  <c r="AF192" i="2"/>
  <c r="P192" i="2"/>
  <c r="O192" i="2"/>
  <c r="AX191" i="2"/>
  <c r="AW191" i="2"/>
  <c r="AG191" i="2"/>
  <c r="AF191" i="2"/>
  <c r="P191" i="2"/>
  <c r="O191" i="2"/>
  <c r="AX190" i="2"/>
  <c r="AW190" i="2"/>
  <c r="AG190" i="2"/>
  <c r="AF190" i="2"/>
  <c r="P190" i="2"/>
  <c r="O190" i="2"/>
  <c r="AX186" i="2"/>
  <c r="AW186" i="2"/>
  <c r="AV186" i="2"/>
  <c r="AU186" i="2"/>
  <c r="AT186" i="2"/>
  <c r="AS186" i="2"/>
  <c r="AR186" i="2"/>
  <c r="AQ186" i="2"/>
  <c r="AP186" i="2"/>
  <c r="AO186" i="2"/>
  <c r="AN186" i="2"/>
  <c r="AM186" i="2"/>
  <c r="AL186" i="2"/>
  <c r="AK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AX185" i="2"/>
  <c r="AW185" i="2"/>
  <c r="AV185" i="2"/>
  <c r="AU185" i="2"/>
  <c r="AT185" i="2"/>
  <c r="AS185" i="2"/>
  <c r="AR185" i="2"/>
  <c r="AQ185" i="2"/>
  <c r="AP185" i="2"/>
  <c r="AO185" i="2"/>
  <c r="AN185" i="2"/>
  <c r="AM185" i="2"/>
  <c r="AL185" i="2"/>
  <c r="AK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AX184" i="2"/>
  <c r="AW184" i="2"/>
  <c r="AG184" i="2"/>
  <c r="AF184" i="2"/>
  <c r="P184" i="2"/>
  <c r="O184" i="2"/>
  <c r="AX183" i="2"/>
  <c r="AW183" i="2"/>
  <c r="AG183" i="2"/>
  <c r="AF183" i="2"/>
  <c r="P183" i="2"/>
  <c r="O183" i="2"/>
  <c r="AX182" i="2"/>
  <c r="AW182" i="2"/>
  <c r="AG182" i="2"/>
  <c r="AF182" i="2"/>
  <c r="P182" i="2"/>
  <c r="O182" i="2"/>
  <c r="AX181" i="2"/>
  <c r="AW181" i="2"/>
  <c r="AG181" i="2"/>
  <c r="AF181" i="2"/>
  <c r="P181" i="2"/>
  <c r="O181" i="2"/>
  <c r="AX180" i="2"/>
  <c r="AW180" i="2"/>
  <c r="AG180" i="2"/>
  <c r="AF180" i="2"/>
  <c r="P180" i="2"/>
  <c r="O180" i="2"/>
  <c r="AX179" i="2"/>
  <c r="AW179" i="2"/>
  <c r="AG179" i="2"/>
  <c r="AF179" i="2"/>
  <c r="P179" i="2"/>
  <c r="O179" i="2"/>
  <c r="AX178" i="2"/>
  <c r="AW178" i="2"/>
  <c r="AG178" i="2"/>
  <c r="AF178" i="2"/>
  <c r="P178" i="2"/>
  <c r="O178" i="2"/>
  <c r="AX177" i="2"/>
  <c r="AW177" i="2"/>
  <c r="AG177" i="2"/>
  <c r="AF177" i="2"/>
  <c r="P177" i="2"/>
  <c r="O177" i="2"/>
  <c r="AX176" i="2"/>
  <c r="AW176" i="2"/>
  <c r="AG176" i="2"/>
  <c r="AF176" i="2"/>
  <c r="P176" i="2"/>
  <c r="O176" i="2"/>
  <c r="AX175" i="2"/>
  <c r="AW175" i="2"/>
  <c r="AG175" i="2"/>
  <c r="AF175" i="2"/>
  <c r="P175" i="2"/>
  <c r="O175" i="2"/>
  <c r="AX174" i="2"/>
  <c r="AW174" i="2"/>
  <c r="AG174" i="2"/>
  <c r="AF174" i="2"/>
  <c r="P174" i="2"/>
  <c r="O174" i="2"/>
  <c r="AX173" i="2"/>
  <c r="AW173" i="2"/>
  <c r="AG173" i="2"/>
  <c r="AF173" i="2"/>
  <c r="P173" i="2"/>
  <c r="O173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AX168" i="2"/>
  <c r="AW168" i="2"/>
  <c r="AV168" i="2"/>
  <c r="AU168" i="2"/>
  <c r="AT168" i="2"/>
  <c r="AS168" i="2"/>
  <c r="AR168" i="2"/>
  <c r="AQ168" i="2"/>
  <c r="AP168" i="2"/>
  <c r="AO168" i="2"/>
  <c r="AN168" i="2"/>
  <c r="AM168" i="2"/>
  <c r="AL168" i="2"/>
  <c r="AK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AX167" i="2"/>
  <c r="AW167" i="2"/>
  <c r="AG167" i="2"/>
  <c r="AF167" i="2"/>
  <c r="P167" i="2"/>
  <c r="O167" i="2"/>
  <c r="AX166" i="2"/>
  <c r="AW166" i="2"/>
  <c r="AG166" i="2"/>
  <c r="AF166" i="2"/>
  <c r="P166" i="2"/>
  <c r="O166" i="2"/>
  <c r="AX165" i="2"/>
  <c r="AW165" i="2"/>
  <c r="AG165" i="2"/>
  <c r="AF165" i="2"/>
  <c r="P165" i="2"/>
  <c r="O165" i="2"/>
  <c r="AX164" i="2"/>
  <c r="AW164" i="2"/>
  <c r="AG164" i="2"/>
  <c r="AF164" i="2"/>
  <c r="P164" i="2"/>
  <c r="O164" i="2"/>
  <c r="AX163" i="2"/>
  <c r="AW163" i="2"/>
  <c r="AG163" i="2"/>
  <c r="AF163" i="2"/>
  <c r="P163" i="2"/>
  <c r="O163" i="2"/>
  <c r="AX162" i="2"/>
  <c r="AW162" i="2"/>
  <c r="AG162" i="2"/>
  <c r="AF162" i="2"/>
  <c r="P162" i="2"/>
  <c r="O162" i="2"/>
  <c r="AX161" i="2"/>
  <c r="AW161" i="2"/>
  <c r="AG161" i="2"/>
  <c r="AF161" i="2"/>
  <c r="P161" i="2"/>
  <c r="O161" i="2"/>
  <c r="AX160" i="2"/>
  <c r="AW160" i="2"/>
  <c r="AG160" i="2"/>
  <c r="AF160" i="2"/>
  <c r="P160" i="2"/>
  <c r="O160" i="2"/>
  <c r="AX159" i="2"/>
  <c r="AW159" i="2"/>
  <c r="AG159" i="2"/>
  <c r="AF159" i="2"/>
  <c r="P159" i="2"/>
  <c r="O159" i="2"/>
  <c r="AX158" i="2"/>
  <c r="AW158" i="2"/>
  <c r="AG158" i="2"/>
  <c r="AF158" i="2"/>
  <c r="P158" i="2"/>
  <c r="O158" i="2"/>
  <c r="AX157" i="2"/>
  <c r="AW157" i="2"/>
  <c r="AG157" i="2"/>
  <c r="AF157" i="2"/>
  <c r="P157" i="2"/>
  <c r="O157" i="2"/>
  <c r="AX156" i="2"/>
  <c r="AW156" i="2"/>
  <c r="AG156" i="2"/>
  <c r="AF156" i="2"/>
  <c r="P156" i="2"/>
  <c r="O156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AX150" i="2"/>
  <c r="AW150" i="2"/>
  <c r="AG150" i="2"/>
  <c r="AF150" i="2"/>
  <c r="P150" i="2"/>
  <c r="O150" i="2"/>
  <c r="AX149" i="2"/>
  <c r="AW149" i="2"/>
  <c r="AG149" i="2"/>
  <c r="AF149" i="2"/>
  <c r="P149" i="2"/>
  <c r="O149" i="2"/>
  <c r="AX148" i="2"/>
  <c r="AW148" i="2"/>
  <c r="AG148" i="2"/>
  <c r="AF148" i="2"/>
  <c r="P148" i="2"/>
  <c r="O148" i="2"/>
  <c r="AX147" i="2"/>
  <c r="AW147" i="2"/>
  <c r="AG147" i="2"/>
  <c r="AF147" i="2"/>
  <c r="P147" i="2"/>
  <c r="O147" i="2"/>
  <c r="AX146" i="2"/>
  <c r="AW146" i="2"/>
  <c r="AG146" i="2"/>
  <c r="AF146" i="2"/>
  <c r="P146" i="2"/>
  <c r="O146" i="2"/>
  <c r="AX145" i="2"/>
  <c r="AW145" i="2"/>
  <c r="AG145" i="2"/>
  <c r="AF145" i="2"/>
  <c r="P145" i="2"/>
  <c r="O145" i="2"/>
  <c r="AX144" i="2"/>
  <c r="AW144" i="2"/>
  <c r="AG144" i="2"/>
  <c r="AF144" i="2"/>
  <c r="P144" i="2"/>
  <c r="O144" i="2"/>
  <c r="AX143" i="2"/>
  <c r="AW143" i="2"/>
  <c r="AG143" i="2"/>
  <c r="AF143" i="2"/>
  <c r="P143" i="2"/>
  <c r="O143" i="2"/>
  <c r="AX142" i="2"/>
  <c r="AW142" i="2"/>
  <c r="AG142" i="2"/>
  <c r="AF142" i="2"/>
  <c r="P142" i="2"/>
  <c r="O142" i="2"/>
  <c r="AX141" i="2"/>
  <c r="AW141" i="2"/>
  <c r="AG141" i="2"/>
  <c r="AF141" i="2"/>
  <c r="P141" i="2"/>
  <c r="O141" i="2"/>
  <c r="AX140" i="2"/>
  <c r="AW140" i="2"/>
  <c r="AG140" i="2"/>
  <c r="AF140" i="2"/>
  <c r="P140" i="2"/>
  <c r="O140" i="2"/>
  <c r="AX139" i="2"/>
  <c r="AW139" i="2"/>
  <c r="AG139" i="2"/>
  <c r="AF139" i="2"/>
  <c r="P139" i="2"/>
  <c r="O139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AX133" i="2"/>
  <c r="AW133" i="2"/>
  <c r="AG133" i="2"/>
  <c r="AF133" i="2"/>
  <c r="P133" i="2"/>
  <c r="O133" i="2"/>
  <c r="AX132" i="2"/>
  <c r="AW132" i="2"/>
  <c r="AG132" i="2"/>
  <c r="AF132" i="2"/>
  <c r="P132" i="2"/>
  <c r="O132" i="2"/>
  <c r="AX131" i="2"/>
  <c r="AW131" i="2"/>
  <c r="AG131" i="2"/>
  <c r="AF131" i="2"/>
  <c r="P131" i="2"/>
  <c r="O131" i="2"/>
  <c r="AX130" i="2"/>
  <c r="AW130" i="2"/>
  <c r="AG130" i="2"/>
  <c r="AF130" i="2"/>
  <c r="P130" i="2"/>
  <c r="O130" i="2"/>
  <c r="AX129" i="2"/>
  <c r="AW129" i="2"/>
  <c r="AG129" i="2"/>
  <c r="AF129" i="2"/>
  <c r="P129" i="2"/>
  <c r="O129" i="2"/>
  <c r="AX128" i="2"/>
  <c r="AW128" i="2"/>
  <c r="AG128" i="2"/>
  <c r="AF128" i="2"/>
  <c r="P128" i="2"/>
  <c r="O128" i="2"/>
  <c r="AX127" i="2"/>
  <c r="AW127" i="2"/>
  <c r="AG127" i="2"/>
  <c r="AF127" i="2"/>
  <c r="P127" i="2"/>
  <c r="O127" i="2"/>
  <c r="AX126" i="2"/>
  <c r="AW126" i="2"/>
  <c r="AG126" i="2"/>
  <c r="AF126" i="2"/>
  <c r="P126" i="2"/>
  <c r="O126" i="2"/>
  <c r="AX125" i="2"/>
  <c r="AW125" i="2"/>
  <c r="AG125" i="2"/>
  <c r="AF125" i="2"/>
  <c r="P125" i="2"/>
  <c r="O125" i="2"/>
  <c r="AX124" i="2"/>
  <c r="AW124" i="2"/>
  <c r="AG124" i="2"/>
  <c r="AF124" i="2"/>
  <c r="P124" i="2"/>
  <c r="O124" i="2"/>
  <c r="AX123" i="2"/>
  <c r="AW123" i="2"/>
  <c r="AG123" i="2"/>
  <c r="AF123" i="2"/>
  <c r="P123" i="2"/>
  <c r="O123" i="2"/>
  <c r="AX122" i="2"/>
  <c r="AW122" i="2"/>
  <c r="AG122" i="2"/>
  <c r="AF122" i="2"/>
  <c r="P122" i="2"/>
  <c r="O122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AX116" i="2"/>
  <c r="AW116" i="2"/>
  <c r="AG116" i="2"/>
  <c r="AF116" i="2"/>
  <c r="P116" i="2"/>
  <c r="O116" i="2"/>
  <c r="AX115" i="2"/>
  <c r="AW115" i="2"/>
  <c r="AG115" i="2"/>
  <c r="AF115" i="2"/>
  <c r="P115" i="2"/>
  <c r="O115" i="2"/>
  <c r="AX114" i="2"/>
  <c r="AW114" i="2"/>
  <c r="AG114" i="2"/>
  <c r="AF114" i="2"/>
  <c r="P114" i="2"/>
  <c r="O114" i="2"/>
  <c r="AX113" i="2"/>
  <c r="AW113" i="2"/>
  <c r="AG113" i="2"/>
  <c r="AF113" i="2"/>
  <c r="P113" i="2"/>
  <c r="O113" i="2"/>
  <c r="AX112" i="2"/>
  <c r="AW112" i="2"/>
  <c r="AG112" i="2"/>
  <c r="AF112" i="2"/>
  <c r="P112" i="2"/>
  <c r="O112" i="2"/>
  <c r="AX111" i="2"/>
  <c r="AW111" i="2"/>
  <c r="AG111" i="2"/>
  <c r="AF111" i="2"/>
  <c r="P111" i="2"/>
  <c r="O111" i="2"/>
  <c r="AX110" i="2"/>
  <c r="AW110" i="2"/>
  <c r="AG110" i="2"/>
  <c r="AF110" i="2"/>
  <c r="P110" i="2"/>
  <c r="O110" i="2"/>
  <c r="AX109" i="2"/>
  <c r="AW109" i="2"/>
  <c r="AG109" i="2"/>
  <c r="AF109" i="2"/>
  <c r="P109" i="2"/>
  <c r="O109" i="2"/>
  <c r="AX108" i="2"/>
  <c r="AW108" i="2"/>
  <c r="AG108" i="2"/>
  <c r="AF108" i="2"/>
  <c r="P108" i="2"/>
  <c r="O108" i="2"/>
  <c r="AX107" i="2"/>
  <c r="AW107" i="2"/>
  <c r="AG107" i="2"/>
  <c r="AF107" i="2"/>
  <c r="P107" i="2"/>
  <c r="O107" i="2"/>
  <c r="AX106" i="2"/>
  <c r="AW106" i="2"/>
  <c r="AG106" i="2"/>
  <c r="AF106" i="2"/>
  <c r="P106" i="2"/>
  <c r="O106" i="2"/>
  <c r="AX105" i="2"/>
  <c r="AW105" i="2"/>
  <c r="AG105" i="2"/>
  <c r="AF105" i="2"/>
  <c r="P105" i="2"/>
  <c r="O105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AX99" i="2"/>
  <c r="AW99" i="2"/>
  <c r="AG99" i="2"/>
  <c r="AF99" i="2"/>
  <c r="P99" i="2"/>
  <c r="O99" i="2"/>
  <c r="AX98" i="2"/>
  <c r="AW98" i="2"/>
  <c r="AG98" i="2"/>
  <c r="AF98" i="2"/>
  <c r="P98" i="2"/>
  <c r="O98" i="2"/>
  <c r="AX97" i="2"/>
  <c r="AW97" i="2"/>
  <c r="AG97" i="2"/>
  <c r="AF97" i="2"/>
  <c r="P97" i="2"/>
  <c r="O97" i="2"/>
  <c r="AX96" i="2"/>
  <c r="AW96" i="2"/>
  <c r="AG96" i="2"/>
  <c r="AF96" i="2"/>
  <c r="P96" i="2"/>
  <c r="O96" i="2"/>
  <c r="AX95" i="2"/>
  <c r="AW95" i="2"/>
  <c r="AG95" i="2"/>
  <c r="AF95" i="2"/>
  <c r="P95" i="2"/>
  <c r="O95" i="2"/>
  <c r="AX94" i="2"/>
  <c r="AW94" i="2"/>
  <c r="AG94" i="2"/>
  <c r="AF94" i="2"/>
  <c r="P94" i="2"/>
  <c r="O94" i="2"/>
  <c r="AX93" i="2"/>
  <c r="AW93" i="2"/>
  <c r="AG93" i="2"/>
  <c r="AF93" i="2"/>
  <c r="P93" i="2"/>
  <c r="O93" i="2"/>
  <c r="AX92" i="2"/>
  <c r="AW92" i="2"/>
  <c r="AG92" i="2"/>
  <c r="AF92" i="2"/>
  <c r="P92" i="2"/>
  <c r="O92" i="2"/>
  <c r="AX91" i="2"/>
  <c r="AW91" i="2"/>
  <c r="AG91" i="2"/>
  <c r="AF91" i="2"/>
  <c r="P91" i="2"/>
  <c r="O91" i="2"/>
  <c r="AX90" i="2"/>
  <c r="AW90" i="2"/>
  <c r="AG90" i="2"/>
  <c r="AF90" i="2"/>
  <c r="P90" i="2"/>
  <c r="O90" i="2"/>
  <c r="AX89" i="2"/>
  <c r="AW89" i="2"/>
  <c r="AG89" i="2"/>
  <c r="AF89" i="2"/>
  <c r="P89" i="2"/>
  <c r="O89" i="2"/>
  <c r="AX88" i="2"/>
  <c r="AW88" i="2"/>
  <c r="AG88" i="2"/>
  <c r="AF88" i="2"/>
  <c r="P88" i="2"/>
  <c r="O88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AX82" i="2"/>
  <c r="AW82" i="2"/>
  <c r="AG82" i="2"/>
  <c r="AF82" i="2"/>
  <c r="P82" i="2"/>
  <c r="O82" i="2"/>
  <c r="AX81" i="2"/>
  <c r="AW81" i="2"/>
  <c r="AG81" i="2"/>
  <c r="AF81" i="2"/>
  <c r="P81" i="2"/>
  <c r="O81" i="2"/>
  <c r="AX80" i="2"/>
  <c r="AW80" i="2"/>
  <c r="AG80" i="2"/>
  <c r="AF80" i="2"/>
  <c r="P80" i="2"/>
  <c r="O80" i="2"/>
  <c r="AX79" i="2"/>
  <c r="AW79" i="2"/>
  <c r="AG79" i="2"/>
  <c r="AF79" i="2"/>
  <c r="P79" i="2"/>
  <c r="O79" i="2"/>
  <c r="AX78" i="2"/>
  <c r="AW78" i="2"/>
  <c r="AG78" i="2"/>
  <c r="AF78" i="2"/>
  <c r="P78" i="2"/>
  <c r="O78" i="2"/>
  <c r="AX77" i="2"/>
  <c r="AW77" i="2"/>
  <c r="AG77" i="2"/>
  <c r="AF77" i="2"/>
  <c r="P77" i="2"/>
  <c r="O77" i="2"/>
  <c r="AX76" i="2"/>
  <c r="AW76" i="2"/>
  <c r="AG76" i="2"/>
  <c r="AF76" i="2"/>
  <c r="P76" i="2"/>
  <c r="O76" i="2"/>
  <c r="AX75" i="2"/>
  <c r="AW75" i="2"/>
  <c r="AG75" i="2"/>
  <c r="AF75" i="2"/>
  <c r="P75" i="2"/>
  <c r="O75" i="2"/>
  <c r="AX74" i="2"/>
  <c r="AW74" i="2"/>
  <c r="AG74" i="2"/>
  <c r="AF74" i="2"/>
  <c r="P74" i="2"/>
  <c r="O74" i="2"/>
  <c r="AX73" i="2"/>
  <c r="AW73" i="2"/>
  <c r="AG73" i="2"/>
  <c r="AF73" i="2"/>
  <c r="P73" i="2"/>
  <c r="O73" i="2"/>
  <c r="AX72" i="2"/>
  <c r="AW72" i="2"/>
  <c r="AG72" i="2"/>
  <c r="AF72" i="2"/>
  <c r="P72" i="2"/>
  <c r="O72" i="2"/>
  <c r="AX71" i="2"/>
  <c r="AW71" i="2"/>
  <c r="AG71" i="2"/>
  <c r="AF71" i="2"/>
  <c r="P71" i="2"/>
  <c r="O71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65" i="2"/>
  <c r="AW65" i="2"/>
  <c r="AG65" i="2"/>
  <c r="AF65" i="2"/>
  <c r="P65" i="2"/>
  <c r="O65" i="2"/>
  <c r="AX64" i="2"/>
  <c r="AW64" i="2"/>
  <c r="AG64" i="2"/>
  <c r="AF64" i="2"/>
  <c r="P64" i="2"/>
  <c r="O64" i="2"/>
  <c r="AX63" i="2"/>
  <c r="AW63" i="2"/>
  <c r="AG63" i="2"/>
  <c r="AF63" i="2"/>
  <c r="P63" i="2"/>
  <c r="O63" i="2"/>
  <c r="AX62" i="2"/>
  <c r="AW62" i="2"/>
  <c r="AG62" i="2"/>
  <c r="AF62" i="2"/>
  <c r="P62" i="2"/>
  <c r="O62" i="2"/>
  <c r="AX61" i="2"/>
  <c r="AW61" i="2"/>
  <c r="AG61" i="2"/>
  <c r="AF61" i="2"/>
  <c r="P61" i="2"/>
  <c r="O61" i="2"/>
  <c r="AX60" i="2"/>
  <c r="AW60" i="2"/>
  <c r="AG60" i="2"/>
  <c r="AF60" i="2"/>
  <c r="P60" i="2"/>
  <c r="O60" i="2"/>
  <c r="AX59" i="2"/>
  <c r="AW59" i="2"/>
  <c r="AG59" i="2"/>
  <c r="AF59" i="2"/>
  <c r="P59" i="2"/>
  <c r="O59" i="2"/>
  <c r="AX58" i="2"/>
  <c r="AW58" i="2"/>
  <c r="AG58" i="2"/>
  <c r="AF58" i="2"/>
  <c r="P58" i="2"/>
  <c r="O58" i="2"/>
  <c r="AX57" i="2"/>
  <c r="AW57" i="2"/>
  <c r="AG57" i="2"/>
  <c r="AF57" i="2"/>
  <c r="P57" i="2"/>
  <c r="O57" i="2"/>
  <c r="AX56" i="2"/>
  <c r="AW56" i="2"/>
  <c r="AG56" i="2"/>
  <c r="AF56" i="2"/>
  <c r="P56" i="2"/>
  <c r="O56" i="2"/>
  <c r="AX55" i="2"/>
  <c r="AW55" i="2"/>
  <c r="AG55" i="2"/>
  <c r="AF55" i="2"/>
  <c r="P55" i="2"/>
  <c r="O55" i="2"/>
  <c r="AX54" i="2"/>
  <c r="AW54" i="2"/>
  <c r="AG54" i="2"/>
  <c r="AF54" i="2"/>
  <c r="P54" i="2"/>
  <c r="O54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AX48" i="2"/>
  <c r="AW48" i="2"/>
  <c r="AG48" i="2"/>
  <c r="AF48" i="2"/>
  <c r="P48" i="2"/>
  <c r="O48" i="2"/>
  <c r="AX47" i="2"/>
  <c r="AW47" i="2"/>
  <c r="AG47" i="2"/>
  <c r="AF47" i="2"/>
  <c r="P47" i="2"/>
  <c r="O47" i="2"/>
  <c r="AX46" i="2"/>
  <c r="AW46" i="2"/>
  <c r="AG46" i="2"/>
  <c r="AF46" i="2"/>
  <c r="P46" i="2"/>
  <c r="O46" i="2"/>
  <c r="AX45" i="2"/>
  <c r="AW45" i="2"/>
  <c r="AG45" i="2"/>
  <c r="AF45" i="2"/>
  <c r="P45" i="2"/>
  <c r="O45" i="2"/>
  <c r="AX44" i="2"/>
  <c r="AW44" i="2"/>
  <c r="AG44" i="2"/>
  <c r="AF44" i="2"/>
  <c r="P44" i="2"/>
  <c r="O44" i="2"/>
  <c r="AX43" i="2"/>
  <c r="AW43" i="2"/>
  <c r="AG43" i="2"/>
  <c r="AF43" i="2"/>
  <c r="P43" i="2"/>
  <c r="O43" i="2"/>
  <c r="AX42" i="2"/>
  <c r="AW42" i="2"/>
  <c r="AG42" i="2"/>
  <c r="AF42" i="2"/>
  <c r="P42" i="2"/>
  <c r="O42" i="2"/>
  <c r="AX41" i="2"/>
  <c r="AW41" i="2"/>
  <c r="AG41" i="2"/>
  <c r="AF41" i="2"/>
  <c r="P41" i="2"/>
  <c r="O41" i="2"/>
  <c r="AX40" i="2"/>
  <c r="AW40" i="2"/>
  <c r="AG40" i="2"/>
  <c r="AF40" i="2"/>
  <c r="P40" i="2"/>
  <c r="O40" i="2"/>
  <c r="AX39" i="2"/>
  <c r="AW39" i="2"/>
  <c r="AG39" i="2"/>
  <c r="AF39" i="2"/>
  <c r="P39" i="2"/>
  <c r="O39" i="2"/>
  <c r="AX38" i="2"/>
  <c r="AW38" i="2"/>
  <c r="AG38" i="2"/>
  <c r="AF38" i="2"/>
  <c r="P38" i="2"/>
  <c r="O38" i="2"/>
  <c r="AX37" i="2"/>
  <c r="AW37" i="2"/>
  <c r="AG37" i="2"/>
  <c r="AF37" i="2"/>
  <c r="P37" i="2"/>
  <c r="O37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X31" i="2"/>
  <c r="AW31" i="2"/>
  <c r="AG31" i="2"/>
  <c r="AF31" i="2"/>
  <c r="P31" i="2"/>
  <c r="O31" i="2"/>
  <c r="AX30" i="2"/>
  <c r="AW30" i="2"/>
  <c r="AG30" i="2"/>
  <c r="AF30" i="2"/>
  <c r="P30" i="2"/>
  <c r="O30" i="2"/>
  <c r="AX29" i="2"/>
  <c r="AW29" i="2"/>
  <c r="AG29" i="2"/>
  <c r="AF29" i="2"/>
  <c r="P29" i="2"/>
  <c r="O29" i="2"/>
  <c r="AX28" i="2"/>
  <c r="AW28" i="2"/>
  <c r="AG28" i="2"/>
  <c r="AF28" i="2"/>
  <c r="P28" i="2"/>
  <c r="O28" i="2"/>
  <c r="AX27" i="2"/>
  <c r="AW27" i="2"/>
  <c r="AG27" i="2"/>
  <c r="AF27" i="2"/>
  <c r="P27" i="2"/>
  <c r="O27" i="2"/>
  <c r="AX26" i="2"/>
  <c r="AW26" i="2"/>
  <c r="AG26" i="2"/>
  <c r="AF26" i="2"/>
  <c r="P26" i="2"/>
  <c r="O26" i="2"/>
  <c r="AX25" i="2"/>
  <c r="AW25" i="2"/>
  <c r="AG25" i="2"/>
  <c r="AF25" i="2"/>
  <c r="P25" i="2"/>
  <c r="O25" i="2"/>
  <c r="AX24" i="2"/>
  <c r="AW24" i="2"/>
  <c r="AG24" i="2"/>
  <c r="AF24" i="2"/>
  <c r="P24" i="2"/>
  <c r="O24" i="2"/>
  <c r="AX23" i="2"/>
  <c r="AW23" i="2"/>
  <c r="AG23" i="2"/>
  <c r="AF23" i="2"/>
  <c r="P23" i="2"/>
  <c r="O23" i="2"/>
  <c r="AX22" i="2"/>
  <c r="AW22" i="2"/>
  <c r="AG22" i="2"/>
  <c r="AF22" i="2"/>
  <c r="P22" i="2"/>
  <c r="O22" i="2"/>
  <c r="AX21" i="2"/>
  <c r="AW21" i="2"/>
  <c r="AG21" i="2"/>
  <c r="AF21" i="2"/>
  <c r="P21" i="2"/>
  <c r="O21" i="2"/>
  <c r="AX20" i="2"/>
  <c r="AW20" i="2"/>
  <c r="AG20" i="2"/>
  <c r="AF20" i="2"/>
  <c r="P20" i="2"/>
  <c r="O20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AX14" i="2"/>
  <c r="AW14" i="2"/>
  <c r="AG14" i="2"/>
  <c r="AF14" i="2"/>
  <c r="P14" i="2"/>
  <c r="O14" i="2"/>
  <c r="AX13" i="2"/>
  <c r="AW13" i="2"/>
  <c r="AG13" i="2"/>
  <c r="AF13" i="2"/>
  <c r="P13" i="2"/>
  <c r="O13" i="2"/>
  <c r="AX12" i="2"/>
  <c r="AW12" i="2"/>
  <c r="AG12" i="2"/>
  <c r="AF12" i="2"/>
  <c r="P12" i="2"/>
  <c r="O12" i="2"/>
  <c r="AX11" i="2"/>
  <c r="AW11" i="2"/>
  <c r="AG11" i="2"/>
  <c r="AF11" i="2"/>
  <c r="P11" i="2"/>
  <c r="O11" i="2"/>
  <c r="AX10" i="2"/>
  <c r="AW10" i="2"/>
  <c r="AG10" i="2"/>
  <c r="AF10" i="2"/>
  <c r="P10" i="2"/>
  <c r="O10" i="2"/>
  <c r="AX9" i="2"/>
  <c r="AW9" i="2"/>
  <c r="AG9" i="2"/>
  <c r="AF9" i="2"/>
  <c r="P9" i="2"/>
  <c r="O9" i="2"/>
  <c r="AX8" i="2"/>
  <c r="AW8" i="2"/>
  <c r="AG8" i="2"/>
  <c r="AF8" i="2"/>
  <c r="P8" i="2"/>
  <c r="O8" i="2"/>
  <c r="AX7" i="2"/>
  <c r="AW7" i="2"/>
  <c r="AG7" i="2"/>
  <c r="AF7" i="2"/>
  <c r="P7" i="2"/>
  <c r="O7" i="2"/>
  <c r="AX6" i="2"/>
  <c r="AW6" i="2"/>
  <c r="AG6" i="2"/>
  <c r="AF6" i="2"/>
  <c r="P6" i="2"/>
  <c r="O6" i="2"/>
  <c r="AX5" i="2"/>
  <c r="AW5" i="2"/>
  <c r="AG5" i="2"/>
  <c r="AF5" i="2"/>
  <c r="P5" i="2"/>
  <c r="O5" i="2"/>
  <c r="AX4" i="2"/>
  <c r="AW4" i="2"/>
  <c r="AG4" i="2"/>
  <c r="AF4" i="2"/>
  <c r="P4" i="2"/>
  <c r="O4" i="2"/>
  <c r="AX3" i="2"/>
  <c r="AW3" i="2"/>
  <c r="AG3" i="2"/>
  <c r="AF3" i="2"/>
  <c r="P3" i="2"/>
  <c r="O3" i="2"/>
  <c r="P3" i="1"/>
  <c r="BY458" i="1"/>
  <c r="BX458" i="1"/>
  <c r="BW458" i="1"/>
  <c r="BV458" i="1"/>
  <c r="BU458" i="1"/>
  <c r="BT458" i="1"/>
  <c r="BS458" i="1"/>
  <c r="BR458" i="1"/>
  <c r="BQ458" i="1"/>
  <c r="BP458" i="1"/>
  <c r="BO458" i="1"/>
  <c r="BN458" i="1"/>
  <c r="BM458" i="1"/>
  <c r="AU458" i="1"/>
  <c r="AT458" i="1"/>
  <c r="AS458" i="1"/>
  <c r="AR458" i="1"/>
  <c r="AQ458" i="1"/>
  <c r="AP458" i="1"/>
  <c r="AO458" i="1"/>
  <c r="AN458" i="1"/>
  <c r="AM458" i="1"/>
  <c r="AL458" i="1"/>
  <c r="AK458" i="1"/>
  <c r="AJ458" i="1"/>
  <c r="AI458" i="1"/>
  <c r="AH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Z456" i="1"/>
  <c r="BY456" i="1"/>
  <c r="AU456" i="1"/>
  <c r="AT456" i="1"/>
  <c r="P456" i="1"/>
  <c r="O456" i="1"/>
  <c r="BZ455" i="1"/>
  <c r="BY455" i="1"/>
  <c r="AU455" i="1"/>
  <c r="AT455" i="1"/>
  <c r="P455" i="1"/>
  <c r="O455" i="1"/>
  <c r="BZ454" i="1"/>
  <c r="BY454" i="1"/>
  <c r="AU454" i="1"/>
  <c r="AT454" i="1"/>
  <c r="P454" i="1"/>
  <c r="O454" i="1"/>
  <c r="BZ453" i="1"/>
  <c r="BY453" i="1"/>
  <c r="AU453" i="1"/>
  <c r="AT453" i="1"/>
  <c r="P453" i="1"/>
  <c r="O453" i="1"/>
  <c r="BZ452" i="1"/>
  <c r="BY452" i="1"/>
  <c r="AU452" i="1"/>
  <c r="AT452" i="1"/>
  <c r="P452" i="1"/>
  <c r="O452" i="1"/>
  <c r="BZ451" i="1"/>
  <c r="BY451" i="1"/>
  <c r="AU451" i="1"/>
  <c r="AT451" i="1"/>
  <c r="P451" i="1"/>
  <c r="O451" i="1"/>
  <c r="BZ450" i="1"/>
  <c r="BY450" i="1"/>
  <c r="AU450" i="1"/>
  <c r="AT450" i="1"/>
  <c r="P450" i="1"/>
  <c r="O450" i="1"/>
  <c r="BZ449" i="1"/>
  <c r="BY449" i="1"/>
  <c r="AU449" i="1"/>
  <c r="AT449" i="1"/>
  <c r="P449" i="1"/>
  <c r="O449" i="1"/>
  <c r="BZ448" i="1"/>
  <c r="BY448" i="1"/>
  <c r="AU448" i="1"/>
  <c r="AT448" i="1"/>
  <c r="P448" i="1"/>
  <c r="O448" i="1"/>
  <c r="BZ447" i="1"/>
  <c r="BY447" i="1"/>
  <c r="AU447" i="1"/>
  <c r="AT447" i="1"/>
  <c r="P447" i="1"/>
  <c r="O447" i="1"/>
  <c r="BZ446" i="1"/>
  <c r="BY446" i="1"/>
  <c r="AU446" i="1"/>
  <c r="AT446" i="1"/>
  <c r="P446" i="1"/>
  <c r="O446" i="1"/>
  <c r="BZ445" i="1"/>
  <c r="BY445" i="1"/>
  <c r="AU445" i="1"/>
  <c r="AT445" i="1"/>
  <c r="P445" i="1"/>
  <c r="O445" i="1"/>
  <c r="BY441" i="1"/>
  <c r="BX441" i="1"/>
  <c r="BW441" i="1"/>
  <c r="BV441" i="1"/>
  <c r="BU441" i="1"/>
  <c r="BT441" i="1"/>
  <c r="BS441" i="1"/>
  <c r="BR441" i="1"/>
  <c r="BQ441" i="1"/>
  <c r="BP441" i="1"/>
  <c r="BO441" i="1"/>
  <c r="BN441" i="1"/>
  <c r="BM441" i="1"/>
  <c r="AU441" i="1"/>
  <c r="AT441" i="1"/>
  <c r="AS441" i="1"/>
  <c r="AR441" i="1"/>
  <c r="AQ441" i="1"/>
  <c r="AP441" i="1"/>
  <c r="AO441" i="1"/>
  <c r="AN441" i="1"/>
  <c r="AM441" i="1"/>
  <c r="AL441" i="1"/>
  <c r="AK441" i="1"/>
  <c r="AJ441" i="1"/>
  <c r="AI441" i="1"/>
  <c r="AH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Y440" i="1"/>
  <c r="BX440" i="1"/>
  <c r="BW440" i="1"/>
  <c r="BV440" i="1"/>
  <c r="BU440" i="1"/>
  <c r="BT440" i="1"/>
  <c r="BS440" i="1"/>
  <c r="BR440" i="1"/>
  <c r="BQ440" i="1"/>
  <c r="BP440" i="1"/>
  <c r="BO440" i="1"/>
  <c r="BN440" i="1"/>
  <c r="BM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Z439" i="1"/>
  <c r="BY439" i="1"/>
  <c r="AU439" i="1"/>
  <c r="AT439" i="1"/>
  <c r="P439" i="1"/>
  <c r="O439" i="1"/>
  <c r="BZ438" i="1"/>
  <c r="BY438" i="1"/>
  <c r="AU438" i="1"/>
  <c r="AT438" i="1"/>
  <c r="P438" i="1"/>
  <c r="O438" i="1"/>
  <c r="BZ437" i="1"/>
  <c r="BY437" i="1"/>
  <c r="AU437" i="1"/>
  <c r="AT437" i="1"/>
  <c r="P437" i="1"/>
  <c r="O437" i="1"/>
  <c r="BZ436" i="1"/>
  <c r="BY436" i="1"/>
  <c r="AU436" i="1"/>
  <c r="AT436" i="1"/>
  <c r="P436" i="1"/>
  <c r="O436" i="1"/>
  <c r="BZ435" i="1"/>
  <c r="BY435" i="1"/>
  <c r="AU435" i="1"/>
  <c r="AT435" i="1"/>
  <c r="P435" i="1"/>
  <c r="O435" i="1"/>
  <c r="BZ434" i="1"/>
  <c r="BY434" i="1"/>
  <c r="AU434" i="1"/>
  <c r="AT434" i="1"/>
  <c r="P434" i="1"/>
  <c r="O434" i="1"/>
  <c r="BZ433" i="1"/>
  <c r="BY433" i="1"/>
  <c r="AU433" i="1"/>
  <c r="AT433" i="1"/>
  <c r="P433" i="1"/>
  <c r="O433" i="1"/>
  <c r="BZ432" i="1"/>
  <c r="BY432" i="1"/>
  <c r="AU432" i="1"/>
  <c r="AT432" i="1"/>
  <c r="P432" i="1"/>
  <c r="O432" i="1"/>
  <c r="BZ431" i="1"/>
  <c r="BY431" i="1"/>
  <c r="AU431" i="1"/>
  <c r="AT431" i="1"/>
  <c r="P431" i="1"/>
  <c r="O431" i="1"/>
  <c r="BZ430" i="1"/>
  <c r="BY430" i="1"/>
  <c r="AU430" i="1"/>
  <c r="AT430" i="1"/>
  <c r="P430" i="1"/>
  <c r="O430" i="1"/>
  <c r="BZ429" i="1"/>
  <c r="BY429" i="1"/>
  <c r="AU429" i="1"/>
  <c r="AT429" i="1"/>
  <c r="P429" i="1"/>
  <c r="O429" i="1"/>
  <c r="BZ428" i="1"/>
  <c r="BY428" i="1"/>
  <c r="AU428" i="1"/>
  <c r="AT428" i="1"/>
  <c r="P428" i="1"/>
  <c r="O428" i="1"/>
  <c r="BY424" i="1"/>
  <c r="BX424" i="1"/>
  <c r="BW424" i="1"/>
  <c r="BV424" i="1"/>
  <c r="BU424" i="1"/>
  <c r="BT424" i="1"/>
  <c r="BS424" i="1"/>
  <c r="BR424" i="1"/>
  <c r="BQ424" i="1"/>
  <c r="BP424" i="1"/>
  <c r="BO424" i="1"/>
  <c r="BN424" i="1"/>
  <c r="BM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H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Y423" i="1"/>
  <c r="BX423" i="1"/>
  <c r="BW423" i="1"/>
  <c r="BV423" i="1"/>
  <c r="BU423" i="1"/>
  <c r="BT423" i="1"/>
  <c r="BS423" i="1"/>
  <c r="BR423" i="1"/>
  <c r="BQ423" i="1"/>
  <c r="BP423" i="1"/>
  <c r="BO423" i="1"/>
  <c r="BN423" i="1"/>
  <c r="BM423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H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Z422" i="1"/>
  <c r="BY422" i="1"/>
  <c r="AU422" i="1"/>
  <c r="AT422" i="1"/>
  <c r="P422" i="1"/>
  <c r="O422" i="1"/>
  <c r="BZ421" i="1"/>
  <c r="BY421" i="1"/>
  <c r="AU421" i="1"/>
  <c r="AT421" i="1"/>
  <c r="P421" i="1"/>
  <c r="O421" i="1"/>
  <c r="BZ420" i="1"/>
  <c r="BY420" i="1"/>
  <c r="AU420" i="1"/>
  <c r="AT420" i="1"/>
  <c r="P420" i="1"/>
  <c r="O420" i="1"/>
  <c r="BZ419" i="1"/>
  <c r="BY419" i="1"/>
  <c r="AU419" i="1"/>
  <c r="AT419" i="1"/>
  <c r="P419" i="1"/>
  <c r="O419" i="1"/>
  <c r="BZ418" i="1"/>
  <c r="BY418" i="1"/>
  <c r="AU418" i="1"/>
  <c r="AT418" i="1"/>
  <c r="P418" i="1"/>
  <c r="O418" i="1"/>
  <c r="BZ417" i="1"/>
  <c r="BY417" i="1"/>
  <c r="AU417" i="1"/>
  <c r="AT417" i="1"/>
  <c r="P417" i="1"/>
  <c r="O417" i="1"/>
  <c r="BZ416" i="1"/>
  <c r="BY416" i="1"/>
  <c r="AU416" i="1"/>
  <c r="AT416" i="1"/>
  <c r="P416" i="1"/>
  <c r="O416" i="1"/>
  <c r="BZ415" i="1"/>
  <c r="BY415" i="1"/>
  <c r="AU415" i="1"/>
  <c r="AT415" i="1"/>
  <c r="P415" i="1"/>
  <c r="O415" i="1"/>
  <c r="BZ414" i="1"/>
  <c r="BY414" i="1"/>
  <c r="AU414" i="1"/>
  <c r="AT414" i="1"/>
  <c r="P414" i="1"/>
  <c r="O414" i="1"/>
  <c r="BZ413" i="1"/>
  <c r="BY413" i="1"/>
  <c r="AU413" i="1"/>
  <c r="AT413" i="1"/>
  <c r="P413" i="1"/>
  <c r="O413" i="1"/>
  <c r="BZ412" i="1"/>
  <c r="BY412" i="1"/>
  <c r="AU412" i="1"/>
  <c r="AT412" i="1"/>
  <c r="P412" i="1"/>
  <c r="O412" i="1"/>
  <c r="BZ411" i="1"/>
  <c r="BY411" i="1"/>
  <c r="AU411" i="1"/>
  <c r="AT411" i="1"/>
  <c r="P411" i="1"/>
  <c r="O411" i="1"/>
  <c r="BY407" i="1"/>
  <c r="BX407" i="1"/>
  <c r="BW407" i="1"/>
  <c r="BV407" i="1"/>
  <c r="BU407" i="1"/>
  <c r="BT407" i="1"/>
  <c r="BS407" i="1"/>
  <c r="BR407" i="1"/>
  <c r="BQ407" i="1"/>
  <c r="BP407" i="1"/>
  <c r="BO407" i="1"/>
  <c r="BN407" i="1"/>
  <c r="BM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Z405" i="1"/>
  <c r="BY405" i="1"/>
  <c r="AU405" i="1"/>
  <c r="AT405" i="1"/>
  <c r="P405" i="1"/>
  <c r="O405" i="1"/>
  <c r="BZ404" i="1"/>
  <c r="BY404" i="1"/>
  <c r="AU404" i="1"/>
  <c r="AT404" i="1"/>
  <c r="P404" i="1"/>
  <c r="O404" i="1"/>
  <c r="BZ403" i="1"/>
  <c r="BY403" i="1"/>
  <c r="AU403" i="1"/>
  <c r="AT403" i="1"/>
  <c r="P403" i="1"/>
  <c r="O403" i="1"/>
  <c r="BZ402" i="1"/>
  <c r="BY402" i="1"/>
  <c r="AU402" i="1"/>
  <c r="AT402" i="1"/>
  <c r="P402" i="1"/>
  <c r="O402" i="1"/>
  <c r="BZ401" i="1"/>
  <c r="BY401" i="1"/>
  <c r="AU401" i="1"/>
  <c r="AT401" i="1"/>
  <c r="P401" i="1"/>
  <c r="O401" i="1"/>
  <c r="BZ400" i="1"/>
  <c r="BY400" i="1"/>
  <c r="AU400" i="1"/>
  <c r="AT400" i="1"/>
  <c r="P400" i="1"/>
  <c r="O400" i="1"/>
  <c r="BZ399" i="1"/>
  <c r="BY399" i="1"/>
  <c r="AU399" i="1"/>
  <c r="AT399" i="1"/>
  <c r="P399" i="1"/>
  <c r="O399" i="1"/>
  <c r="BZ398" i="1"/>
  <c r="BY398" i="1"/>
  <c r="AU398" i="1"/>
  <c r="AT398" i="1"/>
  <c r="P398" i="1"/>
  <c r="O398" i="1"/>
  <c r="BZ397" i="1"/>
  <c r="BY397" i="1"/>
  <c r="AU397" i="1"/>
  <c r="AT397" i="1"/>
  <c r="P397" i="1"/>
  <c r="O397" i="1"/>
  <c r="BZ396" i="1"/>
  <c r="BY396" i="1"/>
  <c r="AU396" i="1"/>
  <c r="AT396" i="1"/>
  <c r="P396" i="1"/>
  <c r="O396" i="1"/>
  <c r="BZ395" i="1"/>
  <c r="BY395" i="1"/>
  <c r="AU395" i="1"/>
  <c r="AT395" i="1"/>
  <c r="P395" i="1"/>
  <c r="O395" i="1"/>
  <c r="BZ394" i="1"/>
  <c r="BY394" i="1"/>
  <c r="AU394" i="1"/>
  <c r="AT394" i="1"/>
  <c r="P394" i="1"/>
  <c r="O394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BN390" i="1"/>
  <c r="BM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BN389" i="1"/>
  <c r="BM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Z388" i="1"/>
  <c r="BY388" i="1"/>
  <c r="AU388" i="1"/>
  <c r="AT388" i="1"/>
  <c r="P388" i="1"/>
  <c r="O388" i="1"/>
  <c r="BZ387" i="1"/>
  <c r="BY387" i="1"/>
  <c r="AU387" i="1"/>
  <c r="AT387" i="1"/>
  <c r="P387" i="1"/>
  <c r="O387" i="1"/>
  <c r="BZ386" i="1"/>
  <c r="BY386" i="1"/>
  <c r="AU386" i="1"/>
  <c r="AT386" i="1"/>
  <c r="P386" i="1"/>
  <c r="O386" i="1"/>
  <c r="BZ385" i="1"/>
  <c r="BY385" i="1"/>
  <c r="AU385" i="1"/>
  <c r="AT385" i="1"/>
  <c r="P385" i="1"/>
  <c r="O385" i="1"/>
  <c r="BZ384" i="1"/>
  <c r="BY384" i="1"/>
  <c r="AU384" i="1"/>
  <c r="AT384" i="1"/>
  <c r="P384" i="1"/>
  <c r="O384" i="1"/>
  <c r="BZ383" i="1"/>
  <c r="BY383" i="1"/>
  <c r="AU383" i="1"/>
  <c r="AT383" i="1"/>
  <c r="P383" i="1"/>
  <c r="O383" i="1"/>
  <c r="BZ382" i="1"/>
  <c r="BY382" i="1"/>
  <c r="AU382" i="1"/>
  <c r="AT382" i="1"/>
  <c r="P382" i="1"/>
  <c r="O382" i="1"/>
  <c r="BZ381" i="1"/>
  <c r="BY381" i="1"/>
  <c r="AU381" i="1"/>
  <c r="AT381" i="1"/>
  <c r="P381" i="1"/>
  <c r="O381" i="1"/>
  <c r="BZ380" i="1"/>
  <c r="BY380" i="1"/>
  <c r="AU380" i="1"/>
  <c r="AT380" i="1"/>
  <c r="P380" i="1"/>
  <c r="O380" i="1"/>
  <c r="BZ379" i="1"/>
  <c r="BY379" i="1"/>
  <c r="AU379" i="1"/>
  <c r="AT379" i="1"/>
  <c r="P379" i="1"/>
  <c r="O379" i="1"/>
  <c r="BZ378" i="1"/>
  <c r="BY378" i="1"/>
  <c r="AU378" i="1"/>
  <c r="AT378" i="1"/>
  <c r="P378" i="1"/>
  <c r="O378" i="1"/>
  <c r="BZ377" i="1"/>
  <c r="BY377" i="1"/>
  <c r="AU377" i="1"/>
  <c r="AT377" i="1"/>
  <c r="P377" i="1"/>
  <c r="O377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BN373" i="1"/>
  <c r="BM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Z371" i="1"/>
  <c r="BY371" i="1"/>
  <c r="AU371" i="1"/>
  <c r="AT371" i="1"/>
  <c r="P371" i="1"/>
  <c r="O371" i="1"/>
  <c r="BZ370" i="1"/>
  <c r="BY370" i="1"/>
  <c r="AU370" i="1"/>
  <c r="AT370" i="1"/>
  <c r="P370" i="1"/>
  <c r="O370" i="1"/>
  <c r="BZ369" i="1"/>
  <c r="BY369" i="1"/>
  <c r="AU369" i="1"/>
  <c r="AT369" i="1"/>
  <c r="P369" i="1"/>
  <c r="O369" i="1"/>
  <c r="BZ368" i="1"/>
  <c r="BY368" i="1"/>
  <c r="AU368" i="1"/>
  <c r="AT368" i="1"/>
  <c r="P368" i="1"/>
  <c r="O368" i="1"/>
  <c r="BZ367" i="1"/>
  <c r="BY367" i="1"/>
  <c r="AU367" i="1"/>
  <c r="AT367" i="1"/>
  <c r="P367" i="1"/>
  <c r="O367" i="1"/>
  <c r="BZ366" i="1"/>
  <c r="BY366" i="1"/>
  <c r="AU366" i="1"/>
  <c r="AT366" i="1"/>
  <c r="P366" i="1"/>
  <c r="O366" i="1"/>
  <c r="BZ365" i="1"/>
  <c r="BY365" i="1"/>
  <c r="AU365" i="1"/>
  <c r="AT365" i="1"/>
  <c r="P365" i="1"/>
  <c r="O365" i="1"/>
  <c r="BZ364" i="1"/>
  <c r="BY364" i="1"/>
  <c r="AU364" i="1"/>
  <c r="AT364" i="1"/>
  <c r="P364" i="1"/>
  <c r="O364" i="1"/>
  <c r="BZ363" i="1"/>
  <c r="BY363" i="1"/>
  <c r="AU363" i="1"/>
  <c r="AT363" i="1"/>
  <c r="P363" i="1"/>
  <c r="O363" i="1"/>
  <c r="BZ362" i="1"/>
  <c r="BY362" i="1"/>
  <c r="AU362" i="1"/>
  <c r="AT362" i="1"/>
  <c r="P362" i="1"/>
  <c r="O362" i="1"/>
  <c r="BZ361" i="1"/>
  <c r="BY361" i="1"/>
  <c r="AU361" i="1"/>
  <c r="AT361" i="1"/>
  <c r="P361" i="1"/>
  <c r="O361" i="1"/>
  <c r="BZ360" i="1"/>
  <c r="BY360" i="1"/>
  <c r="AU360" i="1"/>
  <c r="AT360" i="1"/>
  <c r="P360" i="1"/>
  <c r="O360" i="1"/>
  <c r="BZ356" i="1"/>
  <c r="BY356" i="1"/>
  <c r="BX356" i="1"/>
  <c r="BW356" i="1"/>
  <c r="BV356" i="1"/>
  <c r="BU356" i="1"/>
  <c r="BT356" i="1"/>
  <c r="BS356" i="1"/>
  <c r="BR356" i="1"/>
  <c r="BQ356" i="1"/>
  <c r="BP356" i="1"/>
  <c r="BO356" i="1"/>
  <c r="BN356" i="1"/>
  <c r="BM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Z355" i="1"/>
  <c r="BY355" i="1"/>
  <c r="BX355" i="1"/>
  <c r="BW355" i="1"/>
  <c r="BV355" i="1"/>
  <c r="BU355" i="1"/>
  <c r="BT355" i="1"/>
  <c r="BS355" i="1"/>
  <c r="BR355" i="1"/>
  <c r="BQ355" i="1"/>
  <c r="BP355" i="1"/>
  <c r="BO355" i="1"/>
  <c r="BN355" i="1"/>
  <c r="BM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Z354" i="1"/>
  <c r="BY354" i="1"/>
  <c r="AU354" i="1"/>
  <c r="AT354" i="1"/>
  <c r="P354" i="1"/>
  <c r="O354" i="1"/>
  <c r="BZ353" i="1"/>
  <c r="BY353" i="1"/>
  <c r="AU353" i="1"/>
  <c r="AT353" i="1"/>
  <c r="P353" i="1"/>
  <c r="O353" i="1"/>
  <c r="BZ352" i="1"/>
  <c r="BY352" i="1"/>
  <c r="AU352" i="1"/>
  <c r="AT352" i="1"/>
  <c r="P352" i="1"/>
  <c r="O352" i="1"/>
  <c r="BZ351" i="1"/>
  <c r="BY351" i="1"/>
  <c r="AU351" i="1"/>
  <c r="AT351" i="1"/>
  <c r="P351" i="1"/>
  <c r="O351" i="1"/>
  <c r="BZ350" i="1"/>
  <c r="BY350" i="1"/>
  <c r="AU350" i="1"/>
  <c r="AT350" i="1"/>
  <c r="P350" i="1"/>
  <c r="O350" i="1"/>
  <c r="BZ349" i="1"/>
  <c r="BY349" i="1"/>
  <c r="AU349" i="1"/>
  <c r="AT349" i="1"/>
  <c r="P349" i="1"/>
  <c r="O349" i="1"/>
  <c r="BZ348" i="1"/>
  <c r="BY348" i="1"/>
  <c r="AU348" i="1"/>
  <c r="AT348" i="1"/>
  <c r="P348" i="1"/>
  <c r="O348" i="1"/>
  <c r="BZ347" i="1"/>
  <c r="BY347" i="1"/>
  <c r="AU347" i="1"/>
  <c r="AT347" i="1"/>
  <c r="P347" i="1"/>
  <c r="O347" i="1"/>
  <c r="BZ346" i="1"/>
  <c r="BY346" i="1"/>
  <c r="AU346" i="1"/>
  <c r="AT346" i="1"/>
  <c r="P346" i="1"/>
  <c r="O346" i="1"/>
  <c r="BZ345" i="1"/>
  <c r="BY345" i="1"/>
  <c r="AU345" i="1"/>
  <c r="AT345" i="1"/>
  <c r="P345" i="1"/>
  <c r="O345" i="1"/>
  <c r="BZ344" i="1"/>
  <c r="BY344" i="1"/>
  <c r="AU344" i="1"/>
  <c r="AT344" i="1"/>
  <c r="P344" i="1"/>
  <c r="O344" i="1"/>
  <c r="BZ343" i="1"/>
  <c r="BY343" i="1"/>
  <c r="AU343" i="1"/>
  <c r="AT343" i="1"/>
  <c r="P343" i="1"/>
  <c r="O343" i="1"/>
  <c r="BZ339" i="1"/>
  <c r="BY339" i="1"/>
  <c r="BX339" i="1"/>
  <c r="BW339" i="1"/>
  <c r="BV339" i="1"/>
  <c r="BU339" i="1"/>
  <c r="BT339" i="1"/>
  <c r="BS339" i="1"/>
  <c r="BR339" i="1"/>
  <c r="BQ339" i="1"/>
  <c r="BP339" i="1"/>
  <c r="BO339" i="1"/>
  <c r="BN339" i="1"/>
  <c r="BM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Z338" i="1"/>
  <c r="BY338" i="1"/>
  <c r="BX338" i="1"/>
  <c r="BW338" i="1"/>
  <c r="BV338" i="1"/>
  <c r="BU338" i="1"/>
  <c r="BT338" i="1"/>
  <c r="BS338" i="1"/>
  <c r="BR338" i="1"/>
  <c r="BQ338" i="1"/>
  <c r="BP338" i="1"/>
  <c r="BO338" i="1"/>
  <c r="BN338" i="1"/>
  <c r="BM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Z337" i="1"/>
  <c r="BY337" i="1"/>
  <c r="AU337" i="1"/>
  <c r="AT337" i="1"/>
  <c r="P337" i="1"/>
  <c r="O337" i="1"/>
  <c r="BZ336" i="1"/>
  <c r="BY336" i="1"/>
  <c r="AU336" i="1"/>
  <c r="AT336" i="1"/>
  <c r="P336" i="1"/>
  <c r="O336" i="1"/>
  <c r="BZ335" i="1"/>
  <c r="BY335" i="1"/>
  <c r="AU335" i="1"/>
  <c r="AT335" i="1"/>
  <c r="P335" i="1"/>
  <c r="O335" i="1"/>
  <c r="BZ334" i="1"/>
  <c r="BY334" i="1"/>
  <c r="AU334" i="1"/>
  <c r="AT334" i="1"/>
  <c r="P334" i="1"/>
  <c r="O334" i="1"/>
  <c r="BZ333" i="1"/>
  <c r="BY333" i="1"/>
  <c r="AU333" i="1"/>
  <c r="AT333" i="1"/>
  <c r="P333" i="1"/>
  <c r="O333" i="1"/>
  <c r="BZ332" i="1"/>
  <c r="BY332" i="1"/>
  <c r="AU332" i="1"/>
  <c r="AT332" i="1"/>
  <c r="P332" i="1"/>
  <c r="O332" i="1"/>
  <c r="BZ331" i="1"/>
  <c r="BY331" i="1"/>
  <c r="AU331" i="1"/>
  <c r="AT331" i="1"/>
  <c r="P331" i="1"/>
  <c r="O331" i="1"/>
  <c r="BZ330" i="1"/>
  <c r="BY330" i="1"/>
  <c r="AU330" i="1"/>
  <c r="AT330" i="1"/>
  <c r="P330" i="1"/>
  <c r="O330" i="1"/>
  <c r="BZ329" i="1"/>
  <c r="BY329" i="1"/>
  <c r="AU329" i="1"/>
  <c r="AT329" i="1"/>
  <c r="P329" i="1"/>
  <c r="O329" i="1"/>
  <c r="BZ328" i="1"/>
  <c r="BY328" i="1"/>
  <c r="AU328" i="1"/>
  <c r="AT328" i="1"/>
  <c r="P328" i="1"/>
  <c r="O328" i="1"/>
  <c r="BZ327" i="1"/>
  <c r="BY327" i="1"/>
  <c r="AU327" i="1"/>
  <c r="AT327" i="1"/>
  <c r="P327" i="1"/>
  <c r="O327" i="1"/>
  <c r="BZ326" i="1"/>
  <c r="BY326" i="1"/>
  <c r="AU326" i="1"/>
  <c r="AT326" i="1"/>
  <c r="P326" i="1"/>
  <c r="O326" i="1"/>
  <c r="BZ322" i="1"/>
  <c r="BY322" i="1"/>
  <c r="BX322" i="1"/>
  <c r="BW322" i="1"/>
  <c r="BV322" i="1"/>
  <c r="BU322" i="1"/>
  <c r="BT322" i="1"/>
  <c r="BS322" i="1"/>
  <c r="BR322" i="1"/>
  <c r="BQ322" i="1"/>
  <c r="BP322" i="1"/>
  <c r="BO322" i="1"/>
  <c r="BN322" i="1"/>
  <c r="BM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Z321" i="1"/>
  <c r="BY321" i="1"/>
  <c r="BX321" i="1"/>
  <c r="BW321" i="1"/>
  <c r="BV321" i="1"/>
  <c r="BU321" i="1"/>
  <c r="BT321" i="1"/>
  <c r="BS321" i="1"/>
  <c r="BR321" i="1"/>
  <c r="BQ321" i="1"/>
  <c r="BP321" i="1"/>
  <c r="BO321" i="1"/>
  <c r="BN321" i="1"/>
  <c r="BM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Z320" i="1"/>
  <c r="BY320" i="1"/>
  <c r="AU320" i="1"/>
  <c r="AT320" i="1"/>
  <c r="P320" i="1"/>
  <c r="O320" i="1"/>
  <c r="BZ319" i="1"/>
  <c r="BY319" i="1"/>
  <c r="AU319" i="1"/>
  <c r="AT319" i="1"/>
  <c r="P319" i="1"/>
  <c r="O319" i="1"/>
  <c r="BZ318" i="1"/>
  <c r="BY318" i="1"/>
  <c r="AU318" i="1"/>
  <c r="AT318" i="1"/>
  <c r="P318" i="1"/>
  <c r="O318" i="1"/>
  <c r="BZ317" i="1"/>
  <c r="BY317" i="1"/>
  <c r="AU317" i="1"/>
  <c r="AT317" i="1"/>
  <c r="P317" i="1"/>
  <c r="O317" i="1"/>
  <c r="BZ316" i="1"/>
  <c r="BY316" i="1"/>
  <c r="AU316" i="1"/>
  <c r="AT316" i="1"/>
  <c r="P316" i="1"/>
  <c r="O316" i="1"/>
  <c r="BZ315" i="1"/>
  <c r="BY315" i="1"/>
  <c r="AU315" i="1"/>
  <c r="AT315" i="1"/>
  <c r="P315" i="1"/>
  <c r="O315" i="1"/>
  <c r="BZ314" i="1"/>
  <c r="BY314" i="1"/>
  <c r="AU314" i="1"/>
  <c r="AT314" i="1"/>
  <c r="P314" i="1"/>
  <c r="O314" i="1"/>
  <c r="BZ313" i="1"/>
  <c r="BY313" i="1"/>
  <c r="AU313" i="1"/>
  <c r="AT313" i="1"/>
  <c r="P313" i="1"/>
  <c r="O313" i="1"/>
  <c r="BZ312" i="1"/>
  <c r="BY312" i="1"/>
  <c r="AU312" i="1"/>
  <c r="AT312" i="1"/>
  <c r="P312" i="1"/>
  <c r="O312" i="1"/>
  <c r="BZ311" i="1"/>
  <c r="BY311" i="1"/>
  <c r="AU311" i="1"/>
  <c r="AT311" i="1"/>
  <c r="P311" i="1"/>
  <c r="O311" i="1"/>
  <c r="BZ310" i="1"/>
  <c r="BY310" i="1"/>
  <c r="AU310" i="1"/>
  <c r="AT310" i="1"/>
  <c r="P310" i="1"/>
  <c r="O310" i="1"/>
  <c r="BZ309" i="1"/>
  <c r="BY309" i="1"/>
  <c r="AU309" i="1"/>
  <c r="AT309" i="1"/>
  <c r="P309" i="1"/>
  <c r="O309" i="1"/>
  <c r="BZ305" i="1"/>
  <c r="BY305" i="1"/>
  <c r="BX305" i="1"/>
  <c r="BW305" i="1"/>
  <c r="BV305" i="1"/>
  <c r="BU305" i="1"/>
  <c r="BT305" i="1"/>
  <c r="BS305" i="1"/>
  <c r="BR305" i="1"/>
  <c r="BQ305" i="1"/>
  <c r="BP305" i="1"/>
  <c r="BO305" i="1"/>
  <c r="BN305" i="1"/>
  <c r="BM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Z303" i="1"/>
  <c r="BY303" i="1"/>
  <c r="AU303" i="1"/>
  <c r="AT303" i="1"/>
  <c r="P303" i="1"/>
  <c r="O303" i="1"/>
  <c r="BZ302" i="1"/>
  <c r="BY302" i="1"/>
  <c r="AU302" i="1"/>
  <c r="AT302" i="1"/>
  <c r="P302" i="1"/>
  <c r="O302" i="1"/>
  <c r="BZ301" i="1"/>
  <c r="BY301" i="1"/>
  <c r="AU301" i="1"/>
  <c r="AT301" i="1"/>
  <c r="P301" i="1"/>
  <c r="O301" i="1"/>
  <c r="BZ300" i="1"/>
  <c r="BY300" i="1"/>
  <c r="AU300" i="1"/>
  <c r="AT300" i="1"/>
  <c r="P300" i="1"/>
  <c r="O300" i="1"/>
  <c r="BZ299" i="1"/>
  <c r="BY299" i="1"/>
  <c r="AU299" i="1"/>
  <c r="AT299" i="1"/>
  <c r="P299" i="1"/>
  <c r="O299" i="1"/>
  <c r="BZ298" i="1"/>
  <c r="BY298" i="1"/>
  <c r="AU298" i="1"/>
  <c r="AT298" i="1"/>
  <c r="P298" i="1"/>
  <c r="O298" i="1"/>
  <c r="BZ297" i="1"/>
  <c r="BY297" i="1"/>
  <c r="AU297" i="1"/>
  <c r="AT297" i="1"/>
  <c r="P297" i="1"/>
  <c r="O297" i="1"/>
  <c r="BZ296" i="1"/>
  <c r="BY296" i="1"/>
  <c r="AU296" i="1"/>
  <c r="AT296" i="1"/>
  <c r="P296" i="1"/>
  <c r="O296" i="1"/>
  <c r="BZ295" i="1"/>
  <c r="BY295" i="1"/>
  <c r="AU295" i="1"/>
  <c r="AT295" i="1"/>
  <c r="P295" i="1"/>
  <c r="O295" i="1"/>
  <c r="BZ294" i="1"/>
  <c r="BY294" i="1"/>
  <c r="AU294" i="1"/>
  <c r="AT294" i="1"/>
  <c r="P294" i="1"/>
  <c r="O294" i="1"/>
  <c r="BZ293" i="1"/>
  <c r="BY293" i="1"/>
  <c r="AU293" i="1"/>
  <c r="AT293" i="1"/>
  <c r="P293" i="1"/>
  <c r="O293" i="1"/>
  <c r="BZ292" i="1"/>
  <c r="BY292" i="1"/>
  <c r="AU292" i="1"/>
  <c r="AT292" i="1"/>
  <c r="P292" i="1"/>
  <c r="O292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BN288" i="1"/>
  <c r="BM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BN287" i="1"/>
  <c r="BM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Z286" i="1"/>
  <c r="BY286" i="1"/>
  <c r="AU286" i="1"/>
  <c r="AT286" i="1"/>
  <c r="P286" i="1"/>
  <c r="O286" i="1"/>
  <c r="BZ285" i="1"/>
  <c r="BY285" i="1"/>
  <c r="AU285" i="1"/>
  <c r="AT285" i="1"/>
  <c r="P285" i="1"/>
  <c r="O285" i="1"/>
  <c r="BZ284" i="1"/>
  <c r="BY284" i="1"/>
  <c r="AU284" i="1"/>
  <c r="AT284" i="1"/>
  <c r="P284" i="1"/>
  <c r="O284" i="1"/>
  <c r="BZ283" i="1"/>
  <c r="BY283" i="1"/>
  <c r="AU283" i="1"/>
  <c r="AT283" i="1"/>
  <c r="P283" i="1"/>
  <c r="O283" i="1"/>
  <c r="BZ282" i="1"/>
  <c r="BY282" i="1"/>
  <c r="AU282" i="1"/>
  <c r="AT282" i="1"/>
  <c r="P282" i="1"/>
  <c r="O282" i="1"/>
  <c r="BZ281" i="1"/>
  <c r="BY281" i="1"/>
  <c r="AU281" i="1"/>
  <c r="AT281" i="1"/>
  <c r="P281" i="1"/>
  <c r="O281" i="1"/>
  <c r="BZ280" i="1"/>
  <c r="BY280" i="1"/>
  <c r="AU280" i="1"/>
  <c r="AT280" i="1"/>
  <c r="P280" i="1"/>
  <c r="O280" i="1"/>
  <c r="BZ279" i="1"/>
  <c r="BY279" i="1"/>
  <c r="AU279" i="1"/>
  <c r="AT279" i="1"/>
  <c r="P279" i="1"/>
  <c r="O279" i="1"/>
  <c r="BZ278" i="1"/>
  <c r="BY278" i="1"/>
  <c r="AU278" i="1"/>
  <c r="AT278" i="1"/>
  <c r="P278" i="1"/>
  <c r="O278" i="1"/>
  <c r="BZ277" i="1"/>
  <c r="BY277" i="1"/>
  <c r="AU277" i="1"/>
  <c r="AT277" i="1"/>
  <c r="P277" i="1"/>
  <c r="O277" i="1"/>
  <c r="BZ276" i="1"/>
  <c r="BY276" i="1"/>
  <c r="AU276" i="1"/>
  <c r="AT276" i="1"/>
  <c r="P276" i="1"/>
  <c r="O276" i="1"/>
  <c r="BZ275" i="1"/>
  <c r="BY275" i="1"/>
  <c r="AU275" i="1"/>
  <c r="AT275" i="1"/>
  <c r="P275" i="1"/>
  <c r="O275" i="1"/>
  <c r="BZ271" i="1"/>
  <c r="BY271" i="1"/>
  <c r="BX271" i="1"/>
  <c r="BW271" i="1"/>
  <c r="BV271" i="1"/>
  <c r="BU271" i="1"/>
  <c r="BT271" i="1"/>
  <c r="BS271" i="1"/>
  <c r="BR271" i="1"/>
  <c r="BQ271" i="1"/>
  <c r="BP271" i="1"/>
  <c r="BO271" i="1"/>
  <c r="BN271" i="1"/>
  <c r="BM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Z270" i="1"/>
  <c r="BY270" i="1"/>
  <c r="BX270" i="1"/>
  <c r="BW270" i="1"/>
  <c r="BV270" i="1"/>
  <c r="BU270" i="1"/>
  <c r="BT270" i="1"/>
  <c r="BS270" i="1"/>
  <c r="BR270" i="1"/>
  <c r="BQ270" i="1"/>
  <c r="BP270" i="1"/>
  <c r="BO270" i="1"/>
  <c r="BN270" i="1"/>
  <c r="BM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Z269" i="1"/>
  <c r="BY269" i="1"/>
  <c r="AU269" i="1"/>
  <c r="AT269" i="1"/>
  <c r="P269" i="1"/>
  <c r="O269" i="1"/>
  <c r="BZ268" i="1"/>
  <c r="BY268" i="1"/>
  <c r="AU268" i="1"/>
  <c r="AT268" i="1"/>
  <c r="P268" i="1"/>
  <c r="O268" i="1"/>
  <c r="BZ267" i="1"/>
  <c r="BY267" i="1"/>
  <c r="AU267" i="1"/>
  <c r="AT267" i="1"/>
  <c r="P267" i="1"/>
  <c r="O267" i="1"/>
  <c r="BZ266" i="1"/>
  <c r="BY266" i="1"/>
  <c r="AU266" i="1"/>
  <c r="AT266" i="1"/>
  <c r="P266" i="1"/>
  <c r="O266" i="1"/>
  <c r="BZ265" i="1"/>
  <c r="BY265" i="1"/>
  <c r="AU265" i="1"/>
  <c r="AT265" i="1"/>
  <c r="P265" i="1"/>
  <c r="O265" i="1"/>
  <c r="BZ264" i="1"/>
  <c r="BY264" i="1"/>
  <c r="AU264" i="1"/>
  <c r="AT264" i="1"/>
  <c r="P264" i="1"/>
  <c r="O264" i="1"/>
  <c r="BZ263" i="1"/>
  <c r="BY263" i="1"/>
  <c r="AU263" i="1"/>
  <c r="AT263" i="1"/>
  <c r="P263" i="1"/>
  <c r="O263" i="1"/>
  <c r="BZ262" i="1"/>
  <c r="BY262" i="1"/>
  <c r="AU262" i="1"/>
  <c r="AT262" i="1"/>
  <c r="P262" i="1"/>
  <c r="O262" i="1"/>
  <c r="BZ261" i="1"/>
  <c r="BY261" i="1"/>
  <c r="AU261" i="1"/>
  <c r="AT261" i="1"/>
  <c r="P261" i="1"/>
  <c r="O261" i="1"/>
  <c r="BZ260" i="1"/>
  <c r="BY260" i="1"/>
  <c r="AU260" i="1"/>
  <c r="AT260" i="1"/>
  <c r="P260" i="1"/>
  <c r="O260" i="1"/>
  <c r="BZ259" i="1"/>
  <c r="BY259" i="1"/>
  <c r="AU259" i="1"/>
  <c r="AT259" i="1"/>
  <c r="P259" i="1"/>
  <c r="O259" i="1"/>
  <c r="BZ258" i="1"/>
  <c r="BY258" i="1"/>
  <c r="AU258" i="1"/>
  <c r="AT258" i="1"/>
  <c r="P258" i="1"/>
  <c r="O258" i="1"/>
  <c r="BZ254" i="1"/>
  <c r="BY254" i="1"/>
  <c r="BX254" i="1"/>
  <c r="BW254" i="1"/>
  <c r="BV254" i="1"/>
  <c r="BU254" i="1"/>
  <c r="BT254" i="1"/>
  <c r="BS254" i="1"/>
  <c r="BR254" i="1"/>
  <c r="BQ254" i="1"/>
  <c r="BP254" i="1"/>
  <c r="BO254" i="1"/>
  <c r="BN254" i="1"/>
  <c r="BM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BN253" i="1"/>
  <c r="BM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Z252" i="1"/>
  <c r="BY252" i="1"/>
  <c r="AU252" i="1"/>
  <c r="AT252" i="1"/>
  <c r="P252" i="1"/>
  <c r="O252" i="1"/>
  <c r="BZ251" i="1"/>
  <c r="BY251" i="1"/>
  <c r="AU251" i="1"/>
  <c r="AT251" i="1"/>
  <c r="P251" i="1"/>
  <c r="O251" i="1"/>
  <c r="BZ250" i="1"/>
  <c r="BY250" i="1"/>
  <c r="AU250" i="1"/>
  <c r="AT250" i="1"/>
  <c r="P250" i="1"/>
  <c r="O250" i="1"/>
  <c r="BZ249" i="1"/>
  <c r="BY249" i="1"/>
  <c r="AU249" i="1"/>
  <c r="AT249" i="1"/>
  <c r="P249" i="1"/>
  <c r="O249" i="1"/>
  <c r="BZ248" i="1"/>
  <c r="BY248" i="1"/>
  <c r="AU248" i="1"/>
  <c r="AT248" i="1"/>
  <c r="P248" i="1"/>
  <c r="O248" i="1"/>
  <c r="BZ247" i="1"/>
  <c r="BY247" i="1"/>
  <c r="AU247" i="1"/>
  <c r="AT247" i="1"/>
  <c r="P247" i="1"/>
  <c r="O247" i="1"/>
  <c r="BZ246" i="1"/>
  <c r="BY246" i="1"/>
  <c r="AU246" i="1"/>
  <c r="AT246" i="1"/>
  <c r="P246" i="1"/>
  <c r="O246" i="1"/>
  <c r="BZ245" i="1"/>
  <c r="BY245" i="1"/>
  <c r="AU245" i="1"/>
  <c r="AT245" i="1"/>
  <c r="P245" i="1"/>
  <c r="O245" i="1"/>
  <c r="BZ244" i="1"/>
  <c r="BY244" i="1"/>
  <c r="AU244" i="1"/>
  <c r="AT244" i="1"/>
  <c r="P244" i="1"/>
  <c r="O244" i="1"/>
  <c r="BZ243" i="1"/>
  <c r="BY243" i="1"/>
  <c r="AU243" i="1"/>
  <c r="AT243" i="1"/>
  <c r="P243" i="1"/>
  <c r="O243" i="1"/>
  <c r="BZ242" i="1"/>
  <c r="BY242" i="1"/>
  <c r="AU242" i="1"/>
  <c r="AT242" i="1"/>
  <c r="P242" i="1"/>
  <c r="O242" i="1"/>
  <c r="BZ241" i="1"/>
  <c r="BY241" i="1"/>
  <c r="AU241" i="1"/>
  <c r="AT241" i="1"/>
  <c r="P241" i="1"/>
  <c r="O241" i="1"/>
  <c r="BZ237" i="1"/>
  <c r="BY237" i="1"/>
  <c r="BX237" i="1"/>
  <c r="BW237" i="1"/>
  <c r="BV237" i="1"/>
  <c r="BU237" i="1"/>
  <c r="BT237" i="1"/>
  <c r="BS237" i="1"/>
  <c r="BR237" i="1"/>
  <c r="BQ237" i="1"/>
  <c r="BP237" i="1"/>
  <c r="BO237" i="1"/>
  <c r="BN237" i="1"/>
  <c r="BM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Z236" i="1"/>
  <c r="BY236" i="1"/>
  <c r="BX236" i="1"/>
  <c r="BW236" i="1"/>
  <c r="BV236" i="1"/>
  <c r="BU236" i="1"/>
  <c r="BT236" i="1"/>
  <c r="BS236" i="1"/>
  <c r="BR236" i="1"/>
  <c r="BQ236" i="1"/>
  <c r="BP236" i="1"/>
  <c r="BO236" i="1"/>
  <c r="BN236" i="1"/>
  <c r="BM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Z235" i="1"/>
  <c r="BY235" i="1"/>
  <c r="AU235" i="1"/>
  <c r="AT235" i="1"/>
  <c r="P235" i="1"/>
  <c r="O235" i="1"/>
  <c r="BZ234" i="1"/>
  <c r="BY234" i="1"/>
  <c r="AU234" i="1"/>
  <c r="AT234" i="1"/>
  <c r="P234" i="1"/>
  <c r="O234" i="1"/>
  <c r="BZ233" i="1"/>
  <c r="BY233" i="1"/>
  <c r="AU233" i="1"/>
  <c r="AT233" i="1"/>
  <c r="P233" i="1"/>
  <c r="O233" i="1"/>
  <c r="BZ232" i="1"/>
  <c r="BY232" i="1"/>
  <c r="AU232" i="1"/>
  <c r="AT232" i="1"/>
  <c r="P232" i="1"/>
  <c r="O232" i="1"/>
  <c r="BZ231" i="1"/>
  <c r="BY231" i="1"/>
  <c r="AU231" i="1"/>
  <c r="AT231" i="1"/>
  <c r="P231" i="1"/>
  <c r="O231" i="1"/>
  <c r="BZ230" i="1"/>
  <c r="BY230" i="1"/>
  <c r="AU230" i="1"/>
  <c r="AT230" i="1"/>
  <c r="P230" i="1"/>
  <c r="O230" i="1"/>
  <c r="BZ229" i="1"/>
  <c r="BY229" i="1"/>
  <c r="AU229" i="1"/>
  <c r="AT229" i="1"/>
  <c r="P229" i="1"/>
  <c r="O229" i="1"/>
  <c r="BZ228" i="1"/>
  <c r="BY228" i="1"/>
  <c r="AU228" i="1"/>
  <c r="AT228" i="1"/>
  <c r="P228" i="1"/>
  <c r="O228" i="1"/>
  <c r="BZ227" i="1"/>
  <c r="BY227" i="1"/>
  <c r="AU227" i="1"/>
  <c r="AT227" i="1"/>
  <c r="P227" i="1"/>
  <c r="O227" i="1"/>
  <c r="BZ226" i="1"/>
  <c r="BY226" i="1"/>
  <c r="AU226" i="1"/>
  <c r="AT226" i="1"/>
  <c r="P226" i="1"/>
  <c r="O226" i="1"/>
  <c r="BZ225" i="1"/>
  <c r="BY225" i="1"/>
  <c r="AU225" i="1"/>
  <c r="AT225" i="1"/>
  <c r="P225" i="1"/>
  <c r="O225" i="1"/>
  <c r="BZ224" i="1"/>
  <c r="BY224" i="1"/>
  <c r="AU224" i="1"/>
  <c r="AT224" i="1"/>
  <c r="P224" i="1"/>
  <c r="O224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BN219" i="1"/>
  <c r="BM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Z218" i="1"/>
  <c r="BY218" i="1"/>
  <c r="AU218" i="1"/>
  <c r="AT218" i="1"/>
  <c r="P218" i="1"/>
  <c r="O218" i="1"/>
  <c r="BZ217" i="1"/>
  <c r="BY217" i="1"/>
  <c r="AU217" i="1"/>
  <c r="AT217" i="1"/>
  <c r="P217" i="1"/>
  <c r="O217" i="1"/>
  <c r="BZ216" i="1"/>
  <c r="BY216" i="1"/>
  <c r="AU216" i="1"/>
  <c r="AT216" i="1"/>
  <c r="P216" i="1"/>
  <c r="O216" i="1"/>
  <c r="BZ215" i="1"/>
  <c r="BY215" i="1"/>
  <c r="AU215" i="1"/>
  <c r="AT215" i="1"/>
  <c r="P215" i="1"/>
  <c r="O215" i="1"/>
  <c r="BZ214" i="1"/>
  <c r="BY214" i="1"/>
  <c r="AU214" i="1"/>
  <c r="AT214" i="1"/>
  <c r="P214" i="1"/>
  <c r="O214" i="1"/>
  <c r="BZ213" i="1"/>
  <c r="BY213" i="1"/>
  <c r="AU213" i="1"/>
  <c r="AT213" i="1"/>
  <c r="P213" i="1"/>
  <c r="O213" i="1"/>
  <c r="BZ212" i="1"/>
  <c r="BY212" i="1"/>
  <c r="AU212" i="1"/>
  <c r="AT212" i="1"/>
  <c r="P212" i="1"/>
  <c r="O212" i="1"/>
  <c r="BZ211" i="1"/>
  <c r="BY211" i="1"/>
  <c r="AU211" i="1"/>
  <c r="AT211" i="1"/>
  <c r="P211" i="1"/>
  <c r="O211" i="1"/>
  <c r="BZ210" i="1"/>
  <c r="BY210" i="1"/>
  <c r="AU210" i="1"/>
  <c r="AT210" i="1"/>
  <c r="P210" i="1"/>
  <c r="O210" i="1"/>
  <c r="BZ209" i="1"/>
  <c r="BY209" i="1"/>
  <c r="AU209" i="1"/>
  <c r="AT209" i="1"/>
  <c r="P209" i="1"/>
  <c r="O209" i="1"/>
  <c r="BZ208" i="1"/>
  <c r="BY208" i="1"/>
  <c r="AU208" i="1"/>
  <c r="AT208" i="1"/>
  <c r="P208" i="1"/>
  <c r="O208" i="1"/>
  <c r="BZ207" i="1"/>
  <c r="BY207" i="1"/>
  <c r="AU207" i="1"/>
  <c r="AT207" i="1"/>
  <c r="P207" i="1"/>
  <c r="O207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BN202" i="1"/>
  <c r="BM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Z201" i="1"/>
  <c r="BY201" i="1"/>
  <c r="AU201" i="1"/>
  <c r="AT201" i="1"/>
  <c r="P201" i="1"/>
  <c r="O201" i="1"/>
  <c r="BZ200" i="1"/>
  <c r="BY200" i="1"/>
  <c r="AU200" i="1"/>
  <c r="AT200" i="1"/>
  <c r="P200" i="1"/>
  <c r="O200" i="1"/>
  <c r="BZ199" i="1"/>
  <c r="BY199" i="1"/>
  <c r="AU199" i="1"/>
  <c r="AT199" i="1"/>
  <c r="P199" i="1"/>
  <c r="O199" i="1"/>
  <c r="BZ198" i="1"/>
  <c r="BY198" i="1"/>
  <c r="AU198" i="1"/>
  <c r="AT198" i="1"/>
  <c r="P198" i="1"/>
  <c r="O198" i="1"/>
  <c r="BZ197" i="1"/>
  <c r="BY197" i="1"/>
  <c r="AU197" i="1"/>
  <c r="AT197" i="1"/>
  <c r="P197" i="1"/>
  <c r="O197" i="1"/>
  <c r="BZ196" i="1"/>
  <c r="BY196" i="1"/>
  <c r="AU196" i="1"/>
  <c r="AT196" i="1"/>
  <c r="P196" i="1"/>
  <c r="O196" i="1"/>
  <c r="BZ195" i="1"/>
  <c r="BY195" i="1"/>
  <c r="AU195" i="1"/>
  <c r="AT195" i="1"/>
  <c r="P195" i="1"/>
  <c r="O195" i="1"/>
  <c r="BZ194" i="1"/>
  <c r="BY194" i="1"/>
  <c r="AU194" i="1"/>
  <c r="AT194" i="1"/>
  <c r="P194" i="1"/>
  <c r="O194" i="1"/>
  <c r="BZ193" i="1"/>
  <c r="BY193" i="1"/>
  <c r="AU193" i="1"/>
  <c r="AT193" i="1"/>
  <c r="P193" i="1"/>
  <c r="O193" i="1"/>
  <c r="BZ192" i="1"/>
  <c r="BY192" i="1"/>
  <c r="AU192" i="1"/>
  <c r="AT192" i="1"/>
  <c r="P192" i="1"/>
  <c r="O192" i="1"/>
  <c r="BZ191" i="1"/>
  <c r="BY191" i="1"/>
  <c r="AU191" i="1"/>
  <c r="AT191" i="1"/>
  <c r="P191" i="1"/>
  <c r="O191" i="1"/>
  <c r="BZ190" i="1"/>
  <c r="BY190" i="1"/>
  <c r="AU190" i="1"/>
  <c r="AT190" i="1"/>
  <c r="P190" i="1"/>
  <c r="O190" i="1"/>
  <c r="BZ186" i="1"/>
  <c r="BY186" i="1"/>
  <c r="BX186" i="1"/>
  <c r="BW186" i="1"/>
  <c r="BV186" i="1"/>
  <c r="BU186" i="1"/>
  <c r="BT186" i="1"/>
  <c r="BS186" i="1"/>
  <c r="BR186" i="1"/>
  <c r="BQ186" i="1"/>
  <c r="BP186" i="1"/>
  <c r="BO186" i="1"/>
  <c r="BN186" i="1"/>
  <c r="BM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Z185" i="1"/>
  <c r="BY185" i="1"/>
  <c r="BX185" i="1"/>
  <c r="BW185" i="1"/>
  <c r="BV185" i="1"/>
  <c r="BU185" i="1"/>
  <c r="BT185" i="1"/>
  <c r="BS185" i="1"/>
  <c r="BR185" i="1"/>
  <c r="BQ185" i="1"/>
  <c r="BP185" i="1"/>
  <c r="BO185" i="1"/>
  <c r="BN185" i="1"/>
  <c r="BM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Z184" i="1"/>
  <c r="BY184" i="1"/>
  <c r="AU184" i="1"/>
  <c r="AT184" i="1"/>
  <c r="P184" i="1"/>
  <c r="O184" i="1"/>
  <c r="BZ183" i="1"/>
  <c r="BY183" i="1"/>
  <c r="AU183" i="1"/>
  <c r="AT183" i="1"/>
  <c r="P183" i="1"/>
  <c r="O183" i="1"/>
  <c r="BZ182" i="1"/>
  <c r="BY182" i="1"/>
  <c r="AU182" i="1"/>
  <c r="AT182" i="1"/>
  <c r="P182" i="1"/>
  <c r="O182" i="1"/>
  <c r="BZ181" i="1"/>
  <c r="BY181" i="1"/>
  <c r="AU181" i="1"/>
  <c r="AT181" i="1"/>
  <c r="P181" i="1"/>
  <c r="O181" i="1"/>
  <c r="BZ180" i="1"/>
  <c r="BY180" i="1"/>
  <c r="AU180" i="1"/>
  <c r="AT180" i="1"/>
  <c r="P180" i="1"/>
  <c r="O180" i="1"/>
  <c r="BZ179" i="1"/>
  <c r="BY179" i="1"/>
  <c r="AU179" i="1"/>
  <c r="AT179" i="1"/>
  <c r="P179" i="1"/>
  <c r="O179" i="1"/>
  <c r="BZ178" i="1"/>
  <c r="BY178" i="1"/>
  <c r="AU178" i="1"/>
  <c r="AT178" i="1"/>
  <c r="P178" i="1"/>
  <c r="O178" i="1"/>
  <c r="BZ177" i="1"/>
  <c r="BY177" i="1"/>
  <c r="AU177" i="1"/>
  <c r="AT177" i="1"/>
  <c r="P177" i="1"/>
  <c r="O177" i="1"/>
  <c r="BZ176" i="1"/>
  <c r="BY176" i="1"/>
  <c r="AU176" i="1"/>
  <c r="AT176" i="1"/>
  <c r="P176" i="1"/>
  <c r="O176" i="1"/>
  <c r="BZ175" i="1"/>
  <c r="BY175" i="1"/>
  <c r="AU175" i="1"/>
  <c r="AT175" i="1"/>
  <c r="P175" i="1"/>
  <c r="O175" i="1"/>
  <c r="BZ174" i="1"/>
  <c r="BY174" i="1"/>
  <c r="AU174" i="1"/>
  <c r="AT174" i="1"/>
  <c r="P174" i="1"/>
  <c r="O174" i="1"/>
  <c r="BZ173" i="1"/>
  <c r="BY173" i="1"/>
  <c r="AU173" i="1"/>
  <c r="AT173" i="1"/>
  <c r="P173" i="1"/>
  <c r="O173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Z167" i="1"/>
  <c r="BY167" i="1"/>
  <c r="AU167" i="1"/>
  <c r="AT167" i="1"/>
  <c r="P167" i="1"/>
  <c r="O167" i="1"/>
  <c r="BZ166" i="1"/>
  <c r="BY166" i="1"/>
  <c r="AU166" i="1"/>
  <c r="AT166" i="1"/>
  <c r="P166" i="1"/>
  <c r="O166" i="1"/>
  <c r="BZ165" i="1"/>
  <c r="BY165" i="1"/>
  <c r="AU165" i="1"/>
  <c r="AT165" i="1"/>
  <c r="P165" i="1"/>
  <c r="O165" i="1"/>
  <c r="BZ164" i="1"/>
  <c r="BY164" i="1"/>
  <c r="AU164" i="1"/>
  <c r="AT164" i="1"/>
  <c r="P164" i="1"/>
  <c r="O164" i="1"/>
  <c r="BZ163" i="1"/>
  <c r="BY163" i="1"/>
  <c r="AU163" i="1"/>
  <c r="AT163" i="1"/>
  <c r="P163" i="1"/>
  <c r="O163" i="1"/>
  <c r="BZ162" i="1"/>
  <c r="BY162" i="1"/>
  <c r="AU162" i="1"/>
  <c r="AT162" i="1"/>
  <c r="P162" i="1"/>
  <c r="O162" i="1"/>
  <c r="BZ161" i="1"/>
  <c r="BY161" i="1"/>
  <c r="AU161" i="1"/>
  <c r="AT161" i="1"/>
  <c r="P161" i="1"/>
  <c r="O161" i="1"/>
  <c r="BZ160" i="1"/>
  <c r="BY160" i="1"/>
  <c r="AU160" i="1"/>
  <c r="AT160" i="1"/>
  <c r="P160" i="1"/>
  <c r="O160" i="1"/>
  <c r="BZ159" i="1"/>
  <c r="BY159" i="1"/>
  <c r="AU159" i="1"/>
  <c r="AT159" i="1"/>
  <c r="P159" i="1"/>
  <c r="O159" i="1"/>
  <c r="BZ158" i="1"/>
  <c r="BY158" i="1"/>
  <c r="AU158" i="1"/>
  <c r="AT158" i="1"/>
  <c r="P158" i="1"/>
  <c r="O158" i="1"/>
  <c r="BZ157" i="1"/>
  <c r="BY157" i="1"/>
  <c r="AU157" i="1"/>
  <c r="AT157" i="1"/>
  <c r="P157" i="1"/>
  <c r="O157" i="1"/>
  <c r="BZ156" i="1"/>
  <c r="BY156" i="1"/>
  <c r="AU156" i="1"/>
  <c r="AT156" i="1"/>
  <c r="P156" i="1"/>
  <c r="O156" i="1"/>
  <c r="BZ152" i="1"/>
  <c r="BY152" i="1"/>
  <c r="BX152" i="1"/>
  <c r="BW152" i="1"/>
  <c r="BV152" i="1"/>
  <c r="BU152" i="1"/>
  <c r="BT152" i="1"/>
  <c r="BS152" i="1"/>
  <c r="BR152" i="1"/>
  <c r="BQ152" i="1"/>
  <c r="BP152" i="1"/>
  <c r="BO152" i="1"/>
  <c r="BN152" i="1"/>
  <c r="BM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M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Z150" i="1"/>
  <c r="BY150" i="1"/>
  <c r="AU150" i="1"/>
  <c r="AT150" i="1"/>
  <c r="P150" i="1"/>
  <c r="O150" i="1"/>
  <c r="BZ149" i="1"/>
  <c r="BY149" i="1"/>
  <c r="AU149" i="1"/>
  <c r="AT149" i="1"/>
  <c r="P149" i="1"/>
  <c r="O149" i="1"/>
  <c r="BZ148" i="1"/>
  <c r="BY148" i="1"/>
  <c r="AU148" i="1"/>
  <c r="AT148" i="1"/>
  <c r="P148" i="1"/>
  <c r="O148" i="1"/>
  <c r="BZ147" i="1"/>
  <c r="BY147" i="1"/>
  <c r="AU147" i="1"/>
  <c r="AT147" i="1"/>
  <c r="P147" i="1"/>
  <c r="O147" i="1"/>
  <c r="BZ146" i="1"/>
  <c r="BY146" i="1"/>
  <c r="AU146" i="1"/>
  <c r="AT146" i="1"/>
  <c r="P146" i="1"/>
  <c r="O146" i="1"/>
  <c r="BZ145" i="1"/>
  <c r="BY145" i="1"/>
  <c r="AU145" i="1"/>
  <c r="AT145" i="1"/>
  <c r="P145" i="1"/>
  <c r="O145" i="1"/>
  <c r="BZ144" i="1"/>
  <c r="BY144" i="1"/>
  <c r="AU144" i="1"/>
  <c r="AT144" i="1"/>
  <c r="P144" i="1"/>
  <c r="O144" i="1"/>
  <c r="BZ143" i="1"/>
  <c r="BY143" i="1"/>
  <c r="AU143" i="1"/>
  <c r="AT143" i="1"/>
  <c r="P143" i="1"/>
  <c r="O143" i="1"/>
  <c r="BZ142" i="1"/>
  <c r="BY142" i="1"/>
  <c r="AU142" i="1"/>
  <c r="AT142" i="1"/>
  <c r="P142" i="1"/>
  <c r="O142" i="1"/>
  <c r="BZ141" i="1"/>
  <c r="BY141" i="1"/>
  <c r="AU141" i="1"/>
  <c r="AT141" i="1"/>
  <c r="P141" i="1"/>
  <c r="O141" i="1"/>
  <c r="BZ140" i="1"/>
  <c r="BY140" i="1"/>
  <c r="AU140" i="1"/>
  <c r="AT140" i="1"/>
  <c r="P140" i="1"/>
  <c r="O140" i="1"/>
  <c r="BZ139" i="1"/>
  <c r="BY139" i="1"/>
  <c r="AU139" i="1"/>
  <c r="AT139" i="1"/>
  <c r="P139" i="1"/>
  <c r="O139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Z134" i="1"/>
  <c r="BY134" i="1"/>
  <c r="BX134" i="1"/>
  <c r="BW134" i="1"/>
  <c r="BV134" i="1"/>
  <c r="BU134" i="1"/>
  <c r="BT134" i="1"/>
  <c r="BS134" i="1"/>
  <c r="BR134" i="1"/>
  <c r="BQ134" i="1"/>
  <c r="BP134" i="1"/>
  <c r="BO134" i="1"/>
  <c r="BN134" i="1"/>
  <c r="BM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Z133" i="1"/>
  <c r="BY133" i="1"/>
  <c r="AU133" i="1"/>
  <c r="AT133" i="1"/>
  <c r="P133" i="1"/>
  <c r="O133" i="1"/>
  <c r="BZ132" i="1"/>
  <c r="BY132" i="1"/>
  <c r="AU132" i="1"/>
  <c r="AT132" i="1"/>
  <c r="P132" i="1"/>
  <c r="O132" i="1"/>
  <c r="BZ131" i="1"/>
  <c r="BY131" i="1"/>
  <c r="AU131" i="1"/>
  <c r="AT131" i="1"/>
  <c r="P131" i="1"/>
  <c r="O131" i="1"/>
  <c r="BZ130" i="1"/>
  <c r="BY130" i="1"/>
  <c r="AU130" i="1"/>
  <c r="AT130" i="1"/>
  <c r="P130" i="1"/>
  <c r="O130" i="1"/>
  <c r="BZ129" i="1"/>
  <c r="BY129" i="1"/>
  <c r="AU129" i="1"/>
  <c r="AT129" i="1"/>
  <c r="P129" i="1"/>
  <c r="O129" i="1"/>
  <c r="BZ128" i="1"/>
  <c r="BY128" i="1"/>
  <c r="AU128" i="1"/>
  <c r="AT128" i="1"/>
  <c r="P128" i="1"/>
  <c r="O128" i="1"/>
  <c r="BZ127" i="1"/>
  <c r="BY127" i="1"/>
  <c r="AU127" i="1"/>
  <c r="AT127" i="1"/>
  <c r="P127" i="1"/>
  <c r="O127" i="1"/>
  <c r="BZ126" i="1"/>
  <c r="BY126" i="1"/>
  <c r="AU126" i="1"/>
  <c r="AT126" i="1"/>
  <c r="P126" i="1"/>
  <c r="O126" i="1"/>
  <c r="BZ125" i="1"/>
  <c r="BY125" i="1"/>
  <c r="AU125" i="1"/>
  <c r="AT125" i="1"/>
  <c r="P125" i="1"/>
  <c r="O125" i="1"/>
  <c r="BZ124" i="1"/>
  <c r="BY124" i="1"/>
  <c r="AU124" i="1"/>
  <c r="AT124" i="1"/>
  <c r="P124" i="1"/>
  <c r="O124" i="1"/>
  <c r="BZ123" i="1"/>
  <c r="BY123" i="1"/>
  <c r="AU123" i="1"/>
  <c r="AT123" i="1"/>
  <c r="P123" i="1"/>
  <c r="O123" i="1"/>
  <c r="BZ122" i="1"/>
  <c r="BY122" i="1"/>
  <c r="AU122" i="1"/>
  <c r="AT122" i="1"/>
  <c r="P122" i="1"/>
  <c r="O122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BN118" i="1"/>
  <c r="BM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BN117" i="1"/>
  <c r="BM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Z116" i="1"/>
  <c r="BY116" i="1"/>
  <c r="AU116" i="1"/>
  <c r="AT116" i="1"/>
  <c r="P116" i="1"/>
  <c r="O116" i="1"/>
  <c r="BZ115" i="1"/>
  <c r="BY115" i="1"/>
  <c r="AU115" i="1"/>
  <c r="AT115" i="1"/>
  <c r="P115" i="1"/>
  <c r="O115" i="1"/>
  <c r="BZ114" i="1"/>
  <c r="BY114" i="1"/>
  <c r="AU114" i="1"/>
  <c r="AT114" i="1"/>
  <c r="P114" i="1"/>
  <c r="O114" i="1"/>
  <c r="BZ113" i="1"/>
  <c r="BY113" i="1"/>
  <c r="AU113" i="1"/>
  <c r="AT113" i="1"/>
  <c r="P113" i="1"/>
  <c r="O113" i="1"/>
  <c r="BZ112" i="1"/>
  <c r="BY112" i="1"/>
  <c r="AU112" i="1"/>
  <c r="AT112" i="1"/>
  <c r="P112" i="1"/>
  <c r="O112" i="1"/>
  <c r="BZ111" i="1"/>
  <c r="BY111" i="1"/>
  <c r="AU111" i="1"/>
  <c r="AT111" i="1"/>
  <c r="P111" i="1"/>
  <c r="O111" i="1"/>
  <c r="BZ110" i="1"/>
  <c r="BY110" i="1"/>
  <c r="AU110" i="1"/>
  <c r="AT110" i="1"/>
  <c r="P110" i="1"/>
  <c r="O110" i="1"/>
  <c r="BZ109" i="1"/>
  <c r="BY109" i="1"/>
  <c r="AU109" i="1"/>
  <c r="AT109" i="1"/>
  <c r="P109" i="1"/>
  <c r="O109" i="1"/>
  <c r="BZ108" i="1"/>
  <c r="BY108" i="1"/>
  <c r="AU108" i="1"/>
  <c r="AT108" i="1"/>
  <c r="P108" i="1"/>
  <c r="O108" i="1"/>
  <c r="BZ107" i="1"/>
  <c r="BY107" i="1"/>
  <c r="AU107" i="1"/>
  <c r="AT107" i="1"/>
  <c r="P107" i="1"/>
  <c r="O107" i="1"/>
  <c r="BZ106" i="1"/>
  <c r="BY106" i="1"/>
  <c r="AU106" i="1"/>
  <c r="AT106" i="1"/>
  <c r="P106" i="1"/>
  <c r="O106" i="1"/>
  <c r="BZ105" i="1"/>
  <c r="BY105" i="1"/>
  <c r="AU105" i="1"/>
  <c r="AT105" i="1"/>
  <c r="P105" i="1"/>
  <c r="O105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Z99" i="1"/>
  <c r="BY99" i="1"/>
  <c r="AU99" i="1"/>
  <c r="AT99" i="1"/>
  <c r="P99" i="1"/>
  <c r="O99" i="1"/>
  <c r="BZ98" i="1"/>
  <c r="BY98" i="1"/>
  <c r="AU98" i="1"/>
  <c r="AT98" i="1"/>
  <c r="P98" i="1"/>
  <c r="O98" i="1"/>
  <c r="BZ97" i="1"/>
  <c r="BY97" i="1"/>
  <c r="AU97" i="1"/>
  <c r="AT97" i="1"/>
  <c r="P97" i="1"/>
  <c r="O97" i="1"/>
  <c r="BZ96" i="1"/>
  <c r="BY96" i="1"/>
  <c r="AU96" i="1"/>
  <c r="AT96" i="1"/>
  <c r="P96" i="1"/>
  <c r="O96" i="1"/>
  <c r="BZ95" i="1"/>
  <c r="BY95" i="1"/>
  <c r="AU95" i="1"/>
  <c r="AT95" i="1"/>
  <c r="P95" i="1"/>
  <c r="O95" i="1"/>
  <c r="BZ94" i="1"/>
  <c r="BY94" i="1"/>
  <c r="AU94" i="1"/>
  <c r="AT94" i="1"/>
  <c r="P94" i="1"/>
  <c r="O94" i="1"/>
  <c r="BZ93" i="1"/>
  <c r="BY93" i="1"/>
  <c r="AU93" i="1"/>
  <c r="AT93" i="1"/>
  <c r="P93" i="1"/>
  <c r="O93" i="1"/>
  <c r="BZ92" i="1"/>
  <c r="BY92" i="1"/>
  <c r="AU92" i="1"/>
  <c r="AT92" i="1"/>
  <c r="P92" i="1"/>
  <c r="O92" i="1"/>
  <c r="BZ91" i="1"/>
  <c r="BY91" i="1"/>
  <c r="AU91" i="1"/>
  <c r="AT91" i="1"/>
  <c r="P91" i="1"/>
  <c r="O91" i="1"/>
  <c r="BZ90" i="1"/>
  <c r="BY90" i="1"/>
  <c r="AU90" i="1"/>
  <c r="AT90" i="1"/>
  <c r="P90" i="1"/>
  <c r="O90" i="1"/>
  <c r="BZ89" i="1"/>
  <c r="BY89" i="1"/>
  <c r="AU89" i="1"/>
  <c r="AT89" i="1"/>
  <c r="P89" i="1"/>
  <c r="O89" i="1"/>
  <c r="BZ88" i="1"/>
  <c r="BY88" i="1"/>
  <c r="AU88" i="1"/>
  <c r="AT88" i="1"/>
  <c r="P88" i="1"/>
  <c r="O88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Z82" i="1"/>
  <c r="BY82" i="1"/>
  <c r="AU82" i="1"/>
  <c r="AT82" i="1"/>
  <c r="P82" i="1"/>
  <c r="O82" i="1"/>
  <c r="BZ81" i="1"/>
  <c r="BY81" i="1"/>
  <c r="AU81" i="1"/>
  <c r="AT81" i="1"/>
  <c r="P81" i="1"/>
  <c r="O81" i="1"/>
  <c r="BZ80" i="1"/>
  <c r="BY80" i="1"/>
  <c r="AU80" i="1"/>
  <c r="AT80" i="1"/>
  <c r="P80" i="1"/>
  <c r="O80" i="1"/>
  <c r="BZ79" i="1"/>
  <c r="BY79" i="1"/>
  <c r="AU79" i="1"/>
  <c r="AT79" i="1"/>
  <c r="P79" i="1"/>
  <c r="O79" i="1"/>
  <c r="BZ78" i="1"/>
  <c r="BY78" i="1"/>
  <c r="AU78" i="1"/>
  <c r="AT78" i="1"/>
  <c r="P78" i="1"/>
  <c r="O78" i="1"/>
  <c r="BZ77" i="1"/>
  <c r="BY77" i="1"/>
  <c r="AU77" i="1"/>
  <c r="AT77" i="1"/>
  <c r="P77" i="1"/>
  <c r="O77" i="1"/>
  <c r="BZ76" i="1"/>
  <c r="BY76" i="1"/>
  <c r="AU76" i="1"/>
  <c r="AT76" i="1"/>
  <c r="P76" i="1"/>
  <c r="O76" i="1"/>
  <c r="BZ75" i="1"/>
  <c r="BY75" i="1"/>
  <c r="AU75" i="1"/>
  <c r="AT75" i="1"/>
  <c r="P75" i="1"/>
  <c r="O75" i="1"/>
  <c r="BZ74" i="1"/>
  <c r="BY74" i="1"/>
  <c r="AU74" i="1"/>
  <c r="AT74" i="1"/>
  <c r="P74" i="1"/>
  <c r="O74" i="1"/>
  <c r="BZ73" i="1"/>
  <c r="BY73" i="1"/>
  <c r="AU73" i="1"/>
  <c r="AT73" i="1"/>
  <c r="P73" i="1"/>
  <c r="O73" i="1"/>
  <c r="BZ72" i="1"/>
  <c r="BY72" i="1"/>
  <c r="AU72" i="1"/>
  <c r="AT72" i="1"/>
  <c r="P72" i="1"/>
  <c r="O72" i="1"/>
  <c r="BZ71" i="1"/>
  <c r="BY71" i="1"/>
  <c r="AU71" i="1"/>
  <c r="AT71" i="1"/>
  <c r="P71" i="1"/>
  <c r="O71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Z65" i="1"/>
  <c r="BY65" i="1"/>
  <c r="AU65" i="1"/>
  <c r="AT65" i="1"/>
  <c r="P65" i="1"/>
  <c r="O65" i="1"/>
  <c r="BZ64" i="1"/>
  <c r="BY64" i="1"/>
  <c r="AU64" i="1"/>
  <c r="AT64" i="1"/>
  <c r="P64" i="1"/>
  <c r="O64" i="1"/>
  <c r="BZ63" i="1"/>
  <c r="BY63" i="1"/>
  <c r="AU63" i="1"/>
  <c r="AT63" i="1"/>
  <c r="P63" i="1"/>
  <c r="O63" i="1"/>
  <c r="BZ62" i="1"/>
  <c r="BY62" i="1"/>
  <c r="AU62" i="1"/>
  <c r="AT62" i="1"/>
  <c r="P62" i="1"/>
  <c r="O62" i="1"/>
  <c r="BZ61" i="1"/>
  <c r="BY61" i="1"/>
  <c r="AU61" i="1"/>
  <c r="AT61" i="1"/>
  <c r="P61" i="1"/>
  <c r="O61" i="1"/>
  <c r="BZ60" i="1"/>
  <c r="BY60" i="1"/>
  <c r="AU60" i="1"/>
  <c r="AT60" i="1"/>
  <c r="P60" i="1"/>
  <c r="O60" i="1"/>
  <c r="BZ59" i="1"/>
  <c r="BY59" i="1"/>
  <c r="AU59" i="1"/>
  <c r="AT59" i="1"/>
  <c r="P59" i="1"/>
  <c r="O59" i="1"/>
  <c r="BZ58" i="1"/>
  <c r="BY58" i="1"/>
  <c r="AU58" i="1"/>
  <c r="AT58" i="1"/>
  <c r="P58" i="1"/>
  <c r="O58" i="1"/>
  <c r="BZ57" i="1"/>
  <c r="BY57" i="1"/>
  <c r="AU57" i="1"/>
  <c r="AT57" i="1"/>
  <c r="P57" i="1"/>
  <c r="O57" i="1"/>
  <c r="BZ56" i="1"/>
  <c r="BY56" i="1"/>
  <c r="AU56" i="1"/>
  <c r="AT56" i="1"/>
  <c r="P56" i="1"/>
  <c r="O56" i="1"/>
  <c r="BZ55" i="1"/>
  <c r="BY55" i="1"/>
  <c r="AU55" i="1"/>
  <c r="AT55" i="1"/>
  <c r="P55" i="1"/>
  <c r="O55" i="1"/>
  <c r="BZ54" i="1"/>
  <c r="BY54" i="1"/>
  <c r="AU54" i="1"/>
  <c r="AT54" i="1"/>
  <c r="P54" i="1"/>
  <c r="O54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Z48" i="1"/>
  <c r="BY48" i="1"/>
  <c r="AU48" i="1"/>
  <c r="AT48" i="1"/>
  <c r="P48" i="1"/>
  <c r="O48" i="1"/>
  <c r="BZ47" i="1"/>
  <c r="BY47" i="1"/>
  <c r="AU47" i="1"/>
  <c r="AT47" i="1"/>
  <c r="P47" i="1"/>
  <c r="O47" i="1"/>
  <c r="BZ46" i="1"/>
  <c r="BY46" i="1"/>
  <c r="AU46" i="1"/>
  <c r="AT46" i="1"/>
  <c r="P46" i="1"/>
  <c r="O46" i="1"/>
  <c r="BZ45" i="1"/>
  <c r="BY45" i="1"/>
  <c r="AU45" i="1"/>
  <c r="AT45" i="1"/>
  <c r="P45" i="1"/>
  <c r="O45" i="1"/>
  <c r="BZ44" i="1"/>
  <c r="BY44" i="1"/>
  <c r="AU44" i="1"/>
  <c r="AT44" i="1"/>
  <c r="P44" i="1"/>
  <c r="O44" i="1"/>
  <c r="BZ43" i="1"/>
  <c r="BY43" i="1"/>
  <c r="AU43" i="1"/>
  <c r="AT43" i="1"/>
  <c r="P43" i="1"/>
  <c r="O43" i="1"/>
  <c r="BZ42" i="1"/>
  <c r="BY42" i="1"/>
  <c r="AU42" i="1"/>
  <c r="AT42" i="1"/>
  <c r="P42" i="1"/>
  <c r="O42" i="1"/>
  <c r="BZ41" i="1"/>
  <c r="BY41" i="1"/>
  <c r="AU41" i="1"/>
  <c r="AT41" i="1"/>
  <c r="P41" i="1"/>
  <c r="O41" i="1"/>
  <c r="BZ40" i="1"/>
  <c r="BY40" i="1"/>
  <c r="AU40" i="1"/>
  <c r="AT40" i="1"/>
  <c r="P40" i="1"/>
  <c r="O40" i="1"/>
  <c r="BZ39" i="1"/>
  <c r="BY39" i="1"/>
  <c r="AU39" i="1"/>
  <c r="AT39" i="1"/>
  <c r="P39" i="1"/>
  <c r="O39" i="1"/>
  <c r="BZ38" i="1"/>
  <c r="BY38" i="1"/>
  <c r="AU38" i="1"/>
  <c r="AT38" i="1"/>
  <c r="P38" i="1"/>
  <c r="O38" i="1"/>
  <c r="BZ37" i="1"/>
  <c r="BY37" i="1"/>
  <c r="AU37" i="1"/>
  <c r="AT37" i="1"/>
  <c r="P37" i="1"/>
  <c r="O37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Z31" i="1"/>
  <c r="BY31" i="1"/>
  <c r="AU31" i="1"/>
  <c r="AT31" i="1"/>
  <c r="P31" i="1"/>
  <c r="O31" i="1"/>
  <c r="BZ30" i="1"/>
  <c r="BY30" i="1"/>
  <c r="AU30" i="1"/>
  <c r="AT30" i="1"/>
  <c r="P30" i="1"/>
  <c r="O30" i="1"/>
  <c r="BZ29" i="1"/>
  <c r="BY29" i="1"/>
  <c r="AU29" i="1"/>
  <c r="AT29" i="1"/>
  <c r="P29" i="1"/>
  <c r="O29" i="1"/>
  <c r="BZ28" i="1"/>
  <c r="BY28" i="1"/>
  <c r="AU28" i="1"/>
  <c r="AT28" i="1"/>
  <c r="P28" i="1"/>
  <c r="O28" i="1"/>
  <c r="BZ27" i="1"/>
  <c r="BY27" i="1"/>
  <c r="AU27" i="1"/>
  <c r="AT27" i="1"/>
  <c r="P27" i="1"/>
  <c r="O27" i="1"/>
  <c r="BZ26" i="1"/>
  <c r="BY26" i="1"/>
  <c r="AU26" i="1"/>
  <c r="AT26" i="1"/>
  <c r="P26" i="1"/>
  <c r="O26" i="1"/>
  <c r="BZ25" i="1"/>
  <c r="BY25" i="1"/>
  <c r="AU25" i="1"/>
  <c r="AT25" i="1"/>
  <c r="P25" i="1"/>
  <c r="O25" i="1"/>
  <c r="BZ24" i="1"/>
  <c r="BY24" i="1"/>
  <c r="AU24" i="1"/>
  <c r="AT24" i="1"/>
  <c r="P24" i="1"/>
  <c r="O24" i="1"/>
  <c r="BZ23" i="1"/>
  <c r="BY23" i="1"/>
  <c r="AU23" i="1"/>
  <c r="AT23" i="1"/>
  <c r="P23" i="1"/>
  <c r="O23" i="1"/>
  <c r="BZ22" i="1"/>
  <c r="BY22" i="1"/>
  <c r="AU22" i="1"/>
  <c r="AT22" i="1"/>
  <c r="P22" i="1"/>
  <c r="O22" i="1"/>
  <c r="BZ21" i="1"/>
  <c r="BY21" i="1"/>
  <c r="AU21" i="1"/>
  <c r="AT21" i="1"/>
  <c r="P21" i="1"/>
  <c r="O21" i="1"/>
  <c r="BZ20" i="1"/>
  <c r="BY20" i="1"/>
  <c r="AU20" i="1"/>
  <c r="AT20" i="1"/>
  <c r="P20" i="1"/>
  <c r="O20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Z14" i="1"/>
  <c r="BY14" i="1"/>
  <c r="AU14" i="1"/>
  <c r="AT14" i="1"/>
  <c r="P14" i="1"/>
  <c r="O14" i="1"/>
  <c r="BZ13" i="1"/>
  <c r="BY13" i="1"/>
  <c r="AU13" i="1"/>
  <c r="AT13" i="1"/>
  <c r="P13" i="1"/>
  <c r="O13" i="1"/>
  <c r="BZ12" i="1"/>
  <c r="BY12" i="1"/>
  <c r="AU12" i="1"/>
  <c r="AT12" i="1"/>
  <c r="P12" i="1"/>
  <c r="O12" i="1"/>
  <c r="BZ11" i="1"/>
  <c r="BY11" i="1"/>
  <c r="AU11" i="1"/>
  <c r="AT11" i="1"/>
  <c r="P11" i="1"/>
  <c r="O11" i="1"/>
  <c r="BZ10" i="1"/>
  <c r="BY10" i="1"/>
  <c r="AU10" i="1"/>
  <c r="AT10" i="1"/>
  <c r="P10" i="1"/>
  <c r="O10" i="1"/>
  <c r="BZ9" i="1"/>
  <c r="BY9" i="1"/>
  <c r="AU9" i="1"/>
  <c r="AT9" i="1"/>
  <c r="P9" i="1"/>
  <c r="O9" i="1"/>
  <c r="BZ8" i="1"/>
  <c r="BY8" i="1"/>
  <c r="AU8" i="1"/>
  <c r="AT8" i="1"/>
  <c r="P8" i="1"/>
  <c r="O8" i="1"/>
  <c r="BZ7" i="1"/>
  <c r="BY7" i="1"/>
  <c r="AU7" i="1"/>
  <c r="AT7" i="1"/>
  <c r="P7" i="1"/>
  <c r="O7" i="1"/>
  <c r="BZ6" i="1"/>
  <c r="BY6" i="1"/>
  <c r="AU6" i="1"/>
  <c r="AT6" i="1"/>
  <c r="P6" i="1"/>
  <c r="O6" i="1"/>
  <c r="BZ5" i="1"/>
  <c r="BY5" i="1"/>
  <c r="AU5" i="1"/>
  <c r="AT5" i="1"/>
  <c r="P5" i="1"/>
  <c r="O5" i="1"/>
  <c r="BZ4" i="1"/>
  <c r="BY4" i="1"/>
  <c r="AU4" i="1"/>
  <c r="AT4" i="1"/>
  <c r="P4" i="1"/>
  <c r="O4" i="1"/>
  <c r="BZ3" i="1"/>
  <c r="BY3" i="1"/>
  <c r="AU3" i="1"/>
  <c r="AT3" i="1"/>
  <c r="O3" i="1"/>
  <c r="L52" i="5" l="1"/>
  <c r="W37" i="5"/>
  <c r="W7" i="5"/>
  <c r="P13" i="5"/>
  <c r="W15" i="5"/>
  <c r="R16" i="5"/>
  <c r="W19" i="5"/>
  <c r="Q20" i="5"/>
  <c r="K41" i="5"/>
  <c r="V66" i="5"/>
  <c r="O35" i="5"/>
  <c r="T41" i="5"/>
  <c r="N46" i="5"/>
  <c r="O57" i="5"/>
  <c r="O59" i="5"/>
  <c r="K61" i="5"/>
  <c r="J66" i="5"/>
  <c r="M55" i="5"/>
  <c r="S36" i="5"/>
  <c r="R55" i="5"/>
  <c r="S34" i="5"/>
  <c r="V63" i="5"/>
  <c r="O41" i="5"/>
  <c r="P56" i="5"/>
  <c r="X44" i="5"/>
  <c r="J62" i="5"/>
  <c r="K46" i="5"/>
  <c r="K16" i="5"/>
  <c r="U36" i="5"/>
  <c r="M58" i="5"/>
  <c r="W60" i="5"/>
  <c r="R43" i="5"/>
  <c r="R13" i="5"/>
  <c r="L46" i="5"/>
  <c r="L16" i="5"/>
  <c r="V59" i="5"/>
  <c r="Q21" i="5"/>
  <c r="O56" i="5"/>
  <c r="T20" i="5"/>
  <c r="T45" i="5"/>
  <c r="S62" i="5"/>
  <c r="N33" i="5"/>
  <c r="T64" i="5"/>
  <c r="K40" i="5"/>
  <c r="S54" i="5"/>
  <c r="J33" i="5"/>
  <c r="S66" i="5"/>
  <c r="L8" i="5"/>
  <c r="N35" i="5"/>
  <c r="N15" i="5"/>
  <c r="K57" i="5"/>
  <c r="S45" i="5"/>
  <c r="S20" i="5"/>
  <c r="V57" i="5"/>
  <c r="U21" i="5"/>
  <c r="J57" i="5"/>
  <c r="P46" i="5"/>
  <c r="P16" i="5"/>
  <c r="V55" i="5"/>
  <c r="V41" i="5"/>
  <c r="V21" i="5"/>
  <c r="T62" i="5"/>
  <c r="O40" i="5"/>
  <c r="L53" i="5"/>
  <c r="U37" i="5"/>
  <c r="U35" i="5"/>
  <c r="U15" i="5"/>
  <c r="K45" i="5"/>
  <c r="K20" i="5"/>
  <c r="U61" i="5"/>
  <c r="R17" i="5"/>
  <c r="R42" i="5"/>
  <c r="Q13" i="5"/>
  <c r="N16" i="5"/>
  <c r="N20" i="5"/>
  <c r="R20" i="5"/>
  <c r="Q65" i="5"/>
  <c r="J39" i="5"/>
  <c r="T52" i="5"/>
  <c r="S40" i="5"/>
  <c r="Q41" i="5"/>
  <c r="U41" i="5"/>
  <c r="U57" i="5"/>
  <c r="T42" i="5"/>
  <c r="J35" i="5"/>
  <c r="J15" i="5"/>
  <c r="J52" i="5"/>
  <c r="R54" i="5"/>
  <c r="K55" i="5"/>
  <c r="W59" i="5"/>
  <c r="K63" i="5"/>
  <c r="O65" i="5"/>
  <c r="V33" i="5"/>
  <c r="S55" i="5"/>
  <c r="W35" i="5"/>
  <c r="R59" i="5"/>
  <c r="Q19" i="5"/>
  <c r="W46" i="5"/>
  <c r="W16" i="5"/>
  <c r="W9" i="5"/>
  <c r="P53" i="5"/>
  <c r="N39" i="5"/>
  <c r="Q64" i="5"/>
  <c r="M63" i="5"/>
  <c r="T36" i="5"/>
  <c r="T11" i="5"/>
  <c r="K64" i="5"/>
  <c r="M35" i="5"/>
  <c r="M15" i="5"/>
  <c r="T66" i="5"/>
  <c r="X40" i="5"/>
  <c r="T61" i="5"/>
  <c r="J40" i="5"/>
  <c r="O58" i="5"/>
  <c r="U45" i="5"/>
  <c r="L42" i="5"/>
  <c r="U62" i="5"/>
  <c r="P66" i="5"/>
  <c r="N44" i="5"/>
  <c r="S39" i="5"/>
  <c r="Q55" i="5"/>
  <c r="S14" i="5"/>
  <c r="M62" i="5"/>
  <c r="K36" i="5"/>
  <c r="M38" i="5"/>
  <c r="N62" i="5"/>
  <c r="S64" i="5"/>
  <c r="R33" i="5"/>
  <c r="L36" i="5"/>
  <c r="L11" i="5"/>
  <c r="M66" i="5"/>
  <c r="X65" i="5"/>
  <c r="L32" i="5"/>
  <c r="Q42" i="5"/>
  <c r="U59" i="5"/>
  <c r="Q17" i="5"/>
  <c r="P7" i="5"/>
  <c r="U7" i="5"/>
  <c r="V8" i="5"/>
  <c r="J11" i="5"/>
  <c r="L12" i="5"/>
  <c r="N14" i="5"/>
  <c r="N59" i="5"/>
  <c r="Q38" i="5"/>
  <c r="U20" i="5"/>
  <c r="K21" i="5"/>
  <c r="O21" i="5"/>
  <c r="T21" i="5"/>
  <c r="O66" i="5"/>
  <c r="M45" i="5"/>
  <c r="M32" i="5"/>
  <c r="Q32" i="5"/>
  <c r="U32" i="5"/>
  <c r="J36" i="5"/>
  <c r="P37" i="5"/>
  <c r="W64" i="5"/>
  <c r="N43" i="5"/>
  <c r="N13" i="5"/>
  <c r="N54" i="5"/>
  <c r="Q61" i="5"/>
  <c r="M39" i="5"/>
  <c r="L66" i="5"/>
  <c r="R37" i="5"/>
  <c r="J59" i="5"/>
  <c r="Q46" i="5"/>
  <c r="V53" i="5"/>
  <c r="W41" i="5"/>
  <c r="M36" i="5"/>
  <c r="M65" i="5"/>
  <c r="W58" i="5"/>
  <c r="J43" i="5"/>
  <c r="K43" i="5"/>
  <c r="W52" i="5"/>
  <c r="M57" i="5"/>
  <c r="P36" i="5"/>
  <c r="M17" i="5"/>
  <c r="O18" i="5"/>
  <c r="L60" i="5"/>
  <c r="J37" i="5"/>
  <c r="W32" i="5"/>
  <c r="Q36" i="5"/>
  <c r="M59" i="5"/>
  <c r="O34" i="5"/>
  <c r="L43" i="5"/>
  <c r="L55" i="5"/>
  <c r="N60" i="5"/>
  <c r="S61" i="5"/>
  <c r="R62" i="5"/>
  <c r="W63" i="5"/>
  <c r="R7" i="5"/>
  <c r="O9" i="5"/>
  <c r="Q10" i="5"/>
  <c r="P11" i="5"/>
  <c r="W12" i="5"/>
  <c r="J13" i="5"/>
  <c r="P18" i="5"/>
  <c r="P54" i="5"/>
  <c r="U44" i="5"/>
  <c r="X32" i="5"/>
  <c r="N38" i="5"/>
  <c r="W53" i="5"/>
  <c r="N64" i="5"/>
  <c r="L65" i="5"/>
  <c r="R55" i="4"/>
  <c r="W60" i="4"/>
  <c r="W41" i="4"/>
  <c r="O35" i="4"/>
  <c r="V73" i="4"/>
  <c r="L60" i="4"/>
  <c r="L41" i="4"/>
  <c r="S73" i="4"/>
  <c r="S54" i="4"/>
  <c r="L5" i="4"/>
  <c r="U6" i="4"/>
  <c r="S10" i="4"/>
  <c r="L11" i="4"/>
  <c r="U12" i="4"/>
  <c r="V14" i="4"/>
  <c r="V16" i="4"/>
  <c r="P60" i="4"/>
  <c r="P41" i="4"/>
  <c r="S24" i="4"/>
  <c r="W24" i="4"/>
  <c r="K26" i="4"/>
  <c r="K27" i="4"/>
  <c r="Q30" i="4"/>
  <c r="M31" i="4"/>
  <c r="P32" i="4"/>
  <c r="U32" i="4"/>
  <c r="P34" i="4"/>
  <c r="O61" i="4"/>
  <c r="O74" i="4" s="1"/>
  <c r="O42" i="4"/>
  <c r="O55" i="4" s="1"/>
  <c r="W34" i="4"/>
  <c r="N61" i="4"/>
  <c r="J41" i="4"/>
  <c r="R42" i="4"/>
  <c r="N44" i="4"/>
  <c r="V54" i="4"/>
  <c r="V55" i="4" s="1"/>
  <c r="U60" i="4"/>
  <c r="O63" i="4"/>
  <c r="O44" i="4"/>
  <c r="X44" i="4" s="1"/>
  <c r="U64" i="4"/>
  <c r="Q72" i="4"/>
  <c r="M50" i="4"/>
  <c r="V30" i="4"/>
  <c r="S64" i="4"/>
  <c r="S45" i="4"/>
  <c r="V28" i="4"/>
  <c r="W72" i="4"/>
  <c r="W53" i="4"/>
  <c r="K64" i="4"/>
  <c r="K45" i="4"/>
  <c r="L67" i="4"/>
  <c r="L48" i="4"/>
  <c r="Q48" i="4"/>
  <c r="R30" i="4"/>
  <c r="W65" i="4"/>
  <c r="X65" i="4" s="1"/>
  <c r="O31" i="4"/>
  <c r="J68" i="4"/>
  <c r="W46" i="4"/>
  <c r="O68" i="4"/>
  <c r="O49" i="4"/>
  <c r="N34" i="4"/>
  <c r="K68" i="4"/>
  <c r="O33" i="4"/>
  <c r="K49" i="4"/>
  <c r="X49" i="4" s="1"/>
  <c r="R70" i="4"/>
  <c r="N30" i="4"/>
  <c r="P62" i="4"/>
  <c r="X62" i="4" s="1"/>
  <c r="P43" i="4"/>
  <c r="R34" i="4"/>
  <c r="O34" i="4"/>
  <c r="J72" i="4"/>
  <c r="O72" i="4"/>
  <c r="O53" i="4"/>
  <c r="P73" i="4"/>
  <c r="P54" i="4"/>
  <c r="X54" i="4" s="1"/>
  <c r="O3" i="4"/>
  <c r="L4" i="4"/>
  <c r="U5" i="4"/>
  <c r="J6" i="4"/>
  <c r="N6" i="4"/>
  <c r="O7" i="4"/>
  <c r="N12" i="4"/>
  <c r="O13" i="4"/>
  <c r="Q54" i="4"/>
  <c r="N33" i="4"/>
  <c r="L22" i="4"/>
  <c r="T22" i="4"/>
  <c r="P24" i="4"/>
  <c r="P26" i="4"/>
  <c r="T72" i="4"/>
  <c r="T53" i="4"/>
  <c r="S30" i="4"/>
  <c r="P33" i="4"/>
  <c r="K55" i="4"/>
  <c r="Q55" i="4"/>
  <c r="N42" i="4"/>
  <c r="N55" i="4" s="1"/>
  <c r="X45" i="4"/>
  <c r="R51" i="4"/>
  <c r="V74" i="4"/>
  <c r="P70" i="4"/>
  <c r="P51" i="4"/>
  <c r="X51" i="4" s="1"/>
  <c r="Q67" i="4"/>
  <c r="M68" i="4"/>
  <c r="M74" i="4" s="1"/>
  <c r="L69" i="4"/>
  <c r="L50" i="4"/>
  <c r="R33" i="4"/>
  <c r="R22" i="4"/>
  <c r="P72" i="4"/>
  <c r="P53" i="4"/>
  <c r="X50" i="4"/>
  <c r="N74" i="4"/>
  <c r="M73" i="4"/>
  <c r="O64" i="4"/>
  <c r="O45" i="4"/>
  <c r="L68" i="4"/>
  <c r="L46" i="4"/>
  <c r="P68" i="4"/>
  <c r="P49" i="4"/>
  <c r="W67" i="4"/>
  <c r="W48" i="4"/>
  <c r="K31" i="4"/>
  <c r="N66" i="4"/>
  <c r="X66" i="4" s="1"/>
  <c r="K35" i="4"/>
  <c r="V67" i="4"/>
  <c r="T67" i="4"/>
  <c r="T48" i="4"/>
  <c r="X48" i="4" s="1"/>
  <c r="S68" i="4"/>
  <c r="S74" i="4" s="1"/>
  <c r="S46" i="4"/>
  <c r="V33" i="4"/>
  <c r="T62" i="4"/>
  <c r="T43" i="4"/>
  <c r="W29" i="4"/>
  <c r="S72" i="4"/>
  <c r="S53" i="4"/>
  <c r="K72" i="4"/>
  <c r="X75" i="4" s="1"/>
  <c r="K53" i="4"/>
  <c r="X56" i="4" s="1"/>
  <c r="P3" i="4"/>
  <c r="T3" i="4"/>
  <c r="Q4" i="4"/>
  <c r="U4" i="4"/>
  <c r="R5" i="4"/>
  <c r="L7" i="4"/>
  <c r="T7" i="4"/>
  <c r="P8" i="4"/>
  <c r="Q9" i="4"/>
  <c r="R11" i="4"/>
  <c r="V11" i="4"/>
  <c r="W12" i="4"/>
  <c r="T14" i="4"/>
  <c r="L16" i="4"/>
  <c r="T16" i="4"/>
  <c r="O73" i="4"/>
  <c r="O54" i="4"/>
  <c r="J34" i="4"/>
  <c r="N73" i="4"/>
  <c r="J35" i="4"/>
  <c r="T60" i="4"/>
  <c r="T41" i="4"/>
  <c r="U24" i="4"/>
  <c r="U55" i="4"/>
  <c r="K73" i="4"/>
  <c r="K54" i="4"/>
  <c r="M26" i="4"/>
  <c r="X74" i="4"/>
  <c r="X61" i="4"/>
  <c r="S31" i="4"/>
  <c r="V61" i="4"/>
  <c r="M29" i="4"/>
  <c r="Q29" i="4"/>
  <c r="U30" i="4"/>
  <c r="S61" i="4"/>
  <c r="S42" i="4"/>
  <c r="S55" i="4" s="1"/>
  <c r="M32" i="4"/>
  <c r="Q33" i="4"/>
  <c r="M41" i="4"/>
  <c r="M55" i="4" s="1"/>
  <c r="J42" i="4"/>
  <c r="X42" i="4" s="1"/>
  <c r="V44" i="4"/>
  <c r="X46" i="4"/>
  <c r="X47" i="4"/>
  <c r="N47" i="4"/>
  <c r="V48" i="4"/>
  <c r="J53" i="4"/>
  <c r="X53" i="4" s="1"/>
  <c r="R54" i="4"/>
  <c r="R74" i="4"/>
  <c r="Q64" i="4"/>
  <c r="Q74" i="4" s="1"/>
  <c r="S63" i="4"/>
  <c r="S44" i="4"/>
  <c r="U51" i="4"/>
  <c r="N32" i="4"/>
  <c r="W69" i="4"/>
  <c r="W50" i="4"/>
  <c r="U70" i="4"/>
  <c r="X70" i="4" s="1"/>
  <c r="X71" i="4"/>
  <c r="M72" i="4"/>
  <c r="U72" i="4"/>
  <c r="U73" i="4"/>
  <c r="R32" i="4"/>
  <c r="K42" i="4"/>
  <c r="K43" i="4"/>
  <c r="X43" i="4" s="1"/>
  <c r="S43" i="4"/>
  <c r="W51" i="4"/>
  <c r="O52" i="4"/>
  <c r="W52" i="4"/>
  <c r="J63" i="4"/>
  <c r="X63" i="4" s="1"/>
  <c r="P52" i="4"/>
  <c r="X52" i="4" s="1"/>
  <c r="T52" i="4"/>
  <c r="L53" i="4"/>
  <c r="BB23" i="3"/>
  <c r="BB11" i="3"/>
  <c r="AU17" i="3"/>
  <c r="BB36" i="3"/>
  <c r="AW37" i="3"/>
  <c r="W81" i="3"/>
  <c r="BB12" i="3"/>
  <c r="BB16" i="3"/>
  <c r="BA17" i="3"/>
  <c r="AZ112" i="3"/>
  <c r="BB7" i="3"/>
  <c r="AS17" i="3"/>
  <c r="AO36" i="3"/>
  <c r="U273" i="3"/>
  <c r="AT262" i="3"/>
  <c r="AU235" i="3"/>
  <c r="S252" i="3"/>
  <c r="BA218" i="3"/>
  <c r="S233" i="3"/>
  <c r="J218" i="3"/>
  <c r="J199" i="3"/>
  <c r="AY196" i="3"/>
  <c r="S186" i="3"/>
  <c r="AQ162" i="3"/>
  <c r="L156" i="3"/>
  <c r="AQ122" i="3"/>
  <c r="BB122" i="3" s="1"/>
  <c r="AT142" i="3"/>
  <c r="AT108" i="3"/>
  <c r="BA186" i="3"/>
  <c r="M142" i="3"/>
  <c r="R124" i="3"/>
  <c r="R269" i="3"/>
  <c r="Q258" i="3"/>
  <c r="AU259" i="3"/>
  <c r="L238" i="3"/>
  <c r="AO224" i="3"/>
  <c r="AV241" i="3"/>
  <c r="K199" i="3"/>
  <c r="R221" i="3"/>
  <c r="J161" i="3"/>
  <c r="AP148" i="3"/>
  <c r="AP183" i="3"/>
  <c r="AZ155" i="3"/>
  <c r="N146" i="3"/>
  <c r="BA193" i="3"/>
  <c r="J180" i="3"/>
  <c r="AW126" i="3"/>
  <c r="N46" i="3"/>
  <c r="Q270" i="3"/>
  <c r="AT251" i="3"/>
  <c r="K258" i="3"/>
  <c r="AO240" i="3"/>
  <c r="K239" i="3"/>
  <c r="AW202" i="3"/>
  <c r="AU223" i="3"/>
  <c r="J200" i="3"/>
  <c r="J219" i="3"/>
  <c r="AY179" i="3"/>
  <c r="R184" i="3"/>
  <c r="L163" i="3"/>
  <c r="N142" i="3"/>
  <c r="AR158" i="3"/>
  <c r="AU169" i="3" s="1"/>
  <c r="V122" i="3"/>
  <c r="AR110" i="3"/>
  <c r="V99" i="3"/>
  <c r="AU138" i="3"/>
  <c r="AU149" i="3" s="1"/>
  <c r="BA262" i="3"/>
  <c r="L253" i="3"/>
  <c r="AQ232" i="3"/>
  <c r="T271" i="3"/>
  <c r="AW215" i="3"/>
  <c r="T233" i="3"/>
  <c r="N217" i="3"/>
  <c r="AR199" i="3"/>
  <c r="O183" i="3"/>
  <c r="AT176" i="3"/>
  <c r="R148" i="3"/>
  <c r="U166" i="3"/>
  <c r="AV142" i="3"/>
  <c r="AS162" i="3"/>
  <c r="AZ125" i="3"/>
  <c r="AQ104" i="3"/>
  <c r="J117" i="3"/>
  <c r="S88" i="3"/>
  <c r="AW52" i="3"/>
  <c r="J279" i="3"/>
  <c r="AO260" i="3"/>
  <c r="T257" i="3"/>
  <c r="T238" i="3"/>
  <c r="AO234" i="3"/>
  <c r="M212" i="3"/>
  <c r="AU217" i="3"/>
  <c r="N162" i="3"/>
  <c r="U179" i="3"/>
  <c r="N147" i="3"/>
  <c r="AY146" i="3"/>
  <c r="AS199" i="3"/>
  <c r="M193" i="3"/>
  <c r="S129" i="3"/>
  <c r="AZ107" i="3"/>
  <c r="O110" i="3"/>
  <c r="U66" i="3"/>
  <c r="AV72" i="3"/>
  <c r="K275" i="3"/>
  <c r="AP256" i="3"/>
  <c r="O256" i="3"/>
  <c r="J236" i="3"/>
  <c r="AS231" i="3"/>
  <c r="S222" i="3"/>
  <c r="AY214" i="3"/>
  <c r="AV193" i="3"/>
  <c r="L200" i="3"/>
  <c r="BA141" i="3"/>
  <c r="M185" i="3"/>
  <c r="AX183" i="3"/>
  <c r="AX161" i="3"/>
  <c r="S155" i="3"/>
  <c r="U119" i="3"/>
  <c r="P137" i="3"/>
  <c r="AX108" i="3"/>
  <c r="Q90" i="3"/>
  <c r="U274" i="3"/>
  <c r="S262" i="3"/>
  <c r="AR261" i="3"/>
  <c r="N242" i="3"/>
  <c r="BA238" i="3"/>
  <c r="O205" i="3"/>
  <c r="AT221" i="3"/>
  <c r="V214" i="3"/>
  <c r="AO164" i="3"/>
  <c r="AQ184" i="3"/>
  <c r="V156" i="3"/>
  <c r="L144" i="3"/>
  <c r="AR144" i="3"/>
  <c r="AV89" i="3"/>
  <c r="AX93" i="3" s="1"/>
  <c r="Q126" i="3"/>
  <c r="AP118" i="3"/>
  <c r="T101" i="3"/>
  <c r="N85" i="3"/>
  <c r="AO194" i="3"/>
  <c r="K79" i="3"/>
  <c r="L86" i="3"/>
  <c r="AQ87" i="3"/>
  <c r="Q88" i="3"/>
  <c r="N91" i="3"/>
  <c r="AQ111" i="3"/>
  <c r="U281" i="3"/>
  <c r="AQ254" i="3"/>
  <c r="R240" i="3"/>
  <c r="AQ233" i="3"/>
  <c r="R259" i="3"/>
  <c r="AW216" i="3"/>
  <c r="K214" i="3"/>
  <c r="K195" i="3"/>
  <c r="AW193" i="3"/>
  <c r="AY183" i="3"/>
  <c r="J178" i="3"/>
  <c r="Q157" i="3"/>
  <c r="BA165" i="3"/>
  <c r="AQ145" i="3"/>
  <c r="AV129" i="3"/>
  <c r="S121" i="3"/>
  <c r="AS84" i="3"/>
  <c r="K141" i="3"/>
  <c r="AT103" i="3"/>
  <c r="O104" i="3"/>
  <c r="T107" i="3"/>
  <c r="S108" i="3"/>
  <c r="U278" i="3"/>
  <c r="AT256" i="3"/>
  <c r="L259" i="3"/>
  <c r="T239" i="3"/>
  <c r="AS216" i="3"/>
  <c r="P212" i="3"/>
  <c r="AZ233" i="3"/>
  <c r="AR204" i="3"/>
  <c r="V203" i="3"/>
  <c r="M176" i="3"/>
  <c r="V147" i="3"/>
  <c r="M157" i="3"/>
  <c r="AT181" i="3"/>
  <c r="AQ141" i="3"/>
  <c r="Q104" i="3"/>
  <c r="AZ102" i="3"/>
  <c r="V128" i="3"/>
  <c r="AT110" i="3"/>
  <c r="P117" i="3"/>
  <c r="AY120" i="3"/>
  <c r="Q278" i="3"/>
  <c r="BA255" i="3"/>
  <c r="AY234" i="3"/>
  <c r="J233" i="3"/>
  <c r="J252" i="3"/>
  <c r="AR217" i="3"/>
  <c r="K215" i="3"/>
  <c r="K196" i="3"/>
  <c r="AY204" i="3"/>
  <c r="BA181" i="3"/>
  <c r="AY143" i="3"/>
  <c r="Q183" i="3"/>
  <c r="AV163" i="3"/>
  <c r="Q164" i="3"/>
  <c r="J138" i="3"/>
  <c r="AX129" i="3"/>
  <c r="AY155" i="3"/>
  <c r="BB3" i="3"/>
  <c r="Q5" i="3"/>
  <c r="AP5" i="3"/>
  <c r="P9" i="3"/>
  <c r="AR10" i="3"/>
  <c r="AV11" i="3"/>
  <c r="AV12" i="3"/>
  <c r="AY17" i="3" s="1"/>
  <c r="AR13" i="3"/>
  <c r="T277" i="3"/>
  <c r="K253" i="3"/>
  <c r="P235" i="3"/>
  <c r="AO233" i="3"/>
  <c r="Q221" i="3"/>
  <c r="K205" i="3"/>
  <c r="AU216" i="3"/>
  <c r="AY255" i="3"/>
  <c r="BA163" i="3"/>
  <c r="AQ143" i="3"/>
  <c r="R143" i="3"/>
  <c r="AP182" i="3"/>
  <c r="BB182" i="3" s="1"/>
  <c r="L175" i="3"/>
  <c r="M189" i="3" s="1"/>
  <c r="S167" i="3"/>
  <c r="M123" i="3"/>
  <c r="S106" i="3"/>
  <c r="Q15" i="3"/>
  <c r="AP15" i="3"/>
  <c r="AO16" i="3"/>
  <c r="AS16" i="3"/>
  <c r="AW16" i="3"/>
  <c r="BA16" i="3"/>
  <c r="AO18" i="3"/>
  <c r="P280" i="3"/>
  <c r="AP252" i="3"/>
  <c r="Q262" i="3"/>
  <c r="Q243" i="3"/>
  <c r="AR234" i="3"/>
  <c r="O222" i="3"/>
  <c r="AX217" i="3"/>
  <c r="O203" i="3"/>
  <c r="AZ194" i="3"/>
  <c r="T146" i="3"/>
  <c r="K160" i="3"/>
  <c r="AV156" i="3"/>
  <c r="AY136" i="3"/>
  <c r="AS88" i="3"/>
  <c r="K23" i="3"/>
  <c r="O23" i="3"/>
  <c r="V24" i="3"/>
  <c r="S281" i="3"/>
  <c r="AW250" i="3"/>
  <c r="R257" i="3"/>
  <c r="AT239" i="3"/>
  <c r="M237" i="3"/>
  <c r="AZ222" i="3"/>
  <c r="S220" i="3"/>
  <c r="AU204" i="3"/>
  <c r="AW181" i="3"/>
  <c r="AW160" i="3"/>
  <c r="L198" i="3"/>
  <c r="T163" i="3"/>
  <c r="K139" i="3"/>
  <c r="W139" i="3" s="1"/>
  <c r="BA98" i="3"/>
  <c r="AW119" i="3"/>
  <c r="AT25" i="3"/>
  <c r="L26" i="3"/>
  <c r="K27" i="3"/>
  <c r="AU28" i="3"/>
  <c r="BA37" i="3" s="1"/>
  <c r="U270" i="3"/>
  <c r="M252" i="3"/>
  <c r="AS254" i="3"/>
  <c r="U232" i="3"/>
  <c r="O216" i="3"/>
  <c r="BA234" i="3"/>
  <c r="AT217" i="3"/>
  <c r="AU205" i="3"/>
  <c r="U194" i="3"/>
  <c r="AV165" i="3"/>
  <c r="T142" i="3"/>
  <c r="L166" i="3"/>
  <c r="AY145" i="3"/>
  <c r="AS128" i="3"/>
  <c r="AU108" i="3"/>
  <c r="Q101" i="3"/>
  <c r="T123" i="3"/>
  <c r="BA30" i="3"/>
  <c r="BA35" i="3" s="1"/>
  <c r="S31" i="3"/>
  <c r="V32" i="3"/>
  <c r="AU32" i="3"/>
  <c r="AU35" i="3" s="1"/>
  <c r="T274" i="3"/>
  <c r="AZ252" i="3"/>
  <c r="R234" i="3"/>
  <c r="R253" i="3"/>
  <c r="AP239" i="3"/>
  <c r="AV222" i="3"/>
  <c r="V219" i="3"/>
  <c r="V200" i="3"/>
  <c r="T160" i="3"/>
  <c r="AW156" i="3"/>
  <c r="AP202" i="3"/>
  <c r="T179" i="3"/>
  <c r="AR179" i="3"/>
  <c r="V86" i="3"/>
  <c r="R139" i="3"/>
  <c r="AT33" i="3"/>
  <c r="AX33" i="3"/>
  <c r="AV37" i="3" s="1"/>
  <c r="L280" i="3"/>
  <c r="AT250" i="3"/>
  <c r="T256" i="3"/>
  <c r="T237" i="3"/>
  <c r="Q215" i="3"/>
  <c r="AR231" i="3"/>
  <c r="AX214" i="3"/>
  <c r="AX199" i="3"/>
  <c r="Q196" i="3"/>
  <c r="N177" i="3"/>
  <c r="AZ176" i="3"/>
  <c r="U156" i="3"/>
  <c r="U118" i="3"/>
  <c r="AS109" i="3"/>
  <c r="O102" i="3"/>
  <c r="BA87" i="3"/>
  <c r="AX160" i="3"/>
  <c r="BA140" i="3"/>
  <c r="V276" i="3"/>
  <c r="AX261" i="3"/>
  <c r="M261" i="3"/>
  <c r="M242" i="3"/>
  <c r="AV204" i="3"/>
  <c r="AR241" i="3"/>
  <c r="R196" i="3"/>
  <c r="AX224" i="3"/>
  <c r="M159" i="3"/>
  <c r="R215" i="3"/>
  <c r="T176" i="3"/>
  <c r="AZ164" i="3"/>
  <c r="AP144" i="3"/>
  <c r="T138" i="3"/>
  <c r="L120" i="3"/>
  <c r="W120" i="3" s="1"/>
  <c r="AW101" i="3"/>
  <c r="BB101" i="3" s="1"/>
  <c r="AS91" i="3"/>
  <c r="BA41" i="3"/>
  <c r="AY43" i="3"/>
  <c r="AY54" i="3" s="1"/>
  <c r="R279" i="3"/>
  <c r="AR259" i="3"/>
  <c r="N237" i="3"/>
  <c r="AT233" i="3"/>
  <c r="V255" i="3"/>
  <c r="O223" i="3"/>
  <c r="AZ216" i="3"/>
  <c r="AQ201" i="3"/>
  <c r="V194" i="3"/>
  <c r="J158" i="3"/>
  <c r="AQ148" i="3"/>
  <c r="BA155" i="3"/>
  <c r="P179" i="3"/>
  <c r="AS178" i="3"/>
  <c r="AU121" i="3"/>
  <c r="K98" i="3"/>
  <c r="U146" i="3"/>
  <c r="P126" i="3"/>
  <c r="Q44" i="3"/>
  <c r="AS45" i="3"/>
  <c r="BB45" i="3" s="1"/>
  <c r="O46" i="3"/>
  <c r="AR46" i="3"/>
  <c r="BB46" i="3" s="1"/>
  <c r="R47" i="3"/>
  <c r="AU47" i="3"/>
  <c r="AU54" i="3" s="1"/>
  <c r="J272" i="3"/>
  <c r="U260" i="3"/>
  <c r="AY257" i="3"/>
  <c r="P240" i="3"/>
  <c r="AO221" i="3"/>
  <c r="K212" i="3"/>
  <c r="AV238" i="3"/>
  <c r="AY198" i="3"/>
  <c r="Q203" i="3"/>
  <c r="R165" i="3"/>
  <c r="AO159" i="3"/>
  <c r="BA175" i="3"/>
  <c r="L182" i="3"/>
  <c r="AR139" i="3"/>
  <c r="AR149" i="3" s="1"/>
  <c r="AX87" i="3"/>
  <c r="V141" i="3"/>
  <c r="AV127" i="3"/>
  <c r="M48" i="3"/>
  <c r="AP48" i="3"/>
  <c r="L49" i="3"/>
  <c r="T49" i="3"/>
  <c r="BA49" i="3"/>
  <c r="S50" i="3"/>
  <c r="N51" i="3"/>
  <c r="V51" i="3"/>
  <c r="AU51" i="3"/>
  <c r="AW55" i="3" s="1"/>
  <c r="M273" i="3"/>
  <c r="AS255" i="3"/>
  <c r="T252" i="3"/>
  <c r="AX243" i="3"/>
  <c r="T214" i="3"/>
  <c r="L234" i="3"/>
  <c r="N198" i="3"/>
  <c r="AV185" i="3"/>
  <c r="AP163" i="3"/>
  <c r="V162" i="3"/>
  <c r="AT195" i="3"/>
  <c r="V181" i="3"/>
  <c r="M147" i="3"/>
  <c r="AW120" i="3"/>
  <c r="AW130" i="3" s="1"/>
  <c r="AT109" i="3"/>
  <c r="AS143" i="3"/>
  <c r="AT52" i="3"/>
  <c r="AS53" i="3"/>
  <c r="AS55" i="3" s="1"/>
  <c r="R276" i="3"/>
  <c r="AO259" i="3"/>
  <c r="P255" i="3"/>
  <c r="AR238" i="3"/>
  <c r="T221" i="3"/>
  <c r="P236" i="3"/>
  <c r="AX221" i="3"/>
  <c r="T202" i="3"/>
  <c r="AT196" i="3"/>
  <c r="AV186" i="3"/>
  <c r="AO155" i="3"/>
  <c r="Q185" i="3"/>
  <c r="M143" i="3"/>
  <c r="BA106" i="3"/>
  <c r="R125" i="3"/>
  <c r="U100" i="3"/>
  <c r="U111" i="3" s="1"/>
  <c r="AR148" i="3"/>
  <c r="U277" i="3"/>
  <c r="L262" i="3"/>
  <c r="AQ251" i="3"/>
  <c r="L243" i="3"/>
  <c r="AZ232" i="3"/>
  <c r="AS215" i="3"/>
  <c r="AZ197" i="3"/>
  <c r="Q216" i="3"/>
  <c r="Q197" i="3"/>
  <c r="U163" i="3"/>
  <c r="U182" i="3"/>
  <c r="AS158" i="3"/>
  <c r="L148" i="3"/>
  <c r="AO174" i="3"/>
  <c r="AV138" i="3"/>
  <c r="AX150" i="3" s="1"/>
  <c r="AW127" i="3"/>
  <c r="P60" i="3"/>
  <c r="T60" i="3"/>
  <c r="BA60" i="3"/>
  <c r="AZ61" i="3"/>
  <c r="V62" i="3"/>
  <c r="AY62" i="3"/>
  <c r="AY73" i="3" s="1"/>
  <c r="M270" i="3"/>
  <c r="AX262" i="3"/>
  <c r="N252" i="3"/>
  <c r="N233" i="3"/>
  <c r="AO237" i="3"/>
  <c r="L212" i="3"/>
  <c r="AU194" i="3"/>
  <c r="L193" i="3"/>
  <c r="AW142" i="3"/>
  <c r="AT162" i="3"/>
  <c r="AU220" i="3"/>
  <c r="O180" i="3"/>
  <c r="AP91" i="3"/>
  <c r="AW184" i="3"/>
  <c r="AV102" i="3"/>
  <c r="J99" i="3"/>
  <c r="T147" i="3"/>
  <c r="O127" i="3"/>
  <c r="M63" i="3"/>
  <c r="AT63" i="3"/>
  <c r="AT73" i="3" s="1"/>
  <c r="AX63" i="3"/>
  <c r="AX73" i="3" s="1"/>
  <c r="T64" i="3"/>
  <c r="AS64" i="3"/>
  <c r="AS73" i="3" s="1"/>
  <c r="S65" i="3"/>
  <c r="AR65" i="3"/>
  <c r="J66" i="3"/>
  <c r="R66" i="3"/>
  <c r="AU66" i="3"/>
  <c r="BB66" i="3" s="1"/>
  <c r="V270" i="3"/>
  <c r="AT253" i="3"/>
  <c r="L258" i="3"/>
  <c r="Q240" i="3"/>
  <c r="AO215" i="3"/>
  <c r="T215" i="3"/>
  <c r="AV232" i="3"/>
  <c r="N199" i="3"/>
  <c r="AU195" i="3"/>
  <c r="AV147" i="3"/>
  <c r="AS167" i="3"/>
  <c r="N181" i="3"/>
  <c r="S148" i="3"/>
  <c r="V100" i="3"/>
  <c r="AP86" i="3"/>
  <c r="AW185" i="3"/>
  <c r="U160" i="3"/>
  <c r="AT129" i="3"/>
  <c r="N128" i="3"/>
  <c r="AX67" i="3"/>
  <c r="BA68" i="3"/>
  <c r="K69" i="3"/>
  <c r="AZ69" i="3"/>
  <c r="AU70" i="3"/>
  <c r="AW74" i="3" s="1"/>
  <c r="AY70" i="3"/>
  <c r="U252" i="3"/>
  <c r="M280" i="3"/>
  <c r="BA251" i="3"/>
  <c r="AX237" i="3"/>
  <c r="P232" i="3"/>
  <c r="Q223" i="3"/>
  <c r="AQ220" i="3"/>
  <c r="J201" i="3"/>
  <c r="AR182" i="3"/>
  <c r="AP205" i="3"/>
  <c r="R178" i="3"/>
  <c r="AT158" i="3"/>
  <c r="R159" i="3"/>
  <c r="R140" i="3"/>
  <c r="AW138" i="3"/>
  <c r="AW149" i="3" s="1"/>
  <c r="AU122" i="3"/>
  <c r="AO106" i="3"/>
  <c r="R121" i="3"/>
  <c r="M71" i="3"/>
  <c r="U71" i="3"/>
  <c r="AT71" i="3"/>
  <c r="AX71" i="3"/>
  <c r="AV75" i="3" s="1"/>
  <c r="P72" i="3"/>
  <c r="AS72" i="3"/>
  <c r="AR75" i="3" s="1"/>
  <c r="Q277" i="3"/>
  <c r="AU262" i="3"/>
  <c r="J255" i="3"/>
  <c r="O237" i="3"/>
  <c r="L219" i="3"/>
  <c r="AS212" i="3"/>
  <c r="AZ242" i="3"/>
  <c r="S203" i="3"/>
  <c r="AX202" i="3"/>
  <c r="AU162" i="3"/>
  <c r="L176" i="3"/>
  <c r="AX142" i="3"/>
  <c r="K99" i="3"/>
  <c r="AV128" i="3"/>
  <c r="AW131" i="3" s="1"/>
  <c r="AZ179" i="3"/>
  <c r="L157" i="3"/>
  <c r="M139" i="3"/>
  <c r="N276" i="3"/>
  <c r="AW254" i="3"/>
  <c r="AU236" i="3"/>
  <c r="N261" i="3"/>
  <c r="BA219" i="3"/>
  <c r="O224" i="3"/>
  <c r="S243" i="3"/>
  <c r="AQ203" i="3"/>
  <c r="V195" i="3"/>
  <c r="J184" i="3"/>
  <c r="AS180" i="3"/>
  <c r="AY165" i="3"/>
  <c r="J165" i="3"/>
  <c r="AO145" i="3"/>
  <c r="T124" i="3"/>
  <c r="AW102" i="3"/>
  <c r="T143" i="3"/>
  <c r="T149" i="3" s="1"/>
  <c r="BA79" i="3"/>
  <c r="K80" i="3"/>
  <c r="L94" i="3" s="1"/>
  <c r="AZ80" i="3"/>
  <c r="AZ92" i="3" s="1"/>
  <c r="R81" i="3"/>
  <c r="R92" i="3" s="1"/>
  <c r="V81" i="3"/>
  <c r="AY81" i="3"/>
  <c r="S279" i="3"/>
  <c r="AS258" i="3"/>
  <c r="J251" i="3"/>
  <c r="J232" i="3"/>
  <c r="O218" i="3"/>
  <c r="O199" i="3"/>
  <c r="AO231" i="3"/>
  <c r="AQ204" i="3"/>
  <c r="AS181" i="3"/>
  <c r="R175" i="3"/>
  <c r="AX157" i="3"/>
  <c r="P110" i="3"/>
  <c r="BA137" i="3"/>
  <c r="AQ99" i="3"/>
  <c r="AU214" i="3"/>
  <c r="Q82" i="3"/>
  <c r="Q92" i="3" s="1"/>
  <c r="AX82" i="3"/>
  <c r="AS83" i="3"/>
  <c r="O84" i="3"/>
  <c r="V280" i="3"/>
  <c r="S258" i="3"/>
  <c r="AU250" i="3"/>
  <c r="AW238" i="3"/>
  <c r="L213" i="3"/>
  <c r="AP221" i="3"/>
  <c r="AW205" i="3"/>
  <c r="S239" i="3"/>
  <c r="V166" i="3"/>
  <c r="AO160" i="3"/>
  <c r="L194" i="3"/>
  <c r="V185" i="3"/>
  <c r="AY182" i="3"/>
  <c r="S125" i="3"/>
  <c r="AZ120" i="3"/>
  <c r="Q85" i="3"/>
  <c r="AW85" i="3"/>
  <c r="AV86" i="3"/>
  <c r="AR87" i="3"/>
  <c r="J88" i="3"/>
  <c r="R88" i="3"/>
  <c r="AP88" i="3"/>
  <c r="AU88" i="3"/>
  <c r="Q89" i="3"/>
  <c r="AO89" i="3"/>
  <c r="AW89" i="3"/>
  <c r="O91" i="3"/>
  <c r="AV91" i="3"/>
  <c r="AS259" i="3"/>
  <c r="AY240" i="3"/>
  <c r="N234" i="3"/>
  <c r="K269" i="3"/>
  <c r="N253" i="3"/>
  <c r="AR223" i="3"/>
  <c r="U222" i="3"/>
  <c r="U203" i="3"/>
  <c r="AR184" i="3"/>
  <c r="O165" i="3"/>
  <c r="AU148" i="3"/>
  <c r="V182" i="3"/>
  <c r="AP194" i="3"/>
  <c r="AR155" i="3"/>
  <c r="U143" i="3"/>
  <c r="Q91" i="3"/>
  <c r="J107" i="3"/>
  <c r="AP100" i="3"/>
  <c r="AZ127" i="3"/>
  <c r="M125" i="3"/>
  <c r="T262" i="3"/>
  <c r="M274" i="3"/>
  <c r="AT234" i="3"/>
  <c r="AU251" i="3"/>
  <c r="T243" i="3"/>
  <c r="S223" i="3"/>
  <c r="AZ217" i="3"/>
  <c r="S204" i="3"/>
  <c r="AV195" i="3"/>
  <c r="R166" i="3"/>
  <c r="AX185" i="3"/>
  <c r="Q137" i="3"/>
  <c r="T102" i="3"/>
  <c r="N86" i="3"/>
  <c r="L183" i="3"/>
  <c r="AQ125" i="3"/>
  <c r="AU131" i="3" s="1"/>
  <c r="AY138" i="3"/>
  <c r="J98" i="3"/>
  <c r="Q98" i="3"/>
  <c r="U113" i="3"/>
  <c r="AT98" i="3"/>
  <c r="L99" i="3"/>
  <c r="U99" i="3"/>
  <c r="T100" i="3"/>
  <c r="T111" i="3" s="1"/>
  <c r="AZ100" i="3"/>
  <c r="K101" i="3"/>
  <c r="N113" i="3" s="1"/>
  <c r="AV101" i="3"/>
  <c r="AY113" i="3" s="1"/>
  <c r="N102" i="3"/>
  <c r="W102" i="3" s="1"/>
  <c r="AY102" i="3"/>
  <c r="P104" i="3"/>
  <c r="Q281" i="3"/>
  <c r="P252" i="3"/>
  <c r="AZ258" i="3"/>
  <c r="AX241" i="3"/>
  <c r="U234" i="3"/>
  <c r="S217" i="3"/>
  <c r="AQ224" i="3"/>
  <c r="M201" i="3"/>
  <c r="V179" i="3"/>
  <c r="AZ157" i="3"/>
  <c r="AY184" i="3"/>
  <c r="P158" i="3"/>
  <c r="J142" i="3"/>
  <c r="AP137" i="3"/>
  <c r="AR125" i="3"/>
  <c r="R122" i="3"/>
  <c r="AW194" i="3"/>
  <c r="U106" i="3"/>
  <c r="K279" i="3"/>
  <c r="U253" i="3"/>
  <c r="AR239" i="3"/>
  <c r="AR251" i="3"/>
  <c r="M220" i="3"/>
  <c r="S198" i="3"/>
  <c r="P233" i="3"/>
  <c r="AX222" i="3"/>
  <c r="AY203" i="3"/>
  <c r="BA208" i="3" s="1"/>
  <c r="O143" i="3"/>
  <c r="O181" i="3"/>
  <c r="BA180" i="3"/>
  <c r="AW158" i="3"/>
  <c r="AW168" i="3" s="1"/>
  <c r="AO120" i="3"/>
  <c r="AQ100" i="3"/>
  <c r="AZ138" i="3"/>
  <c r="O124" i="3"/>
  <c r="AV108" i="3"/>
  <c r="N109" i="3"/>
  <c r="M117" i="3"/>
  <c r="Q117" i="3"/>
  <c r="AP117" i="3"/>
  <c r="O118" i="3"/>
  <c r="R274" i="3"/>
  <c r="AT257" i="3"/>
  <c r="R251" i="3"/>
  <c r="M231" i="3"/>
  <c r="AW242" i="3"/>
  <c r="AP212" i="3"/>
  <c r="Q212" i="3"/>
  <c r="J203" i="3"/>
  <c r="AQ194" i="3"/>
  <c r="V157" i="3"/>
  <c r="L141" i="3"/>
  <c r="W141" i="3" s="1"/>
  <c r="V176" i="3"/>
  <c r="AU159" i="3"/>
  <c r="AW123" i="3"/>
  <c r="S110" i="3"/>
  <c r="AY103" i="3"/>
  <c r="AS184" i="3"/>
  <c r="AX139" i="3"/>
  <c r="AW121" i="3"/>
  <c r="AR122" i="3"/>
  <c r="N123" i="3"/>
  <c r="AQ123" i="3"/>
  <c r="BA125" i="3"/>
  <c r="AZ126" i="3"/>
  <c r="L129" i="3"/>
  <c r="R137" i="3"/>
  <c r="AR140" i="3"/>
  <c r="AV150" i="3" s="1"/>
  <c r="U141" i="3"/>
  <c r="S144" i="3"/>
  <c r="S277" i="3"/>
  <c r="AX256" i="3"/>
  <c r="L260" i="3"/>
  <c r="AT235" i="3"/>
  <c r="T240" i="3"/>
  <c r="L222" i="3"/>
  <c r="AZ218" i="3"/>
  <c r="BA202" i="3"/>
  <c r="R200" i="3"/>
  <c r="J179" i="3"/>
  <c r="AT141" i="3"/>
  <c r="AP179" i="3"/>
  <c r="AQ161" i="3"/>
  <c r="J160" i="3"/>
  <c r="AZ129" i="3"/>
  <c r="AO109" i="3"/>
  <c r="N107" i="3"/>
  <c r="AQ89" i="3"/>
  <c r="S137" i="3"/>
  <c r="BA161" i="3"/>
  <c r="AZ175" i="3"/>
  <c r="P186" i="3"/>
  <c r="T195" i="3"/>
  <c r="AQ213" i="3"/>
  <c r="M14" i="3"/>
  <c r="AQ17" i="3"/>
  <c r="BA260" i="3"/>
  <c r="Q276" i="3"/>
  <c r="O259" i="3"/>
  <c r="T241" i="3"/>
  <c r="AW240" i="3"/>
  <c r="T213" i="3"/>
  <c r="AP223" i="3"/>
  <c r="N197" i="3"/>
  <c r="AV183" i="3"/>
  <c r="AT193" i="3"/>
  <c r="O176" i="3"/>
  <c r="AU146" i="3"/>
  <c r="AR166" i="3"/>
  <c r="AS102" i="3"/>
  <c r="BB102" i="3" s="1"/>
  <c r="AR128" i="3"/>
  <c r="BB128" i="3" s="1"/>
  <c r="V117" i="3"/>
  <c r="P101" i="3"/>
  <c r="AU89" i="3"/>
  <c r="R272" i="3"/>
  <c r="AR257" i="3"/>
  <c r="J258" i="3"/>
  <c r="W258" i="3" s="1"/>
  <c r="J239" i="3"/>
  <c r="AS224" i="3"/>
  <c r="AZ241" i="3"/>
  <c r="M223" i="3"/>
  <c r="AU185" i="3"/>
  <c r="N161" i="3"/>
  <c r="AZ159" i="3"/>
  <c r="AZ85" i="3"/>
  <c r="AZ124" i="3"/>
  <c r="K120" i="3"/>
  <c r="K110" i="3"/>
  <c r="M204" i="3"/>
  <c r="AS195" i="3"/>
  <c r="T182" i="3"/>
  <c r="P140" i="3"/>
  <c r="AP139" i="3"/>
  <c r="BB139" i="3" s="1"/>
  <c r="AO29" i="3"/>
  <c r="AV45" i="3"/>
  <c r="AZ56" i="3" s="1"/>
  <c r="T261" i="3"/>
  <c r="AW253" i="3"/>
  <c r="V273" i="3"/>
  <c r="AX240" i="3"/>
  <c r="P204" i="3"/>
  <c r="AR200" i="3"/>
  <c r="O241" i="3"/>
  <c r="AQ223" i="3"/>
  <c r="J213" i="3"/>
  <c r="M175" i="3"/>
  <c r="AU147" i="3"/>
  <c r="AR167" i="3"/>
  <c r="AT177" i="3"/>
  <c r="AV121" i="3"/>
  <c r="AX101" i="3"/>
  <c r="L98" i="3"/>
  <c r="AW88" i="3"/>
  <c r="M156" i="3"/>
  <c r="N138" i="3"/>
  <c r="S272" i="3"/>
  <c r="K254" i="3"/>
  <c r="AY258" i="3"/>
  <c r="S234" i="3"/>
  <c r="AS234" i="3"/>
  <c r="M218" i="3"/>
  <c r="S196" i="3"/>
  <c r="AY217" i="3"/>
  <c r="K183" i="3"/>
  <c r="AZ178" i="3"/>
  <c r="AV157" i="3"/>
  <c r="K164" i="3"/>
  <c r="U123" i="3"/>
  <c r="AX201" i="3"/>
  <c r="U142" i="3"/>
  <c r="S269" i="3"/>
  <c r="P251" i="3"/>
  <c r="AV258" i="3"/>
  <c r="AQ239" i="3"/>
  <c r="U233" i="3"/>
  <c r="AW222" i="3"/>
  <c r="J220" i="3"/>
  <c r="K161" i="3"/>
  <c r="BA196" i="3"/>
  <c r="O142" i="3"/>
  <c r="Q204" i="3"/>
  <c r="AP186" i="3"/>
  <c r="Q182" i="3"/>
  <c r="AX127" i="3"/>
  <c r="J122" i="3"/>
  <c r="AW157" i="3"/>
  <c r="AZ137" i="3"/>
  <c r="AZ149" i="3" s="1"/>
  <c r="AV94" i="3"/>
  <c r="J276" i="3"/>
  <c r="BA252" i="3"/>
  <c r="V237" i="3"/>
  <c r="AU233" i="3"/>
  <c r="N257" i="3"/>
  <c r="BA216" i="3"/>
  <c r="K201" i="3"/>
  <c r="BA156" i="3"/>
  <c r="R223" i="3"/>
  <c r="AO195" i="3"/>
  <c r="AQ185" i="3"/>
  <c r="N178" i="3"/>
  <c r="U147" i="3"/>
  <c r="AQ136" i="3"/>
  <c r="N159" i="3"/>
  <c r="W168" i="3" s="1"/>
  <c r="K272" i="3"/>
  <c r="AW255" i="3"/>
  <c r="T253" i="3"/>
  <c r="AR232" i="3"/>
  <c r="P224" i="3"/>
  <c r="L235" i="3"/>
  <c r="AX215" i="3"/>
  <c r="J195" i="3"/>
  <c r="AP193" i="3"/>
  <c r="S184" i="3"/>
  <c r="AR183" i="3"/>
  <c r="S165" i="3"/>
  <c r="AV143" i="3"/>
  <c r="AS163" i="3"/>
  <c r="AQ118" i="3"/>
  <c r="J118" i="3"/>
  <c r="AV103" i="3"/>
  <c r="O85" i="3"/>
  <c r="P89" i="3"/>
  <c r="AO262" i="3"/>
  <c r="S276" i="3"/>
  <c r="L250" i="3"/>
  <c r="AV239" i="3"/>
  <c r="AO222" i="3"/>
  <c r="L231" i="3"/>
  <c r="M213" i="3"/>
  <c r="AQ205" i="3"/>
  <c r="M194" i="3"/>
  <c r="T177" i="3"/>
  <c r="O147" i="3"/>
  <c r="P150" i="3" s="1"/>
  <c r="AZ142" i="3"/>
  <c r="AW162" i="3"/>
  <c r="N156" i="3"/>
  <c r="AS182" i="3"/>
  <c r="AX109" i="3"/>
  <c r="L106" i="3"/>
  <c r="S100" i="3"/>
  <c r="BB104" i="3"/>
  <c r="Q110" i="3"/>
  <c r="L130" i="3"/>
  <c r="R3" i="3"/>
  <c r="N4" i="3"/>
  <c r="J7" i="3"/>
  <c r="N7" i="3"/>
  <c r="AY7" i="3"/>
  <c r="B8" i="3"/>
  <c r="AP8" i="3"/>
  <c r="BB8" i="3" s="1"/>
  <c r="AT9" i="3"/>
  <c r="AZ18" i="3" s="1"/>
  <c r="P10" i="3"/>
  <c r="T10" i="3"/>
  <c r="AS10" i="3"/>
  <c r="AX17" i="3" s="1"/>
  <c r="L13" i="3"/>
  <c r="AO13" i="3"/>
  <c r="AY18" i="3" s="1"/>
  <c r="AR14" i="3"/>
  <c r="AP18" i="3" s="1"/>
  <c r="AV14" i="3"/>
  <c r="AW17" i="3" s="1"/>
  <c r="N275" i="3"/>
  <c r="P254" i="3"/>
  <c r="AQ261" i="3"/>
  <c r="K234" i="3"/>
  <c r="AV231" i="3"/>
  <c r="AO214" i="3"/>
  <c r="K224" i="3"/>
  <c r="Q202" i="3"/>
  <c r="AR178" i="3"/>
  <c r="R158" i="3"/>
  <c r="J144" i="3"/>
  <c r="AP201" i="3"/>
  <c r="R177" i="3"/>
  <c r="BA144" i="3"/>
  <c r="M109" i="3"/>
  <c r="W109" i="3" s="1"/>
  <c r="J125" i="3"/>
  <c r="M90" i="3"/>
  <c r="W90" i="3" s="1"/>
  <c r="AX164" i="3"/>
  <c r="AX125" i="3"/>
  <c r="V269" i="3"/>
  <c r="AY232" i="3"/>
  <c r="V231" i="3"/>
  <c r="N251" i="3"/>
  <c r="P215" i="3"/>
  <c r="AU258" i="3"/>
  <c r="AR215" i="3"/>
  <c r="AO203" i="3"/>
  <c r="Q162" i="3"/>
  <c r="V193" i="3"/>
  <c r="O145" i="3"/>
  <c r="AQ180" i="3"/>
  <c r="K179" i="3"/>
  <c r="T127" i="3"/>
  <c r="AV137" i="3"/>
  <c r="AV149" i="3" s="1"/>
  <c r="BB22" i="3"/>
  <c r="AW23" i="3"/>
  <c r="AX37" i="3" s="1"/>
  <c r="AR24" i="3"/>
  <c r="AT37" i="3" s="1"/>
  <c r="AV24" i="3"/>
  <c r="AV35" i="3" s="1"/>
  <c r="J25" i="3"/>
  <c r="L270" i="3"/>
  <c r="M256" i="3"/>
  <c r="AO256" i="3"/>
  <c r="R238" i="3"/>
  <c r="BA237" i="3"/>
  <c r="L217" i="3"/>
  <c r="AT220" i="3"/>
  <c r="S201" i="3"/>
  <c r="U159" i="3"/>
  <c r="AW141" i="3"/>
  <c r="U178" i="3"/>
  <c r="AY177" i="3"/>
  <c r="AT161" i="3"/>
  <c r="AW200" i="3"/>
  <c r="AT127" i="3"/>
  <c r="J104" i="3"/>
  <c r="S138" i="3"/>
  <c r="AQ103" i="3"/>
  <c r="J85" i="3"/>
  <c r="W85" i="3" s="1"/>
  <c r="AP26" i="3"/>
  <c r="BB26" i="3" s="1"/>
  <c r="L27" i="3"/>
  <c r="P27" i="3"/>
  <c r="AZ28" i="3"/>
  <c r="AZ35" i="3" s="1"/>
  <c r="AY29" i="3"/>
  <c r="AQ36" i="3" s="1"/>
  <c r="Q273" i="3"/>
  <c r="AX260" i="3"/>
  <c r="V240" i="3"/>
  <c r="AU232" i="3"/>
  <c r="V259" i="3"/>
  <c r="L224" i="3"/>
  <c r="BA215" i="3"/>
  <c r="L205" i="3"/>
  <c r="AW201" i="3"/>
  <c r="S147" i="3"/>
  <c r="AY178" i="3"/>
  <c r="V165" i="3"/>
  <c r="AV146" i="3"/>
  <c r="AS166" i="3"/>
  <c r="K129" i="3"/>
  <c r="AP123" i="3"/>
  <c r="AY86" i="3"/>
  <c r="AX100" i="3"/>
  <c r="T87" i="3"/>
  <c r="Q30" i="3"/>
  <c r="AX30" i="3"/>
  <c r="L31" i="3"/>
  <c r="P31" i="3"/>
  <c r="AS31" i="3"/>
  <c r="AV36" i="3" s="1"/>
  <c r="BA31" i="3"/>
  <c r="O32" i="3"/>
  <c r="AR32" i="3"/>
  <c r="BB32" i="3" s="1"/>
  <c r="AV32" i="3"/>
  <c r="AS37" i="3" s="1"/>
  <c r="AZ32" i="3"/>
  <c r="J275" i="3"/>
  <c r="AR258" i="3"/>
  <c r="N241" i="3"/>
  <c r="N260" i="3"/>
  <c r="AW237" i="3"/>
  <c r="S214" i="3"/>
  <c r="AR198" i="3"/>
  <c r="S195" i="3"/>
  <c r="AP220" i="3"/>
  <c r="AT175" i="3"/>
  <c r="Q144" i="3"/>
  <c r="K176" i="3"/>
  <c r="AT157" i="3"/>
  <c r="R155" i="3"/>
  <c r="L124" i="3"/>
  <c r="K85" i="3"/>
  <c r="AW137" i="3"/>
  <c r="AQ129" i="3"/>
  <c r="R107" i="3"/>
  <c r="AT90" i="3"/>
  <c r="U34" i="3"/>
  <c r="AP34" i="3"/>
  <c r="AP36" i="3" s="1"/>
  <c r="AO35" i="3"/>
  <c r="AS35" i="3"/>
  <c r="R262" i="3"/>
  <c r="AP254" i="3"/>
  <c r="AY239" i="3"/>
  <c r="J231" i="3"/>
  <c r="L218" i="3"/>
  <c r="U280" i="3"/>
  <c r="AR222" i="3"/>
  <c r="S202" i="3"/>
  <c r="AZ177" i="3"/>
  <c r="AX200" i="3"/>
  <c r="M178" i="3"/>
  <c r="AZ145" i="3"/>
  <c r="AW165" i="3"/>
  <c r="T119" i="3"/>
  <c r="T130" i="3" s="1"/>
  <c r="AZ106" i="3"/>
  <c r="N103" i="3"/>
  <c r="Q41" i="3"/>
  <c r="AX41" i="3"/>
  <c r="L42" i="3"/>
  <c r="T42" i="3"/>
  <c r="AW42" i="3"/>
  <c r="AW54" i="3" s="1"/>
  <c r="O43" i="3"/>
  <c r="AR43" i="3"/>
  <c r="AT56" i="3" s="1"/>
  <c r="AV43" i="3"/>
  <c r="AV54" i="3" s="1"/>
  <c r="AZ43" i="3"/>
  <c r="AZ54" i="3" s="1"/>
  <c r="J44" i="3"/>
  <c r="V44" i="3"/>
  <c r="AQ44" i="3"/>
  <c r="BB44" i="3" s="1"/>
  <c r="L277" i="3"/>
  <c r="AW252" i="3"/>
  <c r="V236" i="3"/>
  <c r="N256" i="3"/>
  <c r="BA231" i="3"/>
  <c r="AT214" i="3"/>
  <c r="V213" i="3"/>
  <c r="O204" i="3"/>
  <c r="Q175" i="3"/>
  <c r="AU174" i="3"/>
  <c r="AR129" i="3"/>
  <c r="K125" i="3"/>
  <c r="AY100" i="3"/>
  <c r="AY111" i="3" s="1"/>
  <c r="J86" i="3"/>
  <c r="AX156" i="3"/>
  <c r="K144" i="3"/>
  <c r="BA136" i="3"/>
  <c r="Q45" i="3"/>
  <c r="AZ47" i="3"/>
  <c r="J48" i="3"/>
  <c r="V48" i="3"/>
  <c r="P274" i="3"/>
  <c r="P259" i="3"/>
  <c r="U241" i="3"/>
  <c r="AP236" i="3"/>
  <c r="AQ250" i="3"/>
  <c r="AV219" i="3"/>
  <c r="Q222" i="3"/>
  <c r="K186" i="3"/>
  <c r="S143" i="3"/>
  <c r="BA194" i="3"/>
  <c r="K193" i="3"/>
  <c r="AP184" i="3"/>
  <c r="BB184" i="3" s="1"/>
  <c r="K167" i="3"/>
  <c r="AY160" i="3"/>
  <c r="P102" i="3"/>
  <c r="S124" i="3"/>
  <c r="AO140" i="3"/>
  <c r="AS122" i="3"/>
  <c r="M49" i="3"/>
  <c r="AX49" i="3"/>
  <c r="L50" i="3"/>
  <c r="AS50" i="3"/>
  <c r="AV55" i="3" s="1"/>
  <c r="AW50" i="3"/>
  <c r="AZ55" i="3" s="1"/>
  <c r="AR51" i="3"/>
  <c r="AR54" i="3" s="1"/>
  <c r="AV51" i="3"/>
  <c r="AS56" i="3" s="1"/>
  <c r="AZ51" i="3"/>
  <c r="J52" i="3"/>
  <c r="AQ52" i="3"/>
  <c r="BB52" i="3" s="1"/>
  <c r="P271" i="3"/>
  <c r="AZ254" i="3"/>
  <c r="J240" i="3"/>
  <c r="J259" i="3"/>
  <c r="AW231" i="3"/>
  <c r="AP214" i="3"/>
  <c r="V201" i="3"/>
  <c r="N184" i="3"/>
  <c r="T167" i="3"/>
  <c r="BA145" i="3"/>
  <c r="AP185" i="3"/>
  <c r="AX165" i="3"/>
  <c r="V118" i="3"/>
  <c r="V220" i="3"/>
  <c r="BA195" i="3"/>
  <c r="Q136" i="3"/>
  <c r="R89" i="3"/>
  <c r="T93" i="3" s="1"/>
  <c r="M53" i="3"/>
  <c r="U53" i="3"/>
  <c r="AP53" i="3"/>
  <c r="AO56" i="3"/>
  <c r="U256" i="3"/>
  <c r="K278" i="3"/>
  <c r="AV257" i="3"/>
  <c r="AT243" i="3"/>
  <c r="U237" i="3"/>
  <c r="AZ213" i="3"/>
  <c r="N205" i="3"/>
  <c r="AP159" i="3"/>
  <c r="AO193" i="3"/>
  <c r="AQ183" i="3"/>
  <c r="N224" i="3"/>
  <c r="L179" i="3"/>
  <c r="S158" i="3"/>
  <c r="AT122" i="3"/>
  <c r="S120" i="3"/>
  <c r="M104" i="3"/>
  <c r="M60" i="3"/>
  <c r="U60" i="3"/>
  <c r="L61" i="3"/>
  <c r="P61" i="3"/>
  <c r="AW61" i="3"/>
  <c r="AX75" i="3" s="1"/>
  <c r="BA61" i="3"/>
  <c r="O62" i="3"/>
  <c r="AR62" i="3"/>
  <c r="AR73" i="3" s="1"/>
  <c r="AV62" i="3"/>
  <c r="AV73" i="3" s="1"/>
  <c r="AZ62" i="3"/>
  <c r="AZ73" i="3" s="1"/>
  <c r="V63" i="3"/>
  <c r="AQ63" i="3"/>
  <c r="BB63" i="3" s="1"/>
  <c r="AU63" i="3"/>
  <c r="N279" i="3"/>
  <c r="AP255" i="3"/>
  <c r="Q231" i="3"/>
  <c r="V251" i="3"/>
  <c r="AV235" i="3"/>
  <c r="AO218" i="3"/>
  <c r="BB218" i="3" s="1"/>
  <c r="AW203" i="3"/>
  <c r="R222" i="3"/>
  <c r="K200" i="3"/>
  <c r="O161" i="3"/>
  <c r="V178" i="3"/>
  <c r="O146" i="3"/>
  <c r="AT143" i="3"/>
  <c r="T128" i="3"/>
  <c r="U131" i="3" s="1"/>
  <c r="AQ163" i="3"/>
  <c r="P109" i="3"/>
  <c r="AY107" i="3"/>
  <c r="AY180" i="3"/>
  <c r="AU128" i="3"/>
  <c r="Q64" i="3"/>
  <c r="AP64" i="3"/>
  <c r="AP73" i="3" s="1"/>
  <c r="AT64" i="3"/>
  <c r="BB64" i="3" s="1"/>
  <c r="L65" i="3"/>
  <c r="AO65" i="3"/>
  <c r="AS65" i="3"/>
  <c r="AZ74" i="3" s="1"/>
  <c r="S66" i="3"/>
  <c r="AZ66" i="3"/>
  <c r="J67" i="3"/>
  <c r="V67" i="3"/>
  <c r="AY67" i="3"/>
  <c r="P281" i="3"/>
  <c r="Q259" i="3"/>
  <c r="AP243" i="3"/>
  <c r="L239" i="3"/>
  <c r="AV213" i="3"/>
  <c r="AY259" i="3"/>
  <c r="AW204" i="3"/>
  <c r="T164" i="3"/>
  <c r="AP155" i="3"/>
  <c r="T196" i="3"/>
  <c r="AY181" i="3"/>
  <c r="AS148" i="3"/>
  <c r="K117" i="3"/>
  <c r="AX90" i="3"/>
  <c r="AQ124" i="3"/>
  <c r="Q68" i="3"/>
  <c r="U68" i="3"/>
  <c r="AX68" i="3"/>
  <c r="AS69" i="3"/>
  <c r="K70" i="3"/>
  <c r="O70" i="3"/>
  <c r="S70" i="3"/>
  <c r="AR70" i="3"/>
  <c r="AT74" i="3" s="1"/>
  <c r="AV70" i="3"/>
  <c r="AS75" i="3" s="1"/>
  <c r="R71" i="3"/>
  <c r="AQ71" i="3"/>
  <c r="AR74" i="3" s="1"/>
  <c r="O272" i="3"/>
  <c r="AS257" i="3"/>
  <c r="V241" i="3"/>
  <c r="AR235" i="3"/>
  <c r="AR201" i="3"/>
  <c r="U221" i="3"/>
  <c r="AX218" i="3"/>
  <c r="V260" i="3"/>
  <c r="O177" i="3"/>
  <c r="AT178" i="3"/>
  <c r="V146" i="3"/>
  <c r="AR117" i="3"/>
  <c r="U202" i="3"/>
  <c r="O158" i="3"/>
  <c r="AR98" i="3"/>
  <c r="AQ159" i="3"/>
  <c r="AT139" i="3"/>
  <c r="M72" i="3"/>
  <c r="U72" i="3"/>
  <c r="AP72" i="3"/>
  <c r="AO75" i="3"/>
  <c r="Q274" i="3"/>
  <c r="Q255" i="3"/>
  <c r="AT237" i="3"/>
  <c r="Q236" i="3"/>
  <c r="AZ220" i="3"/>
  <c r="Q217" i="3"/>
  <c r="AQ253" i="3"/>
  <c r="O174" i="3"/>
  <c r="AT167" i="3"/>
  <c r="AX203" i="3"/>
  <c r="Q198" i="3"/>
  <c r="AZ180" i="3"/>
  <c r="U157" i="3"/>
  <c r="K145" i="3"/>
  <c r="P127" i="3"/>
  <c r="AR124" i="3"/>
  <c r="S102" i="3"/>
  <c r="M86" i="3"/>
  <c r="AV84" i="3"/>
  <c r="AW147" i="3"/>
  <c r="M79" i="3"/>
  <c r="AX79" i="3"/>
  <c r="L80" i="3"/>
  <c r="L92" i="3" s="1"/>
  <c r="T80" i="3"/>
  <c r="T92" i="3" s="1"/>
  <c r="AW80" i="3"/>
  <c r="AW92" i="3" s="1"/>
  <c r="S81" i="3"/>
  <c r="AR81" i="3"/>
  <c r="AV81" i="3"/>
  <c r="AV92" i="3" s="1"/>
  <c r="R82" i="3"/>
  <c r="AQ82" i="3"/>
  <c r="BB82" i="3" s="1"/>
  <c r="AU82" i="3"/>
  <c r="M277" i="3"/>
  <c r="AX251" i="3"/>
  <c r="M262" i="3"/>
  <c r="R231" i="3"/>
  <c r="AO212" i="3"/>
  <c r="AV242" i="3"/>
  <c r="N212" i="3"/>
  <c r="U196" i="3"/>
  <c r="AU158" i="3"/>
  <c r="AS200" i="3"/>
  <c r="BB200" i="3" s="1"/>
  <c r="K177" i="3"/>
  <c r="AU177" i="3"/>
  <c r="R156" i="3"/>
  <c r="T120" i="3"/>
  <c r="J100" i="3"/>
  <c r="AT104" i="3"/>
  <c r="P91" i="3"/>
  <c r="L140" i="3"/>
  <c r="Q83" i="3"/>
  <c r="AP83" i="3"/>
  <c r="BB83" i="3" s="1"/>
  <c r="AT83" i="3"/>
  <c r="AO93" i="3" s="1"/>
  <c r="L84" i="3"/>
  <c r="Q94" i="3" s="1"/>
  <c r="P84" i="3"/>
  <c r="P92" i="3" s="1"/>
  <c r="AU84" i="3"/>
  <c r="AZ94" i="3" s="1"/>
  <c r="L85" i="3"/>
  <c r="AS86" i="3"/>
  <c r="AS92" i="3" s="1"/>
  <c r="AW86" i="3"/>
  <c r="AY87" i="3"/>
  <c r="U88" i="3"/>
  <c r="T89" i="3"/>
  <c r="O90" i="3"/>
  <c r="O92" i="3" s="1"/>
  <c r="AR90" i="3"/>
  <c r="AP94" i="3" s="1"/>
  <c r="R93" i="3"/>
  <c r="AW94" i="3"/>
  <c r="M98" i="3"/>
  <c r="V98" i="3"/>
  <c r="AU113" i="3"/>
  <c r="AO99" i="3"/>
  <c r="BA99" i="3"/>
  <c r="BA100" i="3"/>
  <c r="R101" i="3"/>
  <c r="AY101" i="3"/>
  <c r="Q102" i="3"/>
  <c r="AT102" i="3"/>
  <c r="L103" i="3"/>
  <c r="W103" i="3" s="1"/>
  <c r="K104" i="3"/>
  <c r="AS104" i="3"/>
  <c r="J105" i="3"/>
  <c r="V105" i="3"/>
  <c r="J106" i="3"/>
  <c r="W106" i="3" s="1"/>
  <c r="AX106" i="3"/>
  <c r="AX107" i="3"/>
  <c r="AW108" i="3"/>
  <c r="BB108" i="3" s="1"/>
  <c r="O109" i="3"/>
  <c r="AR109" i="3"/>
  <c r="AP110" i="3"/>
  <c r="AX110" i="3"/>
  <c r="P272" i="3"/>
  <c r="AX253" i="3"/>
  <c r="R236" i="3"/>
  <c r="AP234" i="3"/>
  <c r="J256" i="3"/>
  <c r="AV217" i="3"/>
  <c r="U216" i="3"/>
  <c r="N194" i="3"/>
  <c r="AQ193" i="3"/>
  <c r="K184" i="3"/>
  <c r="Q167" i="3"/>
  <c r="AY147" i="3"/>
  <c r="AZ151" i="3" s="1"/>
  <c r="AV167" i="3"/>
  <c r="P138" i="3"/>
  <c r="S103" i="3"/>
  <c r="M87" i="3"/>
  <c r="AS183" i="3"/>
  <c r="BA127" i="3"/>
  <c r="AR106" i="3"/>
  <c r="N130" i="3"/>
  <c r="AS117" i="3"/>
  <c r="P118" i="3"/>
  <c r="AO118" i="3"/>
  <c r="N119" i="3"/>
  <c r="S119" i="3"/>
  <c r="U132" i="3" s="1"/>
  <c r="R120" i="3"/>
  <c r="N277" i="3"/>
  <c r="AQ240" i="3"/>
  <c r="N239" i="3"/>
  <c r="AY250" i="3"/>
  <c r="AW223" i="3"/>
  <c r="AS203" i="3"/>
  <c r="N258" i="3"/>
  <c r="N201" i="3"/>
  <c r="N220" i="3"/>
  <c r="AR160" i="3"/>
  <c r="S156" i="3"/>
  <c r="K146" i="3"/>
  <c r="M186" i="3"/>
  <c r="AU140" i="3"/>
  <c r="P128" i="3"/>
  <c r="O99" i="3"/>
  <c r="P113" i="3" s="1"/>
  <c r="AT118" i="3"/>
  <c r="AS87" i="3"/>
  <c r="BB87" i="3" s="1"/>
  <c r="P121" i="3"/>
  <c r="AV122" i="3"/>
  <c r="AU123" i="3"/>
  <c r="O126" i="3"/>
  <c r="V127" i="3"/>
  <c r="AU127" i="3"/>
  <c r="U128" i="3"/>
  <c r="V131" i="3" s="1"/>
  <c r="AT128" i="3"/>
  <c r="K136" i="3"/>
  <c r="J137" i="3"/>
  <c r="N274" i="3"/>
  <c r="P257" i="3"/>
  <c r="AX235" i="3"/>
  <c r="P238" i="3"/>
  <c r="AU254" i="3"/>
  <c r="L215" i="3"/>
  <c r="AS204" i="3"/>
  <c r="AQ218" i="3"/>
  <c r="AT145" i="3"/>
  <c r="L196" i="3"/>
  <c r="AQ165" i="3"/>
  <c r="AU181" i="3"/>
  <c r="S141" i="3"/>
  <c r="AP127" i="3"/>
  <c r="V167" i="3"/>
  <c r="N121" i="3"/>
  <c r="Q86" i="3"/>
  <c r="O175" i="3"/>
  <c r="P189" i="3" s="1"/>
  <c r="T139" i="3"/>
  <c r="K140" i="3"/>
  <c r="AZ140" i="3"/>
  <c r="V155" i="3"/>
  <c r="AU180" i="3"/>
  <c r="L185" i="3"/>
  <c r="M279" i="3"/>
  <c r="AX259" i="3"/>
  <c r="U255" i="3"/>
  <c r="AX236" i="3"/>
  <c r="U236" i="3"/>
  <c r="R214" i="3"/>
  <c r="R195" i="3"/>
  <c r="AQ219" i="3"/>
  <c r="AX198" i="3"/>
  <c r="M184" i="3"/>
  <c r="M165" i="3"/>
  <c r="J170" i="3" s="1"/>
  <c r="AO148" i="3"/>
  <c r="AY118" i="3"/>
  <c r="R100" i="3"/>
  <c r="T113" i="3" s="1"/>
  <c r="U122" i="3"/>
  <c r="AY99" i="3"/>
  <c r="R23" i="3"/>
  <c r="N272" i="3"/>
  <c r="U251" i="3"/>
  <c r="BA261" i="3"/>
  <c r="AT236" i="3"/>
  <c r="M233" i="3"/>
  <c r="AZ219" i="3"/>
  <c r="O197" i="3"/>
  <c r="U213" i="3"/>
  <c r="S183" i="3"/>
  <c r="AS196" i="3"/>
  <c r="BB196" i="3" s="1"/>
  <c r="AU186" i="3"/>
  <c r="M162" i="3"/>
  <c r="AY164" i="3"/>
  <c r="AO144" i="3"/>
  <c r="AR103" i="3"/>
  <c r="J121" i="3"/>
  <c r="AV120" i="3"/>
  <c r="Q32" i="3"/>
  <c r="V279" i="3"/>
  <c r="AO257" i="3"/>
  <c r="S261" i="3"/>
  <c r="AX233" i="3"/>
  <c r="K243" i="3"/>
  <c r="T201" i="3"/>
  <c r="AQ216" i="3"/>
  <c r="AV203" i="3"/>
  <c r="M217" i="3"/>
  <c r="AX180" i="3"/>
  <c r="Q159" i="3"/>
  <c r="BA159" i="3"/>
  <c r="Q178" i="3"/>
  <c r="V126" i="3"/>
  <c r="AX119" i="3"/>
  <c r="L110" i="3"/>
  <c r="V145" i="3"/>
  <c r="AQ139" i="3"/>
  <c r="AP104" i="3"/>
  <c r="L91" i="3"/>
  <c r="AQ262" i="3"/>
  <c r="S278" i="3"/>
  <c r="J254" i="3"/>
  <c r="AS240" i="3"/>
  <c r="P222" i="3"/>
  <c r="AO204" i="3"/>
  <c r="O236" i="3"/>
  <c r="O186" i="3"/>
  <c r="O188" i="3" s="1"/>
  <c r="J193" i="3"/>
  <c r="AQ181" i="3"/>
  <c r="O167" i="3"/>
  <c r="AU142" i="3"/>
  <c r="N90" i="3"/>
  <c r="AY223" i="3"/>
  <c r="P136" i="3"/>
  <c r="K281" i="3"/>
  <c r="S257" i="3"/>
  <c r="AZ253" i="3"/>
  <c r="AS218" i="3"/>
  <c r="P216" i="3"/>
  <c r="AO205" i="3"/>
  <c r="S238" i="3"/>
  <c r="P160" i="3"/>
  <c r="P197" i="3"/>
  <c r="AQ182" i="3"/>
  <c r="P145" i="3"/>
  <c r="AZ235" i="3"/>
  <c r="J177" i="3"/>
  <c r="W177" i="3" s="1"/>
  <c r="AT147" i="3"/>
  <c r="AQ167" i="3"/>
  <c r="U127" i="3"/>
  <c r="AX126" i="3"/>
  <c r="AX130" i="3" s="1"/>
  <c r="Q108" i="3"/>
  <c r="AZ88" i="3"/>
  <c r="M47" i="3"/>
  <c r="AO48" i="3"/>
  <c r="BB48" i="3" s="1"/>
  <c r="J269" i="3"/>
  <c r="M257" i="3"/>
  <c r="AS256" i="3"/>
  <c r="AU239" i="3"/>
  <c r="R239" i="3"/>
  <c r="BA222" i="3"/>
  <c r="U214" i="3"/>
  <c r="O198" i="3"/>
  <c r="AU175" i="3"/>
  <c r="R162" i="3"/>
  <c r="AS198" i="3"/>
  <c r="P141" i="3"/>
  <c r="U151" i="3" s="1"/>
  <c r="R181" i="3"/>
  <c r="AZ141" i="3"/>
  <c r="AW161" i="3"/>
  <c r="AS110" i="3"/>
  <c r="AS112" i="3" s="1"/>
  <c r="T88" i="3"/>
  <c r="AQ85" i="3"/>
  <c r="AU65" i="3"/>
  <c r="AZ75" i="3" s="1"/>
  <c r="P67" i="3"/>
  <c r="AR94" i="3"/>
  <c r="AZ91" i="3"/>
  <c r="AX252" i="3"/>
  <c r="J273" i="3"/>
  <c r="S254" i="3"/>
  <c r="AS238" i="3"/>
  <c r="K236" i="3"/>
  <c r="O212" i="3"/>
  <c r="AR203" i="3"/>
  <c r="V196" i="3"/>
  <c r="O184" i="3"/>
  <c r="AT180" i="3"/>
  <c r="AO156" i="3"/>
  <c r="M144" i="3"/>
  <c r="AY221" i="3"/>
  <c r="AS105" i="3"/>
  <c r="V163" i="3"/>
  <c r="AW122" i="3"/>
  <c r="AW256" i="3"/>
  <c r="P256" i="3"/>
  <c r="P275" i="3"/>
  <c r="AO241" i="3"/>
  <c r="P218" i="3"/>
  <c r="AU224" i="3"/>
  <c r="P237" i="3"/>
  <c r="AZ161" i="3"/>
  <c r="P142" i="3"/>
  <c r="P199" i="3"/>
  <c r="AQ186" i="3"/>
  <c r="P180" i="3"/>
  <c r="AU104" i="3"/>
  <c r="AP141" i="3"/>
  <c r="AU150" i="3" s="1"/>
  <c r="P123" i="3"/>
  <c r="AU85" i="3"/>
  <c r="P161" i="3"/>
  <c r="AX113" i="3"/>
  <c r="AO117" i="3"/>
  <c r="AS118" i="3"/>
  <c r="AT132" i="3" s="1"/>
  <c r="AZ119" i="3"/>
  <c r="V271" i="3"/>
  <c r="L255" i="3"/>
  <c r="AU253" i="3"/>
  <c r="BA239" i="3"/>
  <c r="S224" i="3"/>
  <c r="AT222" i="3"/>
  <c r="S205" i="3"/>
  <c r="L236" i="3"/>
  <c r="AT201" i="3"/>
  <c r="AV178" i="3"/>
  <c r="AZ147" i="3"/>
  <c r="K181" i="3"/>
  <c r="AW167" i="3"/>
  <c r="R160" i="3"/>
  <c r="AY122" i="3"/>
  <c r="J89" i="3"/>
  <c r="W89" i="3" s="1"/>
  <c r="N137" i="3"/>
  <c r="N271" i="3"/>
  <c r="AO253" i="3"/>
  <c r="R237" i="3"/>
  <c r="J257" i="3"/>
  <c r="AW236" i="3"/>
  <c r="AP219" i="3"/>
  <c r="Q213" i="3"/>
  <c r="AZ204" i="3"/>
  <c r="J204" i="3"/>
  <c r="AO181" i="3"/>
  <c r="P181" i="3"/>
  <c r="V164" i="3"/>
  <c r="P120" i="3"/>
  <c r="AO147" i="3"/>
  <c r="K138" i="3"/>
  <c r="AU125" i="3"/>
  <c r="AT100" i="3"/>
  <c r="AV113" i="3" s="1"/>
  <c r="AY167" i="3"/>
  <c r="AV166" i="3"/>
  <c r="AV4" i="3"/>
  <c r="AV16" i="3" s="1"/>
  <c r="AZ4" i="3"/>
  <c r="BB17" i="3" s="1"/>
  <c r="S5" i="3"/>
  <c r="AV5" i="3"/>
  <c r="AX18" i="3" s="1"/>
  <c r="O6" i="3"/>
  <c r="AR7" i="3"/>
  <c r="AZ7" i="3"/>
  <c r="J8" i="3"/>
  <c r="N8" i="3"/>
  <c r="V8" i="3"/>
  <c r="AQ8" i="3"/>
  <c r="AU9" i="3"/>
  <c r="BB18" i="3" s="1"/>
  <c r="AX10" i="3"/>
  <c r="BB10" i="3" s="1"/>
  <c r="M11" i="3"/>
  <c r="M12" i="3"/>
  <c r="Q12" i="3"/>
  <c r="P14" i="3"/>
  <c r="AS14" i="3"/>
  <c r="AQ18" i="3" s="1"/>
  <c r="O15" i="3"/>
  <c r="AZ15" i="3"/>
  <c r="AQ16" i="3"/>
  <c r="AY16" i="3"/>
  <c r="J278" i="3"/>
  <c r="L261" i="3"/>
  <c r="AV254" i="3"/>
  <c r="AP242" i="3"/>
  <c r="L242" i="3"/>
  <c r="AV212" i="3"/>
  <c r="AR197" i="3"/>
  <c r="U219" i="3"/>
  <c r="U200" i="3"/>
  <c r="O157" i="3"/>
  <c r="Q170" i="3" s="1"/>
  <c r="AX145" i="3"/>
  <c r="V174" i="3"/>
  <c r="AU165" i="3"/>
  <c r="AT174" i="3"/>
  <c r="V136" i="3"/>
  <c r="N118" i="3"/>
  <c r="K274" i="3"/>
  <c r="T260" i="3"/>
  <c r="AS253" i="3"/>
  <c r="AQ238" i="3"/>
  <c r="AW221" i="3"/>
  <c r="O240" i="3"/>
  <c r="AV202" i="3"/>
  <c r="AR147" i="3"/>
  <c r="T194" i="3"/>
  <c r="U208" i="3" s="1"/>
  <c r="AX179" i="3"/>
  <c r="AO167" i="3"/>
  <c r="Q148" i="3"/>
  <c r="N216" i="3"/>
  <c r="P166" i="3"/>
  <c r="AV107" i="3"/>
  <c r="O89" i="3"/>
  <c r="AO123" i="3"/>
  <c r="P185" i="3"/>
  <c r="Q129" i="3"/>
  <c r="N22" i="3"/>
  <c r="V22" i="3"/>
  <c r="O271" i="3"/>
  <c r="V250" i="3"/>
  <c r="N232" i="3"/>
  <c r="AS243" i="3"/>
  <c r="AQ199" i="3"/>
  <c r="J183" i="3"/>
  <c r="AS176" i="3"/>
  <c r="AS187" i="3" s="1"/>
  <c r="AP158" i="3"/>
  <c r="AZ251" i="3"/>
  <c r="AY213" i="3"/>
  <c r="J164" i="3"/>
  <c r="V212" i="3"/>
  <c r="P196" i="3"/>
  <c r="AS138" i="3"/>
  <c r="L128" i="3"/>
  <c r="U105" i="3"/>
  <c r="L147" i="3"/>
  <c r="U86" i="3"/>
  <c r="AP129" i="3"/>
  <c r="P24" i="3"/>
  <c r="T24" i="3"/>
  <c r="O25" i="3"/>
  <c r="AR25" i="3"/>
  <c r="AU37" i="3" s="1"/>
  <c r="O281" i="3"/>
  <c r="AV255" i="3"/>
  <c r="P250" i="3"/>
  <c r="AS221" i="3"/>
  <c r="P231" i="3"/>
  <c r="N223" i="3"/>
  <c r="N204" i="3"/>
  <c r="AQ200" i="3"/>
  <c r="AS177" i="3"/>
  <c r="AR143" i="3"/>
  <c r="S164" i="3"/>
  <c r="AO163" i="3"/>
  <c r="AZ238" i="3"/>
  <c r="M181" i="3"/>
  <c r="J140" i="3"/>
  <c r="AO98" i="3"/>
  <c r="AR89" i="3"/>
  <c r="AO94" i="3" s="1"/>
  <c r="AY125" i="3"/>
  <c r="AY130" i="3" s="1"/>
  <c r="AX27" i="3"/>
  <c r="AR36" i="3" s="1"/>
  <c r="L28" i="3"/>
  <c r="P28" i="3"/>
  <c r="AV29" i="3"/>
  <c r="BA36" i="3" s="1"/>
  <c r="AQ30" i="3"/>
  <c r="AQ35" i="3" s="1"/>
  <c r="K271" i="3"/>
  <c r="AP253" i="3"/>
  <c r="L257" i="3"/>
  <c r="Q239" i="3"/>
  <c r="AO243" i="3"/>
  <c r="K218" i="3"/>
  <c r="AU213" i="3"/>
  <c r="AU225" i="3" s="1"/>
  <c r="R202" i="3"/>
  <c r="AY197" i="3"/>
  <c r="AP167" i="3"/>
  <c r="V184" i="3"/>
  <c r="P163" i="3"/>
  <c r="T106" i="3"/>
  <c r="BA174" i="3"/>
  <c r="S128" i="3"/>
  <c r="T131" i="3" s="1"/>
  <c r="BA105" i="3"/>
  <c r="M31" i="3"/>
  <c r="Q31" i="3"/>
  <c r="U31" i="3"/>
  <c r="AP31" i="3"/>
  <c r="BB31" i="3" s="1"/>
  <c r="AT31" i="3"/>
  <c r="T32" i="3"/>
  <c r="AW32" i="3"/>
  <c r="AW35" i="3" s="1"/>
  <c r="K33" i="3"/>
  <c r="AR33" i="3"/>
  <c r="BB33" i="3" s="1"/>
  <c r="R34" i="3"/>
  <c r="AY34" i="3"/>
  <c r="AY36" i="3" s="1"/>
  <c r="P277" i="3"/>
  <c r="K262" i="3"/>
  <c r="AW251" i="3"/>
  <c r="AQ235" i="3"/>
  <c r="T220" i="3"/>
  <c r="AW218" i="3"/>
  <c r="M198" i="3"/>
  <c r="AT194" i="3"/>
  <c r="AV184" i="3"/>
  <c r="AQ158" i="3"/>
  <c r="K157" i="3"/>
  <c r="R174" i="3"/>
  <c r="S242" i="3"/>
  <c r="BA124" i="3"/>
  <c r="AZ99" i="3"/>
  <c r="AZ111" i="3" s="1"/>
  <c r="Q125" i="3"/>
  <c r="AT35" i="3"/>
  <c r="O255" i="3"/>
  <c r="AY256" i="3"/>
  <c r="AY242" i="3"/>
  <c r="J235" i="3"/>
  <c r="AR212" i="3"/>
  <c r="M276" i="3"/>
  <c r="P203" i="3"/>
  <c r="J212" i="3"/>
  <c r="AZ195" i="3"/>
  <c r="N158" i="3"/>
  <c r="AX141" i="3"/>
  <c r="U175" i="3"/>
  <c r="AU161" i="3"/>
  <c r="AO185" i="3"/>
  <c r="U137" i="3"/>
  <c r="M119" i="3"/>
  <c r="V41" i="3"/>
  <c r="O278" i="3"/>
  <c r="R243" i="3"/>
  <c r="AU260" i="3"/>
  <c r="J250" i="3"/>
  <c r="AS237" i="3"/>
  <c r="S221" i="3"/>
  <c r="AY220" i="3"/>
  <c r="AZ196" i="3"/>
  <c r="S161" i="3"/>
  <c r="AW146" i="3"/>
  <c r="AT166" i="3"/>
  <c r="S180" i="3"/>
  <c r="U87" i="3"/>
  <c r="AO186" i="3"/>
  <c r="Q140" i="3"/>
  <c r="L199" i="3"/>
  <c r="U42" i="3"/>
  <c r="AP42" i="3"/>
  <c r="BB54" i="3" s="1"/>
  <c r="AX42" i="3"/>
  <c r="T43" i="3"/>
  <c r="AO43" i="3"/>
  <c r="BB43" i="3" s="1"/>
  <c r="AR44" i="3"/>
  <c r="N45" i="3"/>
  <c r="N269" i="3"/>
  <c r="AO258" i="3"/>
  <c r="BB258" i="3" s="1"/>
  <c r="AU242" i="3"/>
  <c r="O251" i="3"/>
  <c r="BA212" i="3"/>
  <c r="M224" i="3"/>
  <c r="O232" i="3"/>
  <c r="AU193" i="3"/>
  <c r="M205" i="3"/>
  <c r="N174" i="3"/>
  <c r="AU157" i="3"/>
  <c r="AW183" i="3"/>
  <c r="AX137" i="3"/>
  <c r="AO124" i="3"/>
  <c r="BB124" i="3" s="1"/>
  <c r="M91" i="3"/>
  <c r="AQ90" i="3"/>
  <c r="AR93" i="3" s="1"/>
  <c r="AO105" i="3"/>
  <c r="N155" i="3"/>
  <c r="O137" i="3"/>
  <c r="M46" i="3"/>
  <c r="Q46" i="3"/>
  <c r="AX46" i="3"/>
  <c r="L47" i="3"/>
  <c r="P47" i="3"/>
  <c r="AO47" i="3"/>
  <c r="AW47" i="3"/>
  <c r="AP56" i="3" s="1"/>
  <c r="BA47" i="3"/>
  <c r="K48" i="3"/>
  <c r="R49" i="3"/>
  <c r="AQ49" i="3"/>
  <c r="BB49" i="3" s="1"/>
  <c r="S275" i="3"/>
  <c r="Q254" i="3"/>
  <c r="AV256" i="3"/>
  <c r="Q235" i="3"/>
  <c r="AW234" i="3"/>
  <c r="U220" i="3"/>
  <c r="AP217" i="3"/>
  <c r="AV161" i="3"/>
  <c r="O164" i="3"/>
  <c r="U201" i="3"/>
  <c r="U185" i="3"/>
  <c r="AR180" i="3"/>
  <c r="J136" i="3"/>
  <c r="S107" i="3"/>
  <c r="V112" i="3" s="1"/>
  <c r="AY141" i="3"/>
  <c r="R129" i="3"/>
  <c r="Q50" i="3"/>
  <c r="U50" i="3"/>
  <c r="AP50" i="3"/>
  <c r="BB50" i="3" s="1"/>
  <c r="P51" i="3"/>
  <c r="AO51" i="3"/>
  <c r="AW51" i="3"/>
  <c r="K52" i="3"/>
  <c r="O52" i="3"/>
  <c r="S52" i="3"/>
  <c r="N53" i="3"/>
  <c r="AY53" i="3"/>
  <c r="O275" i="3"/>
  <c r="AR260" i="3"/>
  <c r="O260" i="3"/>
  <c r="AQ242" i="3"/>
  <c r="T242" i="3"/>
  <c r="P223" i="3"/>
  <c r="AW212" i="3"/>
  <c r="J194" i="3"/>
  <c r="AP204" i="3"/>
  <c r="AU166" i="3"/>
  <c r="AR181" i="3"/>
  <c r="N165" i="3"/>
  <c r="AY126" i="3"/>
  <c r="AO131" i="3" s="1"/>
  <c r="R108" i="3"/>
  <c r="AO84" i="3"/>
  <c r="AX146" i="3"/>
  <c r="T186" i="3"/>
  <c r="T188" i="3" s="1"/>
  <c r="AT54" i="3"/>
  <c r="L274" i="3"/>
  <c r="AT252" i="3"/>
  <c r="S253" i="3"/>
  <c r="AY236" i="3"/>
  <c r="AR219" i="3"/>
  <c r="S215" i="3"/>
  <c r="K235" i="3"/>
  <c r="AV205" i="3"/>
  <c r="R144" i="3"/>
  <c r="J174" i="3"/>
  <c r="Q166" i="3"/>
  <c r="M199" i="3"/>
  <c r="AX182" i="3"/>
  <c r="AY156" i="3"/>
  <c r="O103" i="3"/>
  <c r="AO136" i="3"/>
  <c r="AU60" i="3"/>
  <c r="Q280" i="3"/>
  <c r="BA250" i="3"/>
  <c r="M238" i="3"/>
  <c r="R258" i="3"/>
  <c r="BA241" i="3"/>
  <c r="AT224" i="3"/>
  <c r="O217" i="3"/>
  <c r="AQ202" i="3"/>
  <c r="L160" i="3"/>
  <c r="S177" i="3"/>
  <c r="AZ160" i="3"/>
  <c r="U195" i="3"/>
  <c r="AS179" i="3"/>
  <c r="S139" i="3"/>
  <c r="S149" i="3" s="1"/>
  <c r="K121" i="3"/>
  <c r="AP105" i="3"/>
  <c r="AU112" i="3" s="1"/>
  <c r="AP140" i="3"/>
  <c r="AQ117" i="3"/>
  <c r="AY89" i="3"/>
  <c r="M61" i="3"/>
  <c r="Q61" i="3"/>
  <c r="AP61" i="3"/>
  <c r="AT61" i="3"/>
  <c r="L62" i="3"/>
  <c r="T62" i="3"/>
  <c r="AO62" i="3"/>
  <c r="J64" i="3"/>
  <c r="N64" i="3"/>
  <c r="R64" i="3"/>
  <c r="T281" i="3"/>
  <c r="V232" i="3"/>
  <c r="AP233" i="3"/>
  <c r="AU261" i="3"/>
  <c r="Q250" i="3"/>
  <c r="K219" i="3"/>
  <c r="AV216" i="3"/>
  <c r="R203" i="3"/>
  <c r="AY199" i="3"/>
  <c r="BA164" i="3"/>
  <c r="AQ144" i="3"/>
  <c r="BA176" i="3"/>
  <c r="P176" i="3"/>
  <c r="J126" i="3"/>
  <c r="P157" i="3"/>
  <c r="J145" i="3"/>
  <c r="AR123" i="3"/>
  <c r="AX132" i="3" s="1"/>
  <c r="Q65" i="3"/>
  <c r="AX65" i="3"/>
  <c r="AW66" i="3"/>
  <c r="AW73" i="3" s="1"/>
  <c r="BA66" i="3"/>
  <c r="K67" i="3"/>
  <c r="AV67" i="3"/>
  <c r="BB67" i="3" s="1"/>
  <c r="J68" i="3"/>
  <c r="R68" i="3"/>
  <c r="AQ68" i="3"/>
  <c r="AU68" i="3"/>
  <c r="AY68" i="3"/>
  <c r="AT75" i="3" s="1"/>
  <c r="M253" i="3"/>
  <c r="L271" i="3"/>
  <c r="M234" i="3"/>
  <c r="AQ252" i="3"/>
  <c r="AW241" i="3"/>
  <c r="K213" i="3"/>
  <c r="K194" i="3"/>
  <c r="AP224" i="3"/>
  <c r="AY200" i="3"/>
  <c r="BA177" i="3"/>
  <c r="Q163" i="3"/>
  <c r="AZ156" i="3"/>
  <c r="K180" i="3"/>
  <c r="S89" i="3"/>
  <c r="U93" i="3" s="1"/>
  <c r="AP136" i="3"/>
  <c r="BA119" i="3"/>
  <c r="L105" i="3"/>
  <c r="O123" i="3"/>
  <c r="Q69" i="3"/>
  <c r="AP69" i="3"/>
  <c r="BB69" i="3" s="1"/>
  <c r="AT69" i="3"/>
  <c r="AP75" i="3" s="1"/>
  <c r="AO70" i="3"/>
  <c r="AW70" i="3"/>
  <c r="K71" i="3"/>
  <c r="S71" i="3"/>
  <c r="N72" i="3"/>
  <c r="V72" i="3"/>
  <c r="AY72" i="3"/>
  <c r="AY74" i="3" s="1"/>
  <c r="AX250" i="3"/>
  <c r="R235" i="3"/>
  <c r="AY233" i="3"/>
  <c r="R273" i="3"/>
  <c r="R254" i="3"/>
  <c r="AR216" i="3"/>
  <c r="R216" i="3"/>
  <c r="R197" i="3"/>
  <c r="AV174" i="3"/>
  <c r="S174" i="3"/>
  <c r="BA160" i="3"/>
  <c r="M166" i="3"/>
  <c r="N169" i="3" s="1"/>
  <c r="AT197" i="3"/>
  <c r="AQ140" i="3"/>
  <c r="Q109" i="3"/>
  <c r="R112" i="3" s="1"/>
  <c r="AU103" i="3"/>
  <c r="T278" i="3"/>
  <c r="AZ255" i="3"/>
  <c r="K250" i="3"/>
  <c r="AT240" i="3"/>
  <c r="P217" i="3"/>
  <c r="AZ223" i="3"/>
  <c r="K231" i="3"/>
  <c r="AZ198" i="3"/>
  <c r="V175" i="3"/>
  <c r="Q145" i="3"/>
  <c r="P167" i="3"/>
  <c r="AU143" i="3"/>
  <c r="AO175" i="3"/>
  <c r="AR163" i="3"/>
  <c r="N104" i="3"/>
  <c r="P198" i="3"/>
  <c r="AS123" i="3"/>
  <c r="J79" i="3"/>
  <c r="V79" i="3"/>
  <c r="AU79" i="3"/>
  <c r="AY79" i="3"/>
  <c r="P278" i="3"/>
  <c r="AV259" i="3"/>
  <c r="N238" i="3"/>
  <c r="V256" i="3"/>
  <c r="BA235" i="3"/>
  <c r="K220" i="3"/>
  <c r="AT218" i="3"/>
  <c r="AZ199" i="3"/>
  <c r="R204" i="3"/>
  <c r="U176" i="3"/>
  <c r="W176" i="3" s="1"/>
  <c r="P146" i="3"/>
  <c r="AO176" i="3"/>
  <c r="AT148" i="3"/>
  <c r="O155" i="3"/>
  <c r="M105" i="3"/>
  <c r="AO119" i="3"/>
  <c r="AQ155" i="3"/>
  <c r="U80" i="3"/>
  <c r="U92" i="3" s="1"/>
  <c r="AP80" i="3"/>
  <c r="AT80" i="3"/>
  <c r="AT92" i="3" s="1"/>
  <c r="T81" i="3"/>
  <c r="AO81" i="3"/>
  <c r="BB81" i="3" s="1"/>
  <c r="AS81" i="3"/>
  <c r="AW81" i="3"/>
  <c r="K82" i="3"/>
  <c r="S82" i="3"/>
  <c r="S92" i="3" s="1"/>
  <c r="N83" i="3"/>
  <c r="W83" i="3" s="1"/>
  <c r="R83" i="3"/>
  <c r="AQ83" i="3"/>
  <c r="AP257" i="3"/>
  <c r="T275" i="3"/>
  <c r="M243" i="3"/>
  <c r="AP240" i="3"/>
  <c r="R250" i="3"/>
  <c r="AV223" i="3"/>
  <c r="U215" i="3"/>
  <c r="AU196" i="3"/>
  <c r="L167" i="3"/>
  <c r="L169" i="3" s="1"/>
  <c r="N193" i="3"/>
  <c r="AR159" i="3"/>
  <c r="L186" i="3"/>
  <c r="AU90" i="3"/>
  <c r="AS94" i="3" s="1"/>
  <c r="AU139" i="3"/>
  <c r="O138" i="3"/>
  <c r="AW109" i="3"/>
  <c r="V107" i="3"/>
  <c r="AP125" i="3"/>
  <c r="BB125" i="3" s="1"/>
  <c r="M84" i="3"/>
  <c r="M85" i="3"/>
  <c r="S94" i="3" s="1"/>
  <c r="AO85" i="3"/>
  <c r="BB85" i="3" s="1"/>
  <c r="AT85" i="3"/>
  <c r="K86" i="3"/>
  <c r="AO86" i="3"/>
  <c r="J87" i="3"/>
  <c r="W87" i="3" s="1"/>
  <c r="S87" i="3"/>
  <c r="J93" i="3" s="1"/>
  <c r="AU87" i="3"/>
  <c r="V88" i="3"/>
  <c r="N273" i="3"/>
  <c r="U261" i="3"/>
  <c r="AO261" i="3"/>
  <c r="AY243" i="3"/>
  <c r="U242" i="3"/>
  <c r="T222" i="3"/>
  <c r="AR213" i="3"/>
  <c r="T203" i="3"/>
  <c r="AR202" i="3"/>
  <c r="J162" i="3"/>
  <c r="AT179" i="3"/>
  <c r="N143" i="3"/>
  <c r="W143" i="3" s="1"/>
  <c r="AS144" i="3"/>
  <c r="P183" i="3"/>
  <c r="AP164" i="3"/>
  <c r="AY108" i="3"/>
  <c r="BA126" i="3"/>
  <c r="AS89" i="3"/>
  <c r="P90" i="3"/>
  <c r="AS90" i="3"/>
  <c r="K91" i="3"/>
  <c r="S91" i="3"/>
  <c r="AY91" i="3"/>
  <c r="S111" i="3"/>
  <c r="AP98" i="3"/>
  <c r="AP99" i="3"/>
  <c r="AQ113" i="3" s="1"/>
  <c r="BB100" i="3"/>
  <c r="S101" i="3"/>
  <c r="AZ101" i="3"/>
  <c r="R102" i="3"/>
  <c r="AU102" i="3"/>
  <c r="AU111" i="3" s="1"/>
  <c r="V277" i="3"/>
  <c r="M258" i="3"/>
  <c r="AV260" i="3"/>
  <c r="U238" i="3"/>
  <c r="AX231" i="3"/>
  <c r="AQ214" i="3"/>
  <c r="Q224" i="3"/>
  <c r="AY202" i="3"/>
  <c r="J202" i="3"/>
  <c r="Q176" i="3"/>
  <c r="BA146" i="3"/>
  <c r="AX166" i="3"/>
  <c r="BA179" i="3"/>
  <c r="J159" i="3"/>
  <c r="AS124" i="3"/>
  <c r="O98" i="3"/>
  <c r="M103" i="3"/>
  <c r="AS103" i="3"/>
  <c r="L104" i="3"/>
  <c r="K105" i="3"/>
  <c r="R113" i="3" s="1"/>
  <c r="AY106" i="3"/>
  <c r="Q107" i="3"/>
  <c r="BA107" i="3"/>
  <c r="P108" i="3"/>
  <c r="R109" i="3"/>
  <c r="AU109" i="3"/>
  <c r="N110" i="3"/>
  <c r="U110" i="3"/>
  <c r="U112" i="3" s="1"/>
  <c r="AQ110" i="3"/>
  <c r="J270" i="3"/>
  <c r="AY262" i="3"/>
  <c r="AY265" i="3" s="1"/>
  <c r="M254" i="3"/>
  <c r="M235" i="3"/>
  <c r="AT231" i="3"/>
  <c r="T223" i="3"/>
  <c r="AZ214" i="3"/>
  <c r="T204" i="3"/>
  <c r="AT200" i="3"/>
  <c r="J175" i="3"/>
  <c r="W175" i="3" s="1"/>
  <c r="BA142" i="3"/>
  <c r="AV177" i="3"/>
  <c r="AX162" i="3"/>
  <c r="J156" i="3"/>
  <c r="J168" i="3" s="1"/>
  <c r="M140" i="3"/>
  <c r="AP126" i="3"/>
  <c r="T109" i="3"/>
  <c r="AX111" i="3"/>
  <c r="V274" i="3"/>
  <c r="AP259" i="3"/>
  <c r="J237" i="3"/>
  <c r="AW232" i="3"/>
  <c r="R255" i="3"/>
  <c r="AP215" i="3"/>
  <c r="AS202" i="3"/>
  <c r="N213" i="3"/>
  <c r="AU179" i="3"/>
  <c r="R182" i="3"/>
  <c r="AS155" i="3"/>
  <c r="U197" i="3"/>
  <c r="U206" i="3" s="1"/>
  <c r="AV148" i="3"/>
  <c r="AX122" i="3"/>
  <c r="K137" i="3"/>
  <c r="O132" i="3"/>
  <c r="BA117" i="3"/>
  <c r="S118" i="3"/>
  <c r="T132" i="3" s="1"/>
  <c r="AR118" i="3"/>
  <c r="J119" i="3"/>
  <c r="L132" i="3" s="1"/>
  <c r="O119" i="3"/>
  <c r="V119" i="3"/>
  <c r="AY119" i="3"/>
  <c r="M120" i="3"/>
  <c r="U120" i="3"/>
  <c r="U130" i="3" s="1"/>
  <c r="AX120" i="3"/>
  <c r="L121" i="3"/>
  <c r="Q121" i="3"/>
  <c r="AS121" i="3"/>
  <c r="BB121" i="3" s="1"/>
  <c r="L122" i="3"/>
  <c r="P122" i="3"/>
  <c r="M124" i="3"/>
  <c r="W124" i="3" s="1"/>
  <c r="U124" i="3"/>
  <c r="K126" i="3"/>
  <c r="J127" i="3"/>
  <c r="N127" i="3"/>
  <c r="AY127" i="3"/>
  <c r="BA131" i="3" s="1"/>
  <c r="M128" i="3"/>
  <c r="W128" i="3" s="1"/>
  <c r="R271" i="3"/>
  <c r="AU234" i="3"/>
  <c r="O243" i="3"/>
  <c r="BA217" i="3"/>
  <c r="J261" i="3"/>
  <c r="AQ257" i="3"/>
  <c r="U198" i="3"/>
  <c r="N214" i="3"/>
  <c r="AT202" i="3"/>
  <c r="J182" i="3"/>
  <c r="Q161" i="3"/>
  <c r="AV159" i="3"/>
  <c r="AU118" i="3"/>
  <c r="V90" i="3"/>
  <c r="AY139" i="3"/>
  <c r="BA256" i="3"/>
  <c r="K256" i="3"/>
  <c r="AV243" i="3"/>
  <c r="AO213" i="3"/>
  <c r="U272" i="3"/>
  <c r="R212" i="3"/>
  <c r="K237" i="3"/>
  <c r="AZ184" i="3"/>
  <c r="T181" i="3"/>
  <c r="U144" i="3"/>
  <c r="U149" i="3" s="1"/>
  <c r="AS141" i="3"/>
  <c r="AX194" i="3"/>
  <c r="R193" i="3"/>
  <c r="AP161" i="3"/>
  <c r="M164" i="3"/>
  <c r="AW98" i="3"/>
  <c r="M126" i="3"/>
  <c r="V137" i="3"/>
  <c r="M138" i="3"/>
  <c r="O151" i="3" s="1"/>
  <c r="AX138" i="3"/>
  <c r="AZ150" i="3" s="1"/>
  <c r="L139" i="3"/>
  <c r="O141" i="3"/>
  <c r="L143" i="3"/>
  <c r="Q156" i="3"/>
  <c r="K158" i="3"/>
  <c r="AV158" i="3"/>
  <c r="V159" i="3"/>
  <c r="R163" i="3"/>
  <c r="AU176" i="3"/>
  <c r="N180" i="3"/>
  <c r="AX181" i="3"/>
  <c r="AW182" i="3"/>
  <c r="AW186" i="3"/>
  <c r="N218" i="3"/>
  <c r="AS261" i="3"/>
  <c r="S259" i="3"/>
  <c r="T279" i="3"/>
  <c r="S240" i="3"/>
  <c r="BA200" i="3"/>
  <c r="AS232" i="3"/>
  <c r="U223" i="3"/>
  <c r="U180" i="3"/>
  <c r="AS164" i="3"/>
  <c r="U204" i="3"/>
  <c r="V143" i="3"/>
  <c r="O159" i="3"/>
  <c r="J280" i="3"/>
  <c r="T254" i="3"/>
  <c r="AZ259" i="3"/>
  <c r="AU237" i="3"/>
  <c r="L221" i="3"/>
  <c r="BA220" i="3"/>
  <c r="AV197" i="3"/>
  <c r="R199" i="3"/>
  <c r="R179" i="3"/>
  <c r="AT155" i="3"/>
  <c r="O234" i="3"/>
  <c r="AX174" i="3"/>
  <c r="AW148" i="3"/>
  <c r="M129" i="3"/>
  <c r="M131" i="3" s="1"/>
  <c r="AS262" i="3"/>
  <c r="O270" i="3"/>
  <c r="AP241" i="3"/>
  <c r="AV224" i="3"/>
  <c r="AV227" i="3" s="1"/>
  <c r="S236" i="3"/>
  <c r="N254" i="3"/>
  <c r="Q219" i="3"/>
  <c r="AZ203" i="3"/>
  <c r="K203" i="3"/>
  <c r="M145" i="3"/>
  <c r="AO180" i="3"/>
  <c r="M183" i="3"/>
  <c r="T162" i="3"/>
  <c r="AS150" i="3"/>
  <c r="T276" i="3"/>
  <c r="M259" i="3"/>
  <c r="AZ260" i="3"/>
  <c r="U239" i="3"/>
  <c r="S199" i="3"/>
  <c r="M221" i="3"/>
  <c r="AX216" i="3"/>
  <c r="AU200" i="3"/>
  <c r="AW177" i="3"/>
  <c r="V186" i="3"/>
  <c r="O156" i="3"/>
  <c r="AR233" i="3"/>
  <c r="BA166" i="3"/>
  <c r="AQ146" i="3"/>
  <c r="AS140" i="3"/>
  <c r="AS149" i="3" s="1"/>
  <c r="Q141" i="3"/>
  <c r="O150" i="3"/>
  <c r="Q261" i="3"/>
  <c r="AR254" i="3"/>
  <c r="R281" i="3"/>
  <c r="Q242" i="3"/>
  <c r="AO223" i="3"/>
  <c r="AV240" i="3"/>
  <c r="S212" i="3"/>
  <c r="AV199" i="3"/>
  <c r="AX176" i="3"/>
  <c r="AR165" i="3"/>
  <c r="S193" i="3"/>
  <c r="R186" i="3"/>
  <c r="Q147" i="3"/>
  <c r="V262" i="3"/>
  <c r="Q272" i="3"/>
  <c r="AY241" i="3"/>
  <c r="N231" i="3"/>
  <c r="AV251" i="3"/>
  <c r="AR224" i="3"/>
  <c r="M215" i="3"/>
  <c r="AU201" i="3"/>
  <c r="M180" i="3"/>
  <c r="M161" i="3"/>
  <c r="AZ158" i="3"/>
  <c r="V275" i="3"/>
  <c r="AR255" i="3"/>
  <c r="R233" i="3"/>
  <c r="R252" i="3"/>
  <c r="M222" i="3"/>
  <c r="AS236" i="3"/>
  <c r="AU202" i="3"/>
  <c r="AY219" i="3"/>
  <c r="M203" i="3"/>
  <c r="U184" i="3"/>
  <c r="AW179" i="3"/>
  <c r="S162" i="3"/>
  <c r="AV162" i="3"/>
  <c r="R167" i="3"/>
  <c r="P270" i="3"/>
  <c r="AT261" i="3"/>
  <c r="O250" i="3"/>
  <c r="AX239" i="3"/>
  <c r="O231" i="3"/>
  <c r="AQ222" i="3"/>
  <c r="AZ193" i="3"/>
  <c r="Q214" i="3"/>
  <c r="Q195" i="3"/>
  <c r="AW164" i="3"/>
  <c r="U162" i="3"/>
  <c r="AW174" i="3"/>
  <c r="AO183" i="3"/>
  <c r="BB183" i="3" s="1"/>
  <c r="BA197" i="3"/>
  <c r="L281" i="3"/>
  <c r="AZ256" i="3"/>
  <c r="AQ236" i="3"/>
  <c r="O233" i="3"/>
  <c r="AW219" i="3"/>
  <c r="O252" i="3"/>
  <c r="V221" i="3"/>
  <c r="V202" i="3"/>
  <c r="AY201" i="3"/>
  <c r="AY161" i="3"/>
  <c r="AO141" i="3"/>
  <c r="M182" i="3"/>
  <c r="AT254" i="3"/>
  <c r="P260" i="3"/>
  <c r="O269" i="3"/>
  <c r="AS241" i="3"/>
  <c r="AY224" i="3"/>
  <c r="S197" i="3"/>
  <c r="M219" i="3"/>
  <c r="AT198" i="3"/>
  <c r="AZ165" i="3"/>
  <c r="P164" i="3"/>
  <c r="AP145" i="3"/>
  <c r="K240" i="3"/>
  <c r="J181" i="3"/>
  <c r="V142" i="3"/>
  <c r="AW91" i="3"/>
  <c r="BA91" i="3"/>
  <c r="BA93" i="3" s="1"/>
  <c r="Q271" i="3"/>
  <c r="AP258" i="3"/>
  <c r="K255" i="3"/>
  <c r="AZ236" i="3"/>
  <c r="AS219" i="3"/>
  <c r="V215" i="3"/>
  <c r="U167" i="3"/>
  <c r="O193" i="3"/>
  <c r="AY157" i="3"/>
  <c r="AT199" i="3"/>
  <c r="U186" i="3"/>
  <c r="AV176" i="3"/>
  <c r="T272" i="3"/>
  <c r="AZ257" i="3"/>
  <c r="J260" i="3"/>
  <c r="O242" i="3"/>
  <c r="BA232" i="3"/>
  <c r="L201" i="3"/>
  <c r="AT215" i="3"/>
  <c r="L164" i="3"/>
  <c r="R185" i="3"/>
  <c r="AZ181" i="3"/>
  <c r="AS159" i="3"/>
  <c r="R217" i="3"/>
  <c r="AX204" i="3"/>
  <c r="L278" i="3"/>
  <c r="AT255" i="3"/>
  <c r="V252" i="3"/>
  <c r="AP237" i="3"/>
  <c r="Q232" i="3"/>
  <c r="AV220" i="3"/>
  <c r="AS201" i="3"/>
  <c r="N219" i="3"/>
  <c r="N175" i="3"/>
  <c r="AT163" i="3"/>
  <c r="AU178" i="3"/>
  <c r="T158" i="3"/>
  <c r="J146" i="3"/>
  <c r="BA101" i="3"/>
  <c r="R103" i="3"/>
  <c r="O279" i="3"/>
  <c r="U257" i="3"/>
  <c r="BA253" i="3"/>
  <c r="M239" i="3"/>
  <c r="AR242" i="3"/>
  <c r="AX212" i="3"/>
  <c r="K174" i="3"/>
  <c r="J221" i="3"/>
  <c r="BA198" i="3"/>
  <c r="AP175" i="3"/>
  <c r="K155" i="3"/>
  <c r="AX147" i="3"/>
  <c r="AY151" i="3" s="1"/>
  <c r="K106" i="3"/>
  <c r="T269" i="3"/>
  <c r="Q260" i="3"/>
  <c r="AW257" i="3"/>
  <c r="AY237" i="3"/>
  <c r="Q241" i="3"/>
  <c r="AR220" i="3"/>
  <c r="J196" i="3"/>
  <c r="S178" i="3"/>
  <c r="AP176" i="3"/>
  <c r="AT159" i="3"/>
  <c r="N148" i="3"/>
  <c r="N150" i="3" s="1"/>
  <c r="J215" i="3"/>
  <c r="U108" i="3"/>
  <c r="AV110" i="3"/>
  <c r="M271" i="3"/>
  <c r="V261" i="3"/>
  <c r="V242" i="3"/>
  <c r="AQ255" i="3"/>
  <c r="BA242" i="3"/>
  <c r="AT212" i="3"/>
  <c r="AV196" i="3"/>
  <c r="Q218" i="3"/>
  <c r="Q199" i="3"/>
  <c r="N185" i="3"/>
  <c r="L145" i="3"/>
  <c r="AX186" i="3"/>
  <c r="AX143" i="3"/>
  <c r="N262" i="3"/>
  <c r="BA254" i="3"/>
  <c r="L275" i="3"/>
  <c r="AO238" i="3"/>
  <c r="BB238" i="3" s="1"/>
  <c r="K221" i="3"/>
  <c r="AU221" i="3"/>
  <c r="AZ201" i="3"/>
  <c r="R205" i="3"/>
  <c r="R207" i="3" s="1"/>
  <c r="T155" i="3"/>
  <c r="S231" i="3"/>
  <c r="AR145" i="3"/>
  <c r="AU117" i="3"/>
  <c r="L272" i="3"/>
  <c r="U262" i="3"/>
  <c r="AW258" i="3"/>
  <c r="U243" i="3"/>
  <c r="U245" i="3" s="1"/>
  <c r="AV233" i="3"/>
  <c r="P219" i="3"/>
  <c r="AO216" i="3"/>
  <c r="AZ202" i="3"/>
  <c r="J185" i="3"/>
  <c r="P155" i="3"/>
  <c r="AO179" i="3"/>
  <c r="Q118" i="3"/>
  <c r="R132" i="3" s="1"/>
  <c r="O120" i="3"/>
  <c r="AY121" i="3"/>
  <c r="U275" i="3"/>
  <c r="Q256" i="3"/>
  <c r="V238" i="3"/>
  <c r="AX238" i="3"/>
  <c r="AQ256" i="3"/>
  <c r="M214" i="3"/>
  <c r="AU199" i="3"/>
  <c r="M167" i="3"/>
  <c r="T198" i="3"/>
  <c r="AW176" i="3"/>
  <c r="AR141" i="3"/>
  <c r="Q122" i="3"/>
  <c r="M281" i="3"/>
  <c r="AX254" i="3"/>
  <c r="P261" i="3"/>
  <c r="AS213" i="3"/>
  <c r="K241" i="3"/>
  <c r="O194" i="3"/>
  <c r="AZ243" i="3"/>
  <c r="AR186" i="3"/>
  <c r="O178" i="3"/>
  <c r="V216" i="3"/>
  <c r="AS145" i="3"/>
  <c r="AP196" i="3"/>
  <c r="AP165" i="3"/>
  <c r="U161" i="3"/>
  <c r="AO127" i="3"/>
  <c r="O128" i="3"/>
  <c r="N129" i="3"/>
  <c r="AY129" i="3"/>
  <c r="AY131" i="3" s="1"/>
  <c r="P269" i="3"/>
  <c r="O253" i="3"/>
  <c r="AR252" i="3"/>
  <c r="T235" i="3"/>
  <c r="L202" i="3"/>
  <c r="R218" i="3"/>
  <c r="AO235" i="3"/>
  <c r="AX193" i="3"/>
  <c r="AZ183" i="3"/>
  <c r="L177" i="3"/>
  <c r="AU218" i="3"/>
  <c r="U148" i="3"/>
  <c r="L158" i="3"/>
  <c r="AQ156" i="3"/>
  <c r="AX255" i="3"/>
  <c r="V281" i="3"/>
  <c r="S255" i="3"/>
  <c r="N235" i="3"/>
  <c r="AW239" i="3"/>
  <c r="K222" i="3"/>
  <c r="AP222" i="3"/>
  <c r="N179" i="3"/>
  <c r="AZ143" i="3"/>
  <c r="AO199" i="3"/>
  <c r="AW163" i="3"/>
  <c r="Q200" i="3"/>
  <c r="N160" i="3"/>
  <c r="M136" i="3"/>
  <c r="AT136" i="3"/>
  <c r="AO137" i="3"/>
  <c r="N139" i="3"/>
  <c r="V139" i="3"/>
  <c r="M278" i="3"/>
  <c r="U258" i="3"/>
  <c r="AR253" i="3"/>
  <c r="AY231" i="3"/>
  <c r="M240" i="3"/>
  <c r="S218" i="3"/>
  <c r="AR214" i="3"/>
  <c r="AX167" i="3"/>
  <c r="M202" i="3"/>
  <c r="AY186" i="3"/>
  <c r="U158" i="3"/>
  <c r="K142" i="3"/>
  <c r="Q142" i="3"/>
  <c r="AP142" i="3"/>
  <c r="AW143" i="3"/>
  <c r="O144" i="3"/>
  <c r="O149" i="3" s="1"/>
  <c r="AP146" i="3"/>
  <c r="BA147" i="3"/>
  <c r="L151" i="3"/>
  <c r="BA157" i="3"/>
  <c r="K162" i="3"/>
  <c r="AZ162" i="3"/>
  <c r="O277" i="3"/>
  <c r="AU241" i="3"/>
  <c r="J234" i="3"/>
  <c r="BA224" i="3"/>
  <c r="AY253" i="3"/>
  <c r="T212" i="3"/>
  <c r="J253" i="3"/>
  <c r="AP199" i="3"/>
  <c r="T193" i="3"/>
  <c r="J157" i="3"/>
  <c r="AR176" i="3"/>
  <c r="AZ167" i="3"/>
  <c r="AP147" i="3"/>
  <c r="U164" i="3"/>
  <c r="T174" i="3"/>
  <c r="V272" i="3"/>
  <c r="BA259" i="3"/>
  <c r="T251" i="3"/>
  <c r="AS214" i="3"/>
  <c r="K217" i="3"/>
  <c r="W217" i="3" s="1"/>
  <c r="T232" i="3"/>
  <c r="K198" i="3"/>
  <c r="AU203" i="3"/>
  <c r="AX155" i="3"/>
  <c r="J148" i="3"/>
  <c r="AZ231" i="3"/>
  <c r="J186" i="3"/>
  <c r="AW180" i="3"/>
  <c r="Q165" i="3"/>
  <c r="BA148" i="3"/>
  <c r="AP177" i="3"/>
  <c r="AO178" i="3"/>
  <c r="L273" i="3"/>
  <c r="U259" i="3"/>
  <c r="AU257" i="3"/>
  <c r="P239" i="3"/>
  <c r="AO236" i="3"/>
  <c r="O215" i="3"/>
  <c r="AU219" i="3"/>
  <c r="M155" i="3"/>
  <c r="AR177" i="3"/>
  <c r="AP200" i="3"/>
  <c r="T185" i="3"/>
  <c r="T199" i="3"/>
  <c r="AY215" i="3"/>
  <c r="R270" i="3"/>
  <c r="AR262" i="3"/>
  <c r="L254" i="3"/>
  <c r="AX234" i="3"/>
  <c r="P205" i="3"/>
  <c r="J214" i="3"/>
  <c r="T234" i="3"/>
  <c r="M163" i="3"/>
  <c r="W163" i="3" s="1"/>
  <c r="AQ217" i="3"/>
  <c r="T180" i="3"/>
  <c r="M148" i="3"/>
  <c r="AP174" i="3"/>
  <c r="AY142" i="3"/>
  <c r="R90" i="3"/>
  <c r="U271" i="3"/>
  <c r="K259" i="3"/>
  <c r="AY260" i="3"/>
  <c r="P241" i="3"/>
  <c r="AS222" i="3"/>
  <c r="S216" i="3"/>
  <c r="AZ239" i="3"/>
  <c r="AV194" i="3"/>
  <c r="M200" i="3"/>
  <c r="Q179" i="3"/>
  <c r="AZ146" i="3"/>
  <c r="AX184" i="3"/>
  <c r="AW166" i="3"/>
  <c r="N270" i="3"/>
  <c r="O261" i="3"/>
  <c r="AU243" i="3"/>
  <c r="J241" i="3"/>
  <c r="AR250" i="3"/>
  <c r="L220" i="3"/>
  <c r="BA213" i="3"/>
  <c r="AZ200" i="3"/>
  <c r="R198" i="3"/>
  <c r="AO177" i="3"/>
  <c r="S181" i="3"/>
  <c r="AS98" i="3"/>
  <c r="AR99" i="3"/>
  <c r="R280" i="3"/>
  <c r="Q251" i="3"/>
  <c r="V233" i="3"/>
  <c r="AY261" i="3"/>
  <c r="T216" i="3"/>
  <c r="AW235" i="3"/>
  <c r="AP218" i="3"/>
  <c r="N200" i="3"/>
  <c r="AU197" i="3"/>
  <c r="M179" i="3"/>
  <c r="AT144" i="3"/>
  <c r="AQ164" i="3"/>
  <c r="T148" i="3"/>
  <c r="U101" i="3"/>
  <c r="BA102" i="3"/>
  <c r="AZ103" i="3"/>
  <c r="R277" i="3"/>
  <c r="AQ243" i="3"/>
  <c r="AU252" i="3"/>
  <c r="K232" i="3"/>
  <c r="L214" i="3"/>
  <c r="AW213" i="3"/>
  <c r="K251" i="3"/>
  <c r="AU198" i="3"/>
  <c r="P177" i="3"/>
  <c r="W189" i="3" s="1"/>
  <c r="AW175" i="3"/>
  <c r="V160" i="3"/>
  <c r="Q105" i="3"/>
  <c r="J108" i="3"/>
  <c r="N280" i="3"/>
  <c r="T258" i="3"/>
  <c r="AO250" i="3"/>
  <c r="L240" i="3"/>
  <c r="AS235" i="3"/>
  <c r="AY218" i="3"/>
  <c r="V222" i="3"/>
  <c r="AP195" i="3"/>
  <c r="P193" i="3"/>
  <c r="AR185" i="3"/>
  <c r="L180" i="3"/>
  <c r="AQ160" i="3"/>
  <c r="S159" i="3"/>
  <c r="AW110" i="3"/>
  <c r="S273" i="3"/>
  <c r="AV261" i="3"/>
  <c r="N243" i="3"/>
  <c r="AU240" i="3"/>
  <c r="S250" i="3"/>
  <c r="BA223" i="3"/>
  <c r="AX205" i="3"/>
  <c r="R224" i="3"/>
  <c r="K202" i="3"/>
  <c r="AZ182" i="3"/>
  <c r="N166" i="3"/>
  <c r="AU144" i="3"/>
  <c r="AR164" i="3"/>
  <c r="AU170" i="3" s="1"/>
  <c r="U183" i="3"/>
  <c r="T144" i="3"/>
  <c r="O276" i="3"/>
  <c r="AS260" i="3"/>
  <c r="O257" i="3"/>
  <c r="AO219" i="3"/>
  <c r="O219" i="3"/>
  <c r="AV236" i="3"/>
  <c r="O200" i="3"/>
  <c r="O238" i="3"/>
  <c r="AY166" i="3"/>
  <c r="K165" i="3"/>
  <c r="AO146" i="3"/>
  <c r="AO197" i="3"/>
  <c r="AQ174" i="3"/>
  <c r="Q186" i="3"/>
  <c r="S117" i="3"/>
  <c r="AV117" i="3"/>
  <c r="AZ117" i="3"/>
  <c r="R118" i="3"/>
  <c r="R130" i="3" s="1"/>
  <c r="K276" i="3"/>
  <c r="AO251" i="3"/>
  <c r="R232" i="3"/>
  <c r="AP231" i="3"/>
  <c r="M250" i="3"/>
  <c r="AV214" i="3"/>
  <c r="J222" i="3"/>
  <c r="AQ175" i="3"/>
  <c r="J166" i="3"/>
  <c r="AX158" i="3"/>
  <c r="AP119" i="3"/>
  <c r="BA120" i="3"/>
  <c r="AZ121" i="3"/>
  <c r="AV262" i="3"/>
  <c r="O273" i="3"/>
  <c r="V257" i="3"/>
  <c r="Q237" i="3"/>
  <c r="AR236" i="3"/>
  <c r="T217" i="3"/>
  <c r="AX219" i="3"/>
  <c r="AY162" i="3"/>
  <c r="AO142" i="3"/>
  <c r="AW195" i="3"/>
  <c r="AY185" i="3"/>
  <c r="M195" i="3"/>
  <c r="S145" i="3"/>
  <c r="Q123" i="3"/>
  <c r="W123" i="3" s="1"/>
  <c r="AT123" i="3"/>
  <c r="AT130" i="3" s="1"/>
  <c r="O125" i="3"/>
  <c r="R126" i="3"/>
  <c r="AQ126" i="3"/>
  <c r="BB126" i="3" s="1"/>
  <c r="S270" i="3"/>
  <c r="AP260" i="3"/>
  <c r="K260" i="3"/>
  <c r="AT241" i="3"/>
  <c r="AZ224" i="3"/>
  <c r="AZ227" i="3" s="1"/>
  <c r="P242" i="3"/>
  <c r="O213" i="3"/>
  <c r="AR205" i="3"/>
  <c r="V197" i="3"/>
  <c r="N144" i="3"/>
  <c r="N182" i="3"/>
  <c r="AT182" i="3"/>
  <c r="Q127" i="3"/>
  <c r="AW128" i="3"/>
  <c r="S280" i="3"/>
  <c r="R260" i="3"/>
  <c r="AY251" i="3"/>
  <c r="R241" i="3"/>
  <c r="T224" i="3"/>
  <c r="BA236" i="3"/>
  <c r="T205" i="3"/>
  <c r="T207" i="3" s="1"/>
  <c r="AR193" i="3"/>
  <c r="AT219" i="3"/>
  <c r="Q180" i="3"/>
  <c r="AY158" i="3"/>
  <c r="AT183" i="3"/>
  <c r="O262" i="3"/>
  <c r="L269" i="3"/>
  <c r="J242" i="3"/>
  <c r="W242" i="3" s="1"/>
  <c r="AO232" i="3"/>
  <c r="AV250" i="3"/>
  <c r="AU215" i="3"/>
  <c r="AV198" i="3"/>
  <c r="U217" i="3"/>
  <c r="N195" i="3"/>
  <c r="AS160" i="3"/>
  <c r="AX175" i="3"/>
  <c r="R136" i="3"/>
  <c r="K273" i="3"/>
  <c r="AP261" i="3"/>
  <c r="T250" i="3"/>
  <c r="AQ237" i="3"/>
  <c r="AW220" i="3"/>
  <c r="T231" i="3"/>
  <c r="O220" i="3"/>
  <c r="O201" i="3"/>
  <c r="AQ195" i="3"/>
  <c r="K178" i="3"/>
  <c r="K159" i="3"/>
  <c r="AW144" i="3"/>
  <c r="L138" i="3"/>
  <c r="N151" i="3" s="1"/>
  <c r="AO138" i="3"/>
  <c r="BA138" i="3"/>
  <c r="O139" i="3"/>
  <c r="AV139" i="3"/>
  <c r="N140" i="3"/>
  <c r="P279" i="3"/>
  <c r="AW259" i="3"/>
  <c r="V253" i="3"/>
  <c r="V234" i="3"/>
  <c r="AS242" i="3"/>
  <c r="AY205" i="3"/>
  <c r="J216" i="3"/>
  <c r="AY212" i="3"/>
  <c r="J197" i="3"/>
  <c r="L155" i="3"/>
  <c r="AX148" i="3"/>
  <c r="AX151" i="3" s="1"/>
  <c r="Q275" i="3"/>
  <c r="Q252" i="3"/>
  <c r="AO252" i="3"/>
  <c r="AZ240" i="3"/>
  <c r="AS223" i="3"/>
  <c r="P213" i="3"/>
  <c r="BA201" i="3"/>
  <c r="L232" i="3"/>
  <c r="V204" i="3"/>
  <c r="R157" i="3"/>
  <c r="AR156" i="3"/>
  <c r="J147" i="3"/>
  <c r="W147" i="3" s="1"/>
  <c r="AP178" i="3"/>
  <c r="AO143" i="3"/>
  <c r="AZ144" i="3"/>
  <c r="R145" i="3"/>
  <c r="Q146" i="3"/>
  <c r="P147" i="3"/>
  <c r="N149" i="3"/>
  <c r="AP156" i="3"/>
  <c r="BA170" i="3" s="1"/>
  <c r="T161" i="3"/>
  <c r="AU163" i="3"/>
  <c r="AO165" i="3"/>
  <c r="J169" i="3"/>
  <c r="R278" i="3"/>
  <c r="AS251" i="3"/>
  <c r="K261" i="3"/>
  <c r="S241" i="3"/>
  <c r="K223" i="3"/>
  <c r="AW233" i="3"/>
  <c r="AP216" i="3"/>
  <c r="AZ186" i="3"/>
  <c r="S160" i="3"/>
  <c r="AX196" i="3"/>
  <c r="BA158" i="3"/>
  <c r="Q143" i="3"/>
  <c r="L174" i="3"/>
  <c r="S175" i="3"/>
  <c r="AV175" i="3"/>
  <c r="AQ176" i="3"/>
  <c r="M177" i="3"/>
  <c r="T184" i="3"/>
  <c r="P187" i="3"/>
  <c r="L195" i="3"/>
  <c r="T197" i="3"/>
  <c r="AO198" i="3"/>
  <c r="Q205" i="3"/>
  <c r="Q207" i="3" s="1"/>
  <c r="AQ221" i="3"/>
  <c r="AT258" i="3"/>
  <c r="L251" i="3"/>
  <c r="J277" i="3"/>
  <c r="AT238" i="3"/>
  <c r="Q233" i="3"/>
  <c r="AZ221" i="3"/>
  <c r="V223" i="3"/>
  <c r="R146" i="3"/>
  <c r="O280" i="3"/>
  <c r="U254" i="3"/>
  <c r="U235" i="3"/>
  <c r="BA233" i="3"/>
  <c r="AT216" i="3"/>
  <c r="V217" i="3"/>
  <c r="AP262" i="3"/>
  <c r="V198" i="3"/>
  <c r="U269" i="3"/>
  <c r="M255" i="3"/>
  <c r="AW260" i="3"/>
  <c r="AP238" i="3"/>
  <c r="M236" i="3"/>
  <c r="P220" i="3"/>
  <c r="AV221" i="3"/>
  <c r="P201" i="3"/>
  <c r="T273" i="3"/>
  <c r="AT259" i="3"/>
  <c r="R256" i="3"/>
  <c r="J238" i="3"/>
  <c r="AQ234" i="3"/>
  <c r="AW217" i="3"/>
  <c r="AV155" i="3"/>
  <c r="T270" i="3"/>
  <c r="AP250" i="3"/>
  <c r="L256" i="3"/>
  <c r="AX242" i="3"/>
  <c r="L237" i="3"/>
  <c r="O221" i="3"/>
  <c r="AO201" i="3"/>
  <c r="BB201" i="3" s="1"/>
  <c r="AQ212" i="3"/>
  <c r="O202" i="3"/>
  <c r="AP157" i="3"/>
  <c r="BB157" i="3" s="1"/>
  <c r="AU160" i="3"/>
  <c r="AU168" i="3" s="1"/>
  <c r="P273" i="3"/>
  <c r="U250" i="3"/>
  <c r="AW261" i="3"/>
  <c r="M232" i="3"/>
  <c r="AZ234" i="3"/>
  <c r="AS217" i="3"/>
  <c r="L216" i="3"/>
  <c r="S200" i="3"/>
  <c r="P162" i="3"/>
  <c r="AO162" i="3"/>
  <c r="BA162" i="3"/>
  <c r="AU164" i="3"/>
  <c r="U279" i="3"/>
  <c r="T255" i="3"/>
  <c r="AQ259" i="3"/>
  <c r="AO239" i="3"/>
  <c r="BB239" i="3" s="1"/>
  <c r="O235" i="3"/>
  <c r="U218" i="3"/>
  <c r="AR195" i="3"/>
  <c r="N196" i="3"/>
  <c r="U165" i="3"/>
  <c r="AO166" i="3"/>
  <c r="K280" i="3"/>
  <c r="AX257" i="3"/>
  <c r="S260" i="3"/>
  <c r="AQ231" i="3"/>
  <c r="K242" i="3"/>
  <c r="AW214" i="3"/>
  <c r="AZ205" i="3"/>
  <c r="K204" i="3"/>
  <c r="Q220" i="3"/>
  <c r="J281" i="3"/>
  <c r="J243" i="3"/>
  <c r="R261" i="3"/>
  <c r="AY254" i="3"/>
  <c r="P221" i="3"/>
  <c r="AR237" i="3"/>
  <c r="AO202" i="3"/>
  <c r="AX220" i="3"/>
  <c r="J205" i="3"/>
  <c r="Q174" i="3"/>
  <c r="U174" i="3"/>
  <c r="T175" i="3"/>
  <c r="AQ177" i="3"/>
  <c r="Q253" i="3"/>
  <c r="AS252" i="3"/>
  <c r="AT242" i="3"/>
  <c r="L223" i="3"/>
  <c r="L233" i="3"/>
  <c r="AZ212" i="3"/>
  <c r="R201" i="3"/>
  <c r="AV180" i="3"/>
  <c r="R275" i="3"/>
  <c r="P258" i="3"/>
  <c r="AZ250" i="3"/>
  <c r="U240" i="3"/>
  <c r="AO217" i="3"/>
  <c r="U212" i="3"/>
  <c r="AR196" i="3"/>
  <c r="O196" i="3"/>
  <c r="Q184" i="3"/>
  <c r="AT185" i="3"/>
  <c r="AT186" i="3"/>
  <c r="M187" i="3"/>
  <c r="Q194" i="3"/>
  <c r="Q206" i="3" s="1"/>
  <c r="AP198" i="3"/>
  <c r="AT203" i="3"/>
  <c r="U205" i="3"/>
  <c r="U207" i="3" s="1"/>
  <c r="J223" i="3"/>
  <c r="O274" i="3"/>
  <c r="M275" i="3"/>
  <c r="BA257" i="3"/>
  <c r="O258" i="3"/>
  <c r="AS239" i="3"/>
  <c r="O239" i="3"/>
  <c r="K216" i="3"/>
  <c r="AY222" i="3"/>
  <c r="K197" i="3"/>
  <c r="V278" i="3"/>
  <c r="AU255" i="3"/>
  <c r="AU231" i="3"/>
  <c r="K252" i="3"/>
  <c r="BA214" i="3"/>
  <c r="P234" i="3"/>
  <c r="U224" i="3"/>
  <c r="O195" i="3"/>
  <c r="Q208" i="3" s="1"/>
  <c r="AR194" i="3"/>
  <c r="AS207" i="3" s="1"/>
  <c r="J274" i="3"/>
  <c r="W274" i="3" s="1"/>
  <c r="AY252" i="3"/>
  <c r="AX232" i="3"/>
  <c r="S251" i="3"/>
  <c r="S232" i="3"/>
  <c r="N221" i="3"/>
  <c r="N202" i="3"/>
  <c r="AQ196" i="3"/>
  <c r="N157" i="3"/>
  <c r="Q257" i="3"/>
  <c r="S274" i="3"/>
  <c r="V239" i="3"/>
  <c r="AU256" i="3"/>
  <c r="AX223" i="3"/>
  <c r="AR240" i="3"/>
  <c r="AQ197" i="3"/>
  <c r="Q158" i="3"/>
  <c r="T159" i="3"/>
  <c r="AW159" i="3"/>
  <c r="J271" i="3"/>
  <c r="M251" i="3"/>
  <c r="AO254" i="3"/>
  <c r="AT232" i="3"/>
  <c r="U231" i="3"/>
  <c r="S219" i="3"/>
  <c r="AZ215" i="3"/>
  <c r="AY194" i="3"/>
  <c r="AV164" i="3"/>
  <c r="N281" i="3"/>
  <c r="N283" i="3" s="1"/>
  <c r="O254" i="3"/>
  <c r="AV252" i="3"/>
  <c r="AO220" i="3"/>
  <c r="T236" i="3"/>
  <c r="N215" i="3"/>
  <c r="N278" i="3"/>
  <c r="AR256" i="3"/>
  <c r="V235" i="3"/>
  <c r="V254" i="3"/>
  <c r="AP232" i="3"/>
  <c r="AV215" i="3"/>
  <c r="S213" i="3"/>
  <c r="AT205" i="3"/>
  <c r="S194" i="3"/>
  <c r="AW262" i="3"/>
  <c r="M269" i="3"/>
  <c r="N255" i="3"/>
  <c r="AW243" i="3"/>
  <c r="M216" i="3"/>
  <c r="AP213" i="3"/>
  <c r="S237" i="3"/>
  <c r="AV201" i="3"/>
  <c r="AY174" i="3"/>
  <c r="Q279" i="3"/>
  <c r="J262" i="3"/>
  <c r="R242" i="3"/>
  <c r="AY235" i="3"/>
  <c r="AQ260" i="3"/>
  <c r="AR218" i="3"/>
  <c r="P202" i="3"/>
  <c r="J224" i="3"/>
  <c r="AQ198" i="3"/>
  <c r="AQ178" i="3"/>
  <c r="AX258" i="3"/>
  <c r="U276" i="3"/>
  <c r="L252" i="3"/>
  <c r="Q234" i="3"/>
  <c r="BA240" i="3"/>
  <c r="L204" i="3"/>
  <c r="R220" i="3"/>
  <c r="AT223" i="3"/>
  <c r="AY195" i="3"/>
  <c r="AV181" i="3"/>
  <c r="N183" i="3"/>
  <c r="R183" i="3"/>
  <c r="V183" i="3"/>
  <c r="AU184" i="3"/>
  <c r="N186" i="3"/>
  <c r="N188" i="3" s="1"/>
  <c r="AS194" i="3"/>
  <c r="P195" i="3"/>
  <c r="AW197" i="3"/>
  <c r="AW199" i="3"/>
  <c r="T200" i="3"/>
  <c r="V224" i="3"/>
  <c r="L279" i="3"/>
  <c r="T259" i="3"/>
  <c r="AS250" i="3"/>
  <c r="L241" i="3"/>
  <c r="AS220" i="3"/>
  <c r="AZ237" i="3"/>
  <c r="L203" i="3"/>
  <c r="AY193" i="3"/>
  <c r="V148" i="3"/>
  <c r="P276" i="3"/>
  <c r="AZ261" i="3"/>
  <c r="P253" i="3"/>
  <c r="AO242" i="3"/>
  <c r="O214" i="3"/>
  <c r="K270" i="3"/>
  <c r="AQ258" i="3"/>
  <c r="V243" i="3"/>
  <c r="N250" i="3"/>
  <c r="T218" i="3"/>
  <c r="AR243" i="3"/>
  <c r="AX213" i="3"/>
  <c r="AS205" i="3"/>
  <c r="U155" i="3"/>
  <c r="AS156" i="3"/>
  <c r="AZ262" i="3"/>
  <c r="M272" i="3"/>
  <c r="AY238" i="3"/>
  <c r="V258" i="3"/>
  <c r="Q238" i="3"/>
  <c r="P214" i="3"/>
  <c r="AR221" i="3"/>
  <c r="V205" i="3"/>
  <c r="AR161" i="3"/>
  <c r="BB161" i="3" s="1"/>
  <c r="L276" i="3"/>
  <c r="AT260" i="3"/>
  <c r="N259" i="3"/>
  <c r="N240" i="3"/>
  <c r="BA243" i="3"/>
  <c r="BA246" i="3" s="1"/>
  <c r="BA203" i="3"/>
  <c r="AT213" i="3"/>
  <c r="AU226" i="3" s="1"/>
  <c r="J198" i="3"/>
  <c r="AX163" i="3"/>
  <c r="P262" i="3"/>
  <c r="Q269" i="3"/>
  <c r="BA258" i="3"/>
  <c r="AP235" i="3"/>
  <c r="P243" i="3"/>
  <c r="AV218" i="3"/>
  <c r="AV200" i="3"/>
  <c r="R194" i="3"/>
  <c r="T280" i="3"/>
  <c r="AO255" i="3"/>
  <c r="S256" i="3"/>
  <c r="AQ241" i="3"/>
  <c r="N236" i="3"/>
  <c r="AW224" i="3"/>
  <c r="T219" i="3"/>
  <c r="AR174" i="3"/>
  <c r="AZ174" i="3"/>
  <c r="AY175" i="3"/>
  <c r="S271" i="3"/>
  <c r="K257" i="3"/>
  <c r="AV253" i="3"/>
  <c r="K238" i="3"/>
  <c r="AS233" i="3"/>
  <c r="AY216" i="3"/>
  <c r="N203" i="3"/>
  <c r="AQ179" i="3"/>
  <c r="K277" i="3"/>
  <c r="M260" i="3"/>
  <c r="AP251" i="3"/>
  <c r="AU238" i="3"/>
  <c r="M241" i="3"/>
  <c r="BA221" i="3"/>
  <c r="BA204" i="3"/>
  <c r="V199" i="3"/>
  <c r="AP180" i="3"/>
  <c r="L181" i="3"/>
  <c r="K182" i="3"/>
  <c r="O182" i="3"/>
  <c r="S182" i="3"/>
  <c r="AV182" i="3"/>
  <c r="K185" i="3"/>
  <c r="O185" i="3"/>
  <c r="S185" i="3"/>
  <c r="AZ185" i="3"/>
  <c r="AX195" i="3"/>
  <c r="M196" i="3"/>
  <c r="AP197" i="3"/>
  <c r="AX197" i="3"/>
  <c r="R213" i="3"/>
  <c r="AQ215" i="3"/>
  <c r="AV234" i="3"/>
  <c r="BB269" i="3"/>
  <c r="K74" i="4" l="1"/>
  <c r="P55" i="4"/>
  <c r="L74" i="4"/>
  <c r="J74" i="4"/>
  <c r="T55" i="4"/>
  <c r="X69" i="4"/>
  <c r="X68" i="4"/>
  <c r="X64" i="4"/>
  <c r="U74" i="4"/>
  <c r="P74" i="4"/>
  <c r="X72" i="4"/>
  <c r="X67" i="4"/>
  <c r="X55" i="4"/>
  <c r="X41" i="4"/>
  <c r="J55" i="4"/>
  <c r="W74" i="4"/>
  <c r="X60" i="4"/>
  <c r="X73" i="4"/>
  <c r="T74" i="4"/>
  <c r="L55" i="4"/>
  <c r="W55" i="4"/>
  <c r="Q188" i="3"/>
  <c r="S265" i="3"/>
  <c r="S263" i="3"/>
  <c r="BB236" i="3"/>
  <c r="W234" i="3"/>
  <c r="AX149" i="3"/>
  <c r="AU130" i="3"/>
  <c r="AU132" i="3"/>
  <c r="W221" i="3"/>
  <c r="O208" i="3"/>
  <c r="O206" i="3"/>
  <c r="AT169" i="3"/>
  <c r="AT168" i="3"/>
  <c r="AV246" i="3"/>
  <c r="P131" i="3"/>
  <c r="BB131" i="3"/>
  <c r="BA132" i="3"/>
  <c r="BA130" i="3"/>
  <c r="O111" i="3"/>
  <c r="O113" i="3"/>
  <c r="BB92" i="3"/>
  <c r="R265" i="3"/>
  <c r="R263" i="3"/>
  <c r="O168" i="3"/>
  <c r="O170" i="3"/>
  <c r="AQ94" i="3"/>
  <c r="W187" i="3"/>
  <c r="W174" i="3"/>
  <c r="J189" i="3"/>
  <c r="J187" i="3"/>
  <c r="M226" i="3"/>
  <c r="R189" i="3"/>
  <c r="R187" i="3"/>
  <c r="AT189" i="3"/>
  <c r="AT188" i="3"/>
  <c r="AT187" i="3"/>
  <c r="BB156" i="3"/>
  <c r="K283" i="3"/>
  <c r="L93" i="3"/>
  <c r="O189" i="3"/>
  <c r="O187" i="3"/>
  <c r="AS151" i="3"/>
  <c r="K188" i="3"/>
  <c r="K131" i="3"/>
  <c r="BB256" i="3"/>
  <c r="V246" i="3"/>
  <c r="V244" i="3"/>
  <c r="W245" i="3"/>
  <c r="W118" i="3"/>
  <c r="W213" i="3"/>
  <c r="S113" i="3"/>
  <c r="W160" i="3"/>
  <c r="S112" i="3"/>
  <c r="W107" i="3"/>
  <c r="AU265" i="3"/>
  <c r="L208" i="3"/>
  <c r="L206" i="3"/>
  <c r="K111" i="3"/>
  <c r="K113" i="3"/>
  <c r="AT264" i="3"/>
  <c r="AT263" i="3"/>
  <c r="BB233" i="3"/>
  <c r="W138" i="3"/>
  <c r="O207" i="3"/>
  <c r="W236" i="3"/>
  <c r="AX74" i="3"/>
  <c r="AR55" i="3"/>
  <c r="AX35" i="3"/>
  <c r="W80" i="3"/>
  <c r="AV56" i="3"/>
  <c r="AP37" i="3"/>
  <c r="T112" i="3"/>
  <c r="BA74" i="3"/>
  <c r="W198" i="3"/>
  <c r="V245" i="3"/>
  <c r="AP263" i="3"/>
  <c r="AP264" i="3"/>
  <c r="L168" i="3"/>
  <c r="L170" i="3"/>
  <c r="L282" i="3"/>
  <c r="L284" i="3"/>
  <c r="BB178" i="3"/>
  <c r="BB141" i="3"/>
  <c r="AY246" i="3"/>
  <c r="V94" i="3"/>
  <c r="W93" i="3"/>
  <c r="V92" i="3"/>
  <c r="AU73" i="3"/>
  <c r="AU75" i="3"/>
  <c r="W194" i="3"/>
  <c r="AY55" i="3"/>
  <c r="BB47" i="3"/>
  <c r="BB105" i="3"/>
  <c r="M207" i="3"/>
  <c r="BA226" i="3"/>
  <c r="BA225" i="3"/>
  <c r="BB226" i="3"/>
  <c r="N282" i="3"/>
  <c r="N284" i="3"/>
  <c r="W263" i="3"/>
  <c r="J265" i="3"/>
  <c r="J263" i="3"/>
  <c r="W250" i="3"/>
  <c r="AR226" i="3"/>
  <c r="AR225" i="3"/>
  <c r="BB188" i="3"/>
  <c r="BA188" i="3"/>
  <c r="BA189" i="3"/>
  <c r="BA187" i="3"/>
  <c r="AP170" i="3"/>
  <c r="W226" i="3"/>
  <c r="V227" i="3"/>
  <c r="V225" i="3"/>
  <c r="AS246" i="3"/>
  <c r="BB123" i="3"/>
  <c r="W278" i="3"/>
  <c r="AZ17" i="3"/>
  <c r="W257" i="3"/>
  <c r="S207" i="3"/>
  <c r="O227" i="3"/>
  <c r="O225" i="3"/>
  <c r="W273" i="3"/>
  <c r="AR92" i="3"/>
  <c r="P149" i="3"/>
  <c r="P151" i="3"/>
  <c r="O169" i="3"/>
  <c r="W254" i="3"/>
  <c r="AS188" i="3"/>
  <c r="K151" i="3"/>
  <c r="K149" i="3"/>
  <c r="M188" i="3"/>
  <c r="AS132" i="3"/>
  <c r="AS130" i="3"/>
  <c r="Q169" i="3"/>
  <c r="AX112" i="3"/>
  <c r="BB99" i="3"/>
  <c r="V111" i="3"/>
  <c r="V113" i="3"/>
  <c r="W112" i="3"/>
  <c r="P93" i="3"/>
  <c r="AO226" i="3"/>
  <c r="AO225" i="3"/>
  <c r="BB212" i="3"/>
  <c r="BB225" i="3"/>
  <c r="U94" i="3"/>
  <c r="BB72" i="3"/>
  <c r="AP246" i="3"/>
  <c r="BB60" i="3"/>
  <c r="N226" i="3"/>
  <c r="N207" i="3"/>
  <c r="W240" i="3"/>
  <c r="K208" i="3"/>
  <c r="K206" i="3"/>
  <c r="R264" i="3"/>
  <c r="W275" i="3"/>
  <c r="L226" i="3"/>
  <c r="BB103" i="3"/>
  <c r="V208" i="3"/>
  <c r="V206" i="3"/>
  <c r="W207" i="3"/>
  <c r="AT16" i="3"/>
  <c r="W125" i="3"/>
  <c r="L246" i="3"/>
  <c r="L244" i="3"/>
  <c r="AQ150" i="3"/>
  <c r="AQ149" i="3"/>
  <c r="BB195" i="3"/>
  <c r="L113" i="3"/>
  <c r="L111" i="3"/>
  <c r="AR170" i="3"/>
  <c r="K112" i="3"/>
  <c r="V130" i="3"/>
  <c r="V132" i="3"/>
  <c r="W131" i="3"/>
  <c r="AP225" i="3"/>
  <c r="AP226" i="3"/>
  <c r="J112" i="3"/>
  <c r="Q113" i="3"/>
  <c r="Q111" i="3"/>
  <c r="Q93" i="3"/>
  <c r="K284" i="3"/>
  <c r="K282" i="3"/>
  <c r="AV93" i="3"/>
  <c r="BB89" i="3"/>
  <c r="P112" i="3"/>
  <c r="W232" i="3"/>
  <c r="AO92" i="3"/>
  <c r="AP208" i="3"/>
  <c r="O131" i="3"/>
  <c r="AS170" i="3"/>
  <c r="BB187" i="3"/>
  <c r="BB174" i="3"/>
  <c r="AO187" i="3"/>
  <c r="AO188" i="3"/>
  <c r="L264" i="3"/>
  <c r="AO168" i="3"/>
  <c r="BB155" i="3"/>
  <c r="AO169" i="3"/>
  <c r="BB168" i="3"/>
  <c r="AU55" i="3"/>
  <c r="BB159" i="3"/>
  <c r="AQ151" i="3"/>
  <c r="AU36" i="3"/>
  <c r="BB15" i="3"/>
  <c r="AR18" i="3"/>
  <c r="W129" i="3"/>
  <c r="AW132" i="3"/>
  <c r="AV131" i="3"/>
  <c r="W178" i="3"/>
  <c r="BB164" i="3"/>
  <c r="AV74" i="3"/>
  <c r="S131" i="3"/>
  <c r="M225" i="3"/>
  <c r="M227" i="3"/>
  <c r="BB260" i="3"/>
  <c r="AX55" i="3"/>
  <c r="R150" i="3"/>
  <c r="W219" i="3"/>
  <c r="BB207" i="3"/>
  <c r="BA206" i="3"/>
  <c r="BA207" i="3"/>
  <c r="AP151" i="3"/>
  <c r="W199" i="3"/>
  <c r="W84" i="3"/>
  <c r="AT55" i="3"/>
  <c r="AX36" i="3"/>
  <c r="BB14" i="3"/>
  <c r="BB28" i="3"/>
  <c r="AU18" i="3"/>
  <c r="AQ92" i="3"/>
  <c r="AW75" i="3"/>
  <c r="BA55" i="3"/>
  <c r="M112" i="3"/>
  <c r="AQ54" i="3"/>
  <c r="AR56" i="3"/>
  <c r="AW36" i="3"/>
  <c r="BB24" i="3"/>
  <c r="AT36" i="3"/>
  <c r="AR37" i="3"/>
  <c r="BB71" i="3"/>
  <c r="K150" i="3"/>
  <c r="AO74" i="3"/>
  <c r="AQ73" i="3"/>
  <c r="AR189" i="3"/>
  <c r="AR188" i="3"/>
  <c r="AR187" i="3"/>
  <c r="AS208" i="3"/>
  <c r="M282" i="3"/>
  <c r="M284" i="3"/>
  <c r="J207" i="3"/>
  <c r="W205" i="3"/>
  <c r="AS206" i="3"/>
  <c r="J150" i="3"/>
  <c r="W148" i="3"/>
  <c r="M149" i="3"/>
  <c r="M151" i="3"/>
  <c r="V283" i="3"/>
  <c r="AX207" i="3"/>
  <c r="AX206" i="3"/>
  <c r="W196" i="3"/>
  <c r="V264" i="3"/>
  <c r="W182" i="3"/>
  <c r="W156" i="3"/>
  <c r="J94" i="3"/>
  <c r="W92" i="3"/>
  <c r="J92" i="3"/>
  <c r="W79" i="3"/>
  <c r="N170" i="3"/>
  <c r="N168" i="3"/>
  <c r="N189" i="3"/>
  <c r="N187" i="3"/>
  <c r="BB185" i="3"/>
  <c r="AV226" i="3"/>
  <c r="AV225" i="3"/>
  <c r="W204" i="3"/>
  <c r="BB91" i="3"/>
  <c r="BB144" i="3"/>
  <c r="V93" i="3"/>
  <c r="AX94" i="3"/>
  <c r="AX92" i="3"/>
  <c r="AT246" i="3"/>
  <c r="AP55" i="3"/>
  <c r="W259" i="3"/>
  <c r="BB245" i="3"/>
  <c r="BA245" i="3"/>
  <c r="BA244" i="3"/>
  <c r="AX56" i="3"/>
  <c r="AX54" i="3"/>
  <c r="AQ131" i="3"/>
  <c r="AU93" i="3"/>
  <c r="W220" i="3"/>
  <c r="M130" i="3"/>
  <c r="M132" i="3"/>
  <c r="BB88" i="3"/>
  <c r="W165" i="3"/>
  <c r="AS226" i="3"/>
  <c r="AS225" i="3"/>
  <c r="W99" i="3"/>
  <c r="BA75" i="3"/>
  <c r="BA73" i="3"/>
  <c r="BB74" i="3"/>
  <c r="AX227" i="3"/>
  <c r="AR245" i="3"/>
  <c r="AR244" i="3"/>
  <c r="AS131" i="3"/>
  <c r="BB90" i="3"/>
  <c r="AV206" i="3"/>
  <c r="AV207" i="3"/>
  <c r="W180" i="3"/>
  <c r="BB73" i="3"/>
  <c r="AW56" i="3"/>
  <c r="BB4" i="3"/>
  <c r="V150" i="3"/>
  <c r="J226" i="3"/>
  <c r="W224" i="3"/>
  <c r="BB220" i="3"/>
  <c r="U246" i="3"/>
  <c r="U244" i="3"/>
  <c r="AZ264" i="3"/>
  <c r="AZ263" i="3"/>
  <c r="BB252" i="3"/>
  <c r="AQ189" i="3"/>
  <c r="AQ188" i="3"/>
  <c r="AQ187" i="3"/>
  <c r="AW112" i="3"/>
  <c r="W241" i="3"/>
  <c r="T227" i="3"/>
  <c r="T225" i="3"/>
  <c r="BB158" i="3"/>
  <c r="AY245" i="3"/>
  <c r="AY244" i="3"/>
  <c r="AT149" i="3"/>
  <c r="AT150" i="3"/>
  <c r="N131" i="3"/>
  <c r="BB216" i="3"/>
  <c r="AV112" i="3"/>
  <c r="K168" i="3"/>
  <c r="K170" i="3"/>
  <c r="W260" i="3"/>
  <c r="U169" i="3"/>
  <c r="O284" i="3"/>
  <c r="O282" i="3"/>
  <c r="N246" i="3"/>
  <c r="N244" i="3"/>
  <c r="BB180" i="3"/>
  <c r="AW151" i="3"/>
  <c r="R225" i="3"/>
  <c r="R227" i="3"/>
  <c r="W119" i="3"/>
  <c r="AS168" i="3"/>
  <c r="AS169" i="3"/>
  <c r="W270" i="3"/>
  <c r="BA112" i="3"/>
  <c r="BB86" i="3"/>
  <c r="W82" i="3"/>
  <c r="AQ169" i="3"/>
  <c r="AQ168" i="3"/>
  <c r="BB175" i="3"/>
  <c r="AP149" i="3"/>
  <c r="AP150" i="3"/>
  <c r="P246" i="3"/>
  <c r="P244" i="3"/>
  <c r="AW227" i="3"/>
  <c r="BB255" i="3"/>
  <c r="Q282" i="3"/>
  <c r="Q284" i="3"/>
  <c r="V207" i="3"/>
  <c r="AR246" i="3"/>
  <c r="AY207" i="3"/>
  <c r="AY206" i="3"/>
  <c r="V226" i="3"/>
  <c r="AW246" i="3"/>
  <c r="U227" i="3"/>
  <c r="U225" i="3"/>
  <c r="AZ226" i="3"/>
  <c r="AZ225" i="3"/>
  <c r="U189" i="3"/>
  <c r="U187" i="3"/>
  <c r="BB202" i="3"/>
  <c r="AQ245" i="3"/>
  <c r="AQ244" i="3"/>
  <c r="BB166" i="3"/>
  <c r="BB162" i="3"/>
  <c r="U263" i="3"/>
  <c r="U265" i="3"/>
  <c r="W238" i="3"/>
  <c r="L187" i="3"/>
  <c r="L189" i="3"/>
  <c r="BB143" i="3"/>
  <c r="W197" i="3"/>
  <c r="T265" i="3"/>
  <c r="T263" i="3"/>
  <c r="R151" i="3"/>
  <c r="R149" i="3"/>
  <c r="AV264" i="3"/>
  <c r="AV263" i="3"/>
  <c r="O264" i="3"/>
  <c r="T226" i="3"/>
  <c r="BB142" i="3"/>
  <c r="AV265" i="3"/>
  <c r="BB251" i="3"/>
  <c r="AV132" i="3"/>
  <c r="AV130" i="3"/>
  <c r="BB197" i="3"/>
  <c r="BB219" i="3"/>
  <c r="AX208" i="3"/>
  <c r="N245" i="3"/>
  <c r="P206" i="3"/>
  <c r="P208" i="3"/>
  <c r="AQ246" i="3"/>
  <c r="AU246" i="3"/>
  <c r="W214" i="3"/>
  <c r="AR265" i="3"/>
  <c r="W186" i="3"/>
  <c r="J188" i="3"/>
  <c r="T208" i="3"/>
  <c r="T206" i="3"/>
  <c r="M169" i="3"/>
  <c r="P168" i="3"/>
  <c r="P170" i="3"/>
  <c r="W170" i="3"/>
  <c r="U264" i="3"/>
  <c r="S244" i="3"/>
  <c r="S246" i="3"/>
  <c r="T282" i="3"/>
  <c r="T284" i="3"/>
  <c r="AX225" i="3"/>
  <c r="AX226" i="3"/>
  <c r="W146" i="3"/>
  <c r="R169" i="3"/>
  <c r="R188" i="3"/>
  <c r="AW150" i="3"/>
  <c r="L149" i="3"/>
  <c r="AX189" i="3"/>
  <c r="AX188" i="3"/>
  <c r="AX187" i="3"/>
  <c r="R208" i="3"/>
  <c r="R206" i="3"/>
  <c r="BB129" i="3"/>
  <c r="AY112" i="3"/>
  <c r="W159" i="3"/>
  <c r="AV111" i="3"/>
  <c r="P94" i="3"/>
  <c r="AY93" i="3"/>
  <c r="BB261" i="3"/>
  <c r="M245" i="3"/>
  <c r="BB119" i="3"/>
  <c r="BB176" i="3"/>
  <c r="AY94" i="3"/>
  <c r="AY92" i="3"/>
  <c r="R94" i="3"/>
  <c r="S189" i="3"/>
  <c r="S187" i="3"/>
  <c r="BB70" i="3"/>
  <c r="AY75" i="3"/>
  <c r="W126" i="3"/>
  <c r="AO150" i="3"/>
  <c r="BB149" i="3"/>
  <c r="AO149" i="3"/>
  <c r="BB136" i="3"/>
  <c r="AV208" i="3"/>
  <c r="BB84" i="3"/>
  <c r="AW226" i="3"/>
  <c r="AW225" i="3"/>
  <c r="AU207" i="3"/>
  <c r="AU206" i="3"/>
  <c r="AY56" i="3"/>
  <c r="W225" i="3"/>
  <c r="W212" i="3"/>
  <c r="J227" i="3"/>
  <c r="J225" i="3"/>
  <c r="W235" i="3"/>
  <c r="K264" i="3"/>
  <c r="BB243" i="3"/>
  <c r="AO246" i="3"/>
  <c r="BB98" i="3"/>
  <c r="AO111" i="3"/>
  <c r="AO113" i="3"/>
  <c r="BB111" i="3"/>
  <c r="BB163" i="3"/>
  <c r="AP131" i="3"/>
  <c r="W164" i="3"/>
  <c r="Q150" i="3"/>
  <c r="W188" i="3"/>
  <c r="V189" i="3"/>
  <c r="V187" i="3"/>
  <c r="AO132" i="3"/>
  <c r="BB130" i="3"/>
  <c r="AO130" i="3"/>
  <c r="BB117" i="3"/>
  <c r="BB241" i="3"/>
  <c r="AQ170" i="3"/>
  <c r="BB204" i="3"/>
  <c r="BB257" i="3"/>
  <c r="W121" i="3"/>
  <c r="W137" i="3"/>
  <c r="AY264" i="3"/>
  <c r="AY263" i="3"/>
  <c r="BB118" i="3"/>
  <c r="AP112" i="3"/>
  <c r="BB110" i="3"/>
  <c r="W105" i="3"/>
  <c r="R111" i="3"/>
  <c r="O94" i="3"/>
  <c r="R246" i="3"/>
  <c r="R244" i="3"/>
  <c r="AT94" i="3"/>
  <c r="AP74" i="3"/>
  <c r="AR132" i="3"/>
  <c r="AR130" i="3"/>
  <c r="BB65" i="3"/>
  <c r="AS54" i="3"/>
  <c r="AR131" i="3"/>
  <c r="J246" i="3"/>
  <c r="J244" i="3"/>
  <c r="W231" i="3"/>
  <c r="W244" i="3"/>
  <c r="AO37" i="3"/>
  <c r="V282" i="3"/>
  <c r="V284" i="3"/>
  <c r="W283" i="3"/>
  <c r="AP16" i="3"/>
  <c r="W144" i="3"/>
  <c r="K226" i="3"/>
  <c r="Q112" i="3"/>
  <c r="BB222" i="3"/>
  <c r="AO265" i="3"/>
  <c r="BB262" i="3"/>
  <c r="W276" i="3"/>
  <c r="S284" i="3"/>
  <c r="S282" i="3"/>
  <c r="N132" i="3"/>
  <c r="AS227" i="3"/>
  <c r="BB109" i="3"/>
  <c r="AP132" i="3"/>
  <c r="AP130" i="3"/>
  <c r="W142" i="3"/>
  <c r="Q283" i="3"/>
  <c r="W111" i="3"/>
  <c r="J111" i="3"/>
  <c r="W98" i="3"/>
  <c r="J113" i="3"/>
  <c r="AU151" i="3"/>
  <c r="AQ93" i="3"/>
  <c r="W88" i="3"/>
  <c r="BB244" i="3"/>
  <c r="BB231" i="3"/>
  <c r="AO245" i="3"/>
  <c r="AO244" i="3"/>
  <c r="W251" i="3"/>
  <c r="BA92" i="3"/>
  <c r="BB93" i="3"/>
  <c r="BA94" i="3"/>
  <c r="S245" i="3"/>
  <c r="AU74" i="3"/>
  <c r="BB106" i="3"/>
  <c r="AT131" i="3"/>
  <c r="L227" i="3"/>
  <c r="L225" i="3"/>
  <c r="AX265" i="3"/>
  <c r="L150" i="3"/>
  <c r="BB259" i="3"/>
  <c r="AX246" i="3"/>
  <c r="K227" i="3"/>
  <c r="K225" i="3"/>
  <c r="W158" i="3"/>
  <c r="BA56" i="3"/>
  <c r="BA54" i="3"/>
  <c r="BB55" i="3"/>
  <c r="AU208" i="3"/>
  <c r="AY132" i="3"/>
  <c r="AY150" i="3"/>
  <c r="AY149" i="3"/>
  <c r="AP17" i="3"/>
  <c r="S169" i="3"/>
  <c r="K207" i="3"/>
  <c r="W252" i="3"/>
  <c r="P132" i="3"/>
  <c r="P130" i="3"/>
  <c r="K92" i="3"/>
  <c r="K94" i="3"/>
  <c r="S168" i="3"/>
  <c r="S170" i="3"/>
  <c r="M208" i="3"/>
  <c r="M206" i="3"/>
  <c r="BB234" i="3"/>
  <c r="W279" i="3"/>
  <c r="AR112" i="3"/>
  <c r="W200" i="3"/>
  <c r="BB240" i="3"/>
  <c r="W161" i="3"/>
  <c r="AO227" i="3"/>
  <c r="BB224" i="3"/>
  <c r="R282" i="3"/>
  <c r="R284" i="3"/>
  <c r="W218" i="3"/>
  <c r="BB68" i="3"/>
  <c r="BB9" i="3"/>
  <c r="AT18" i="3"/>
  <c r="AS36" i="3"/>
  <c r="BB25" i="3"/>
  <c r="AT17" i="3"/>
  <c r="AO55" i="3"/>
  <c r="BB35" i="3"/>
  <c r="N92" i="3"/>
  <c r="BB27" i="3"/>
  <c r="N265" i="3"/>
  <c r="N263" i="3"/>
  <c r="J283" i="3"/>
  <c r="W281" i="3"/>
  <c r="W216" i="3"/>
  <c r="AP245" i="3"/>
  <c r="AP244" i="3"/>
  <c r="AO264" i="3"/>
  <c r="AO263" i="3"/>
  <c r="BB250" i="3"/>
  <c r="BB263" i="3"/>
  <c r="AR264" i="3"/>
  <c r="AR263" i="3"/>
  <c r="AP189" i="3"/>
  <c r="AP188" i="3"/>
  <c r="AP187" i="3"/>
  <c r="W253" i="3"/>
  <c r="BB199" i="3"/>
  <c r="U150" i="3"/>
  <c r="Q168" i="3"/>
  <c r="W127" i="3"/>
  <c r="K93" i="3"/>
  <c r="W91" i="3"/>
  <c r="AP227" i="3"/>
  <c r="W145" i="3"/>
  <c r="R131" i="3"/>
  <c r="AU227" i="3"/>
  <c r="L112" i="3"/>
  <c r="S151" i="3"/>
  <c r="Q149" i="3"/>
  <c r="Q151" i="3"/>
  <c r="BA150" i="3"/>
  <c r="BA149" i="3"/>
  <c r="BB150" i="3"/>
  <c r="R170" i="3"/>
  <c r="R168" i="3"/>
  <c r="AX16" i="3"/>
  <c r="AV244" i="3"/>
  <c r="AV245" i="3"/>
  <c r="L265" i="3"/>
  <c r="L263" i="3"/>
  <c r="W195" i="3"/>
  <c r="W122" i="3"/>
  <c r="W179" i="3"/>
  <c r="L131" i="3"/>
  <c r="Q227" i="3"/>
  <c r="Q225" i="3"/>
  <c r="W110" i="3"/>
  <c r="AQ227" i="3"/>
  <c r="T94" i="3"/>
  <c r="BB160" i="3"/>
  <c r="BA168" i="3"/>
  <c r="BB169" i="3"/>
  <c r="BA169" i="3"/>
  <c r="AR35" i="3"/>
  <c r="S283" i="3"/>
  <c r="Q264" i="3"/>
  <c r="AY169" i="3"/>
  <c r="AY168" i="3"/>
  <c r="S264" i="3"/>
  <c r="AR150" i="3"/>
  <c r="AZ265" i="3"/>
  <c r="BB242" i="3"/>
  <c r="AY189" i="3"/>
  <c r="AY188" i="3"/>
  <c r="AY187" i="3"/>
  <c r="AW265" i="3"/>
  <c r="W271" i="3"/>
  <c r="U282" i="3"/>
  <c r="U284" i="3"/>
  <c r="BB198" i="3"/>
  <c r="BB165" i="3"/>
  <c r="AY208" i="3"/>
  <c r="AR208" i="3"/>
  <c r="W222" i="3"/>
  <c r="AZ132" i="3"/>
  <c r="AZ130" i="3"/>
  <c r="R226" i="3"/>
  <c r="AS113" i="3"/>
  <c r="AS111" i="3"/>
  <c r="M150" i="3"/>
  <c r="M170" i="3"/>
  <c r="M168" i="3"/>
  <c r="AX169" i="3"/>
  <c r="AX168" i="3"/>
  <c r="W157" i="3"/>
  <c r="AX170" i="3"/>
  <c r="BB235" i="3"/>
  <c r="M283" i="3"/>
  <c r="BB179" i="3"/>
  <c r="K189" i="3"/>
  <c r="K187" i="3"/>
  <c r="U188" i="3"/>
  <c r="AW93" i="3"/>
  <c r="AW187" i="3"/>
  <c r="AW188" i="3"/>
  <c r="AW189" i="3"/>
  <c r="O244" i="3"/>
  <c r="O246" i="3"/>
  <c r="BB223" i="3"/>
  <c r="W280" i="3"/>
  <c r="W261" i="3"/>
  <c r="W237" i="3"/>
  <c r="AT245" i="3"/>
  <c r="AT244" i="3"/>
  <c r="N112" i="3"/>
  <c r="Q226" i="3"/>
  <c r="N111" i="3"/>
  <c r="AT93" i="3"/>
  <c r="L188" i="3"/>
  <c r="AT151" i="3"/>
  <c r="O283" i="3"/>
  <c r="AZ189" i="3"/>
  <c r="AZ188" i="3"/>
  <c r="AZ187" i="3"/>
  <c r="P245" i="3"/>
  <c r="P264" i="3"/>
  <c r="U170" i="3"/>
  <c r="U168" i="3"/>
  <c r="AS264" i="3"/>
  <c r="AS263" i="3"/>
  <c r="W262" i="3"/>
  <c r="J264" i="3"/>
  <c r="AT208" i="3"/>
  <c r="BB254" i="3"/>
  <c r="U226" i="3"/>
  <c r="AU245" i="3"/>
  <c r="AU244" i="3"/>
  <c r="W223" i="3"/>
  <c r="BB217" i="3"/>
  <c r="Q189" i="3"/>
  <c r="Q187" i="3"/>
  <c r="J245" i="3"/>
  <c r="W243" i="3"/>
  <c r="AZ208" i="3"/>
  <c r="AQ226" i="3"/>
  <c r="AQ225" i="3"/>
  <c r="AV169" i="3"/>
  <c r="AV168" i="3"/>
  <c r="AP265" i="3"/>
  <c r="W277" i="3"/>
  <c r="AS189" i="3"/>
  <c r="W167" i="3"/>
  <c r="AY226" i="3"/>
  <c r="AY225" i="3"/>
  <c r="BB138" i="3"/>
  <c r="T246" i="3"/>
  <c r="T244" i="3"/>
  <c r="BB232" i="3"/>
  <c r="AR207" i="3"/>
  <c r="AR206" i="3"/>
  <c r="W166" i="3"/>
  <c r="M265" i="3"/>
  <c r="M263" i="3"/>
  <c r="S132" i="3"/>
  <c r="S130" i="3"/>
  <c r="BB146" i="3"/>
  <c r="W108" i="3"/>
  <c r="T150" i="3"/>
  <c r="BB177" i="3"/>
  <c r="P207" i="3"/>
  <c r="BA151" i="3"/>
  <c r="AZ244" i="3"/>
  <c r="AZ245" i="3"/>
  <c r="T189" i="3"/>
  <c r="T187" i="3"/>
  <c r="AZ170" i="3"/>
  <c r="BA227" i="3"/>
  <c r="BB137" i="3"/>
  <c r="W284" i="3"/>
  <c r="P282" i="3"/>
  <c r="P284" i="3"/>
  <c r="BB127" i="3"/>
  <c r="AZ246" i="3"/>
  <c r="W185" i="3"/>
  <c r="T168" i="3"/>
  <c r="T170" i="3"/>
  <c r="N264" i="3"/>
  <c r="AT226" i="3"/>
  <c r="AT225" i="3"/>
  <c r="W215" i="3"/>
  <c r="W181" i="3"/>
  <c r="AY227" i="3"/>
  <c r="L283" i="3"/>
  <c r="AZ207" i="3"/>
  <c r="AZ206" i="3"/>
  <c r="O265" i="3"/>
  <c r="O263" i="3"/>
  <c r="AR227" i="3"/>
  <c r="S208" i="3"/>
  <c r="S206" i="3"/>
  <c r="S227" i="3"/>
  <c r="S225" i="3"/>
  <c r="R283" i="3"/>
  <c r="V188" i="3"/>
  <c r="AS265" i="3"/>
  <c r="AW111" i="3"/>
  <c r="AW113" i="3"/>
  <c r="BB213" i="3"/>
  <c r="O245" i="3"/>
  <c r="AV151" i="3"/>
  <c r="AQ112" i="3"/>
  <c r="W202" i="3"/>
  <c r="AX245" i="3"/>
  <c r="AX244" i="3"/>
  <c r="AP113" i="3"/>
  <c r="AP111" i="3"/>
  <c r="AO112" i="3"/>
  <c r="S93" i="3"/>
  <c r="W162" i="3"/>
  <c r="N208" i="3"/>
  <c r="N206" i="3"/>
  <c r="BB80" i="3"/>
  <c r="AP92" i="3"/>
  <c r="AU94" i="3"/>
  <c r="AU92" i="3"/>
  <c r="N94" i="3"/>
  <c r="P169" i="3"/>
  <c r="K246" i="3"/>
  <c r="K244" i="3"/>
  <c r="K265" i="3"/>
  <c r="K263" i="3"/>
  <c r="AV189" i="3"/>
  <c r="AV188" i="3"/>
  <c r="AV187" i="3"/>
  <c r="AX263" i="3"/>
  <c r="AX264" i="3"/>
  <c r="Q265" i="3"/>
  <c r="Q263" i="3"/>
  <c r="T283" i="3"/>
  <c r="BB62" i="3"/>
  <c r="BB61" i="3"/>
  <c r="AQ75" i="3"/>
  <c r="AQ130" i="3"/>
  <c r="AQ132" i="3"/>
  <c r="AT227" i="3"/>
  <c r="BA264" i="3"/>
  <c r="BA263" i="3"/>
  <c r="BB264" i="3"/>
  <c r="AP54" i="3"/>
  <c r="BB51" i="3"/>
  <c r="J151" i="3"/>
  <c r="W149" i="3"/>
  <c r="J149" i="3"/>
  <c r="W136" i="3"/>
  <c r="M93" i="3"/>
  <c r="AU56" i="3"/>
  <c r="BB42" i="3"/>
  <c r="AQ56" i="3"/>
  <c r="BB186" i="3"/>
  <c r="AO189" i="3"/>
  <c r="R245" i="3"/>
  <c r="AP35" i="3"/>
  <c r="AY37" i="3"/>
  <c r="W140" i="3"/>
  <c r="P265" i="3"/>
  <c r="P263" i="3"/>
  <c r="W183" i="3"/>
  <c r="W264" i="3"/>
  <c r="V265" i="3"/>
  <c r="V263" i="3"/>
  <c r="Q131" i="3"/>
  <c r="BB107" i="3"/>
  <c r="BB167" i="3"/>
  <c r="AO170" i="3"/>
  <c r="V151" i="3"/>
  <c r="W150" i="3"/>
  <c r="V149" i="3"/>
  <c r="AU16" i="3"/>
  <c r="AR16" i="3"/>
  <c r="AZ16" i="3"/>
  <c r="W155" i="3"/>
  <c r="AY170" i="3"/>
  <c r="BB147" i="3"/>
  <c r="BB181" i="3"/>
  <c r="BB253" i="3"/>
  <c r="AW170" i="3"/>
  <c r="S226" i="3"/>
  <c r="AZ93" i="3"/>
  <c r="J282" i="3"/>
  <c r="J284" i="3"/>
  <c r="W269" i="3"/>
  <c r="W282" i="3"/>
  <c r="BB205" i="3"/>
  <c r="AO208" i="3"/>
  <c r="J208" i="3"/>
  <c r="J206" i="3"/>
  <c r="W206" i="3"/>
  <c r="W193" i="3"/>
  <c r="AQ265" i="3"/>
  <c r="K245" i="3"/>
  <c r="AZ113" i="3"/>
  <c r="AO151" i="3"/>
  <c r="BB148" i="3"/>
  <c r="V170" i="3"/>
  <c r="W169" i="3"/>
  <c r="V168" i="3"/>
  <c r="V169" i="3"/>
  <c r="AV170" i="3"/>
  <c r="AQ207" i="3"/>
  <c r="AQ206" i="3"/>
  <c r="W256" i="3"/>
  <c r="M113" i="3"/>
  <c r="M111" i="3"/>
  <c r="W100" i="3"/>
  <c r="N227" i="3"/>
  <c r="N225" i="3"/>
  <c r="M264" i="3"/>
  <c r="BB79" i="3"/>
  <c r="M94" i="3"/>
  <c r="M92" i="3"/>
  <c r="AT170" i="3"/>
  <c r="AO73" i="3"/>
  <c r="AR111" i="3"/>
  <c r="AR113" i="3"/>
  <c r="K132" i="3"/>
  <c r="J131" i="3"/>
  <c r="K130" i="3"/>
  <c r="AP169" i="3"/>
  <c r="AP168" i="3"/>
  <c r="P283" i="3"/>
  <c r="Q246" i="3"/>
  <c r="Q244" i="3"/>
  <c r="BB206" i="3"/>
  <c r="AO207" i="3"/>
  <c r="AO206" i="3"/>
  <c r="BB193" i="3"/>
  <c r="AO54" i="3"/>
  <c r="BB53" i="3"/>
  <c r="T169" i="3"/>
  <c r="AW245" i="3"/>
  <c r="AW244" i="3"/>
  <c r="BB140" i="3"/>
  <c r="K169" i="3"/>
  <c r="AQ264" i="3"/>
  <c r="AQ263" i="3"/>
  <c r="W86" i="3"/>
  <c r="AU189" i="3"/>
  <c r="AU188" i="3"/>
  <c r="AU187" i="3"/>
  <c r="BB41" i="3"/>
  <c r="BB34" i="3"/>
  <c r="L207" i="3"/>
  <c r="W104" i="3"/>
  <c r="BB203" i="3"/>
  <c r="BB214" i="3"/>
  <c r="BB13" i="3"/>
  <c r="AQ208" i="3"/>
  <c r="AP207" i="3"/>
  <c r="AP206" i="3"/>
  <c r="P226" i="3"/>
  <c r="BB29" i="3"/>
  <c r="W239" i="3"/>
  <c r="AT207" i="3"/>
  <c r="AT206" i="3"/>
  <c r="P188" i="3"/>
  <c r="T151" i="3"/>
  <c r="AZ131" i="3"/>
  <c r="W203" i="3"/>
  <c r="M246" i="3"/>
  <c r="M244" i="3"/>
  <c r="O130" i="3"/>
  <c r="Q130" i="3"/>
  <c r="Q132" i="3"/>
  <c r="BB120" i="3"/>
  <c r="AT113" i="3"/>
  <c r="AT111" i="3"/>
  <c r="T245" i="3"/>
  <c r="T264" i="3"/>
  <c r="AR169" i="3"/>
  <c r="AR168" i="3"/>
  <c r="O93" i="3"/>
  <c r="AW208" i="3"/>
  <c r="AU264" i="3"/>
  <c r="AU263" i="3"/>
  <c r="BB145" i="3"/>
  <c r="W184" i="3"/>
  <c r="O226" i="3"/>
  <c r="W255" i="3"/>
  <c r="AS74" i="3"/>
  <c r="W201" i="3"/>
  <c r="S150" i="3"/>
  <c r="BB215" i="3"/>
  <c r="AP93" i="3"/>
  <c r="BB237" i="3"/>
  <c r="L245" i="3"/>
  <c r="AR151" i="3"/>
  <c r="BB221" i="3"/>
  <c r="W272" i="3"/>
  <c r="AS93" i="3"/>
  <c r="BB112" i="3"/>
  <c r="BA113" i="3"/>
  <c r="BA111" i="3"/>
  <c r="AW264" i="3"/>
  <c r="AW263" i="3"/>
  <c r="AW169" i="3"/>
  <c r="Q245" i="3"/>
  <c r="BA18" i="3"/>
  <c r="AX131" i="3"/>
  <c r="W233" i="3"/>
  <c r="AT112" i="3"/>
  <c r="P227" i="3"/>
  <c r="P225" i="3"/>
  <c r="AW207" i="3"/>
  <c r="AW206" i="3"/>
  <c r="U283" i="3"/>
  <c r="N93" i="3"/>
  <c r="BB194" i="3"/>
  <c r="AS245" i="3"/>
  <c r="AS244" i="3"/>
  <c r="O112" i="3"/>
  <c r="J130" i="3"/>
  <c r="W117" i="3"/>
  <c r="J132" i="3"/>
  <c r="W130" i="3"/>
  <c r="BA265" i="3"/>
  <c r="AZ169" i="3"/>
  <c r="AZ168" i="3"/>
  <c r="S188" i="3"/>
  <c r="AT265" i="3"/>
  <c r="P111" i="3"/>
  <c r="BB30" i="3"/>
  <c r="AY35" i="3"/>
  <c r="AQ74" i="3"/>
  <c r="AW18" i="3"/>
  <c r="AV18" i="3"/>
  <c r="W101" i="3"/>
  <c r="AQ55" i="3"/>
  <c r="B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X32" authorId="0" shapeId="0" xr:uid="{A5C9C200-8B21-4225-8394-0954807D6368}">
      <text>
        <r>
          <rPr>
            <b/>
            <sz val="9"/>
            <color indexed="81"/>
            <rFont val="Tahoma"/>
            <charset val="1"/>
          </rPr>
          <t>Mikael Hermansson:</t>
        </r>
        <r>
          <rPr>
            <sz val="9"/>
            <color indexed="81"/>
            <rFont val="Tahoma"/>
            <charset val="1"/>
          </rPr>
          <t xml:space="preserve">
Credit: Fredrik Jansson, 2005.</t>
        </r>
      </text>
    </comment>
    <comment ref="X49" authorId="0" shapeId="0" xr:uid="{919B6ACC-0C79-4FE2-88D6-E5B946600F65}">
      <text>
        <r>
          <rPr>
            <b/>
            <sz val="9"/>
            <color indexed="81"/>
            <rFont val="Tahoma"/>
            <charset val="1"/>
          </rPr>
          <t>Mikael Hermansson:</t>
        </r>
        <r>
          <rPr>
            <sz val="9"/>
            <color indexed="81"/>
            <rFont val="Tahoma"/>
            <charset val="1"/>
          </rPr>
          <t xml:space="preserve">
Credit: Trump-Danielsson, 2018.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S16" authorId="0" shapeId="0" xr:uid="{D273F3E8-534F-4446-9F1B-28B0FF834602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from Walter Trump, year 2006.</t>
        </r>
      </text>
    </comment>
    <comment ref="CC50" authorId="0" shapeId="0" xr:uid="{0445B781-6CD3-4A43-AB7D-848975BE3052}">
      <text>
        <r>
          <rPr>
            <b/>
            <sz val="9"/>
            <color indexed="81"/>
            <rFont val="Tahoma"/>
            <family val="2"/>
          </rPr>
          <t>Mikael Hermansson:</t>
        </r>
        <r>
          <rPr>
            <sz val="9"/>
            <color indexed="81"/>
            <rFont val="Tahoma"/>
            <family val="2"/>
          </rPr>
          <t xml:space="preserve">
Original from Walter Trump, year 2002.</t>
        </r>
      </text>
    </comment>
  </commentList>
</comments>
</file>

<file path=xl/sharedStrings.xml><?xml version="1.0" encoding="utf-8"?>
<sst xmlns="http://schemas.openxmlformats.org/spreadsheetml/2006/main" count="28188" uniqueCount="661">
  <si>
    <t xml:space="preserve"> </t>
  </si>
  <si>
    <t>Trimagic Square n12:1a</t>
  </si>
  <si>
    <t>MS Matrix n12:1b</t>
  </si>
  <si>
    <t>Trimagic Square n12:6.1a</t>
  </si>
  <si>
    <t>MS Matrix n12:6.1b</t>
  </si>
  <si>
    <t>Modern Quantum Mechanics Publication Version MS n12:1.1a</t>
  </si>
  <si>
    <t>MS Matrix n12:1.1b</t>
  </si>
  <si>
    <t>W</t>
  </si>
  <si>
    <t>K10</t>
  </si>
  <si>
    <t>H11</t>
  </si>
  <si>
    <t>K11</t>
  </si>
  <si>
    <t>J10</t>
  </si>
  <si>
    <t>G12</t>
  </si>
  <si>
    <t>D6</t>
  </si>
  <si>
    <t>I7</t>
  </si>
  <si>
    <t>F1</t>
  </si>
  <si>
    <t>C3</t>
  </si>
  <si>
    <t>B2</t>
  </si>
  <si>
    <t>E2</t>
  </si>
  <si>
    <t>B3</t>
  </si>
  <si>
    <t>α</t>
  </si>
  <si>
    <t>F2</t>
  </si>
  <si>
    <t>I3</t>
  </si>
  <si>
    <t>B4</t>
  </si>
  <si>
    <t>H8</t>
  </si>
  <si>
    <t>L7</t>
  </si>
  <si>
    <t>C9</t>
  </si>
  <si>
    <t>J4</t>
  </si>
  <si>
    <t>A6</t>
  </si>
  <si>
    <t>E5</t>
  </si>
  <si>
    <t>K9</t>
  </si>
  <si>
    <t>D10</t>
  </si>
  <si>
    <t>G11</t>
  </si>
  <si>
    <t>M</t>
  </si>
  <si>
    <t>B6</t>
  </si>
  <si>
    <t>F5</t>
  </si>
  <si>
    <t>I9</t>
  </si>
  <si>
    <t>C10</t>
  </si>
  <si>
    <t>J3</t>
  </si>
  <si>
    <t>D4</t>
  </si>
  <si>
    <t>G8</t>
  </si>
  <si>
    <t>K7</t>
  </si>
  <si>
    <t>a</t>
  </si>
  <si>
    <t>A7</t>
  </si>
  <si>
    <t>E10</t>
  </si>
  <si>
    <t>H10</t>
  </si>
  <si>
    <t>J11</t>
  </si>
  <si>
    <t>E8</t>
  </si>
  <si>
    <t>H5</t>
  </si>
  <si>
    <t>C2</t>
  </si>
  <si>
    <t>E3</t>
  </si>
  <si>
    <t>H3</t>
  </si>
  <si>
    <t>L6</t>
  </si>
  <si>
    <t>β</t>
  </si>
  <si>
    <t>B8</t>
  </si>
  <si>
    <t>A1</t>
  </si>
  <si>
    <t>H4</t>
  </si>
  <si>
    <t>C12</t>
  </si>
  <si>
    <t>I6</t>
  </si>
  <si>
    <t>D7</t>
  </si>
  <si>
    <t>J1</t>
  </si>
  <si>
    <t>E9</t>
  </si>
  <si>
    <t>L12</t>
  </si>
  <si>
    <t>K5</t>
  </si>
  <si>
    <t>B7</t>
  </si>
  <si>
    <t>B11</t>
  </si>
  <si>
    <t>H2</t>
  </si>
  <si>
    <t>L10</t>
  </si>
  <si>
    <t>F7</t>
  </si>
  <si>
    <t>G4</t>
  </si>
  <si>
    <t>F9</t>
  </si>
  <si>
    <t>G6</t>
  </si>
  <si>
    <t>A3</t>
  </si>
  <si>
    <t>E11</t>
  </si>
  <si>
    <t>K2</t>
  </si>
  <si>
    <t>K6</t>
  </si>
  <si>
    <t>l</t>
  </si>
  <si>
    <t>F12</t>
  </si>
  <si>
    <t>L5</t>
  </si>
  <si>
    <t>L9</t>
  </si>
  <si>
    <t>G5</t>
  </si>
  <si>
    <t>F8</t>
  </si>
  <si>
    <t>A4</t>
  </si>
  <si>
    <t>A8</t>
  </si>
  <si>
    <t>G1</t>
  </si>
  <si>
    <t>γ</t>
  </si>
  <si>
    <t>E4</t>
  </si>
  <si>
    <t>G2</t>
  </si>
  <si>
    <t>F11</t>
  </si>
  <si>
    <t>H9</t>
  </si>
  <si>
    <t>g</t>
  </si>
  <si>
    <t>B5</t>
  </si>
  <si>
    <t>C7</t>
  </si>
  <si>
    <t>C1</t>
  </si>
  <si>
    <t>F3</t>
  </si>
  <si>
    <t>G10</t>
  </si>
  <si>
    <t>J12</t>
  </si>
  <si>
    <t>J6</t>
  </si>
  <si>
    <t>K8</t>
  </si>
  <si>
    <t>t</t>
  </si>
  <si>
    <t>B9</t>
  </si>
  <si>
    <t>D9</t>
  </si>
  <si>
    <t>D8</t>
  </si>
  <si>
    <t>G7</t>
  </si>
  <si>
    <t>I8</t>
  </si>
  <si>
    <t>D5</t>
  </si>
  <si>
    <t>F6</t>
  </si>
  <si>
    <t>I5</t>
  </si>
  <si>
    <t>I4</t>
  </si>
  <si>
    <t>K4</t>
  </si>
  <si>
    <t>δ</t>
  </si>
  <si>
    <t>J9</t>
  </si>
  <si>
    <t>L3</t>
  </si>
  <si>
    <t>J7</t>
  </si>
  <si>
    <t>C6</t>
  </si>
  <si>
    <t>A10</t>
  </si>
  <si>
    <t>C4</t>
  </si>
  <si>
    <t>i</t>
  </si>
  <si>
    <t>B1</t>
  </si>
  <si>
    <t>H7</t>
  </si>
  <si>
    <t>A11</t>
  </si>
  <si>
    <t>L2</t>
  </si>
  <si>
    <t>E6</t>
  </si>
  <si>
    <t>K12</t>
  </si>
  <si>
    <t>e</t>
  </si>
  <si>
    <t>D3</t>
  </si>
  <si>
    <t>K3</t>
  </si>
  <si>
    <t>B10</t>
  </si>
  <si>
    <t>I10</t>
  </si>
  <si>
    <t>ε</t>
  </si>
  <si>
    <t>D1</t>
  </si>
  <si>
    <t>I12</t>
  </si>
  <si>
    <t>c</t>
  </si>
  <si>
    <t>J8</t>
  </si>
  <si>
    <t>I2</t>
  </si>
  <si>
    <t>D11</t>
  </si>
  <si>
    <t>C5</t>
  </si>
  <si>
    <t>r</t>
  </si>
  <si>
    <t>E1</t>
  </si>
  <si>
    <t>H12</t>
  </si>
  <si>
    <t>ζ</t>
  </si>
  <si>
    <t>I1</t>
  </si>
  <si>
    <t>E7</t>
  </si>
  <si>
    <t>L8</t>
  </si>
  <si>
    <t>A5</t>
  </si>
  <si>
    <t>H6</t>
  </si>
  <si>
    <t>D12</t>
  </si>
  <si>
    <t>L4</t>
  </si>
  <si>
    <t>I11</t>
  </si>
  <si>
    <t>D2</t>
  </si>
  <si>
    <t>A9</t>
  </si>
  <si>
    <t>η</t>
  </si>
  <si>
    <t>F4</t>
  </si>
  <si>
    <t>G9</t>
  </si>
  <si>
    <t>S</t>
  </si>
  <si>
    <t>J5</t>
  </si>
  <si>
    <t>K1</t>
  </si>
  <si>
    <t>A2</t>
  </si>
  <si>
    <t>L11</t>
  </si>
  <si>
    <t>B12</t>
  </si>
  <si>
    <t>C8</t>
  </si>
  <si>
    <t>T</t>
  </si>
  <si>
    <t>F10</t>
  </si>
  <si>
    <t>G3</t>
  </si>
  <si>
    <t>θ</t>
  </si>
  <si>
    <t>E12</t>
  </si>
  <si>
    <t>H1</t>
  </si>
  <si>
    <t>q</t>
  </si>
  <si>
    <t>A12</t>
  </si>
  <si>
    <t>L1</t>
  </si>
  <si>
    <t>ι</t>
  </si>
  <si>
    <t>u</t>
  </si>
  <si>
    <t>χ</t>
  </si>
  <si>
    <t>m</t>
  </si>
  <si>
    <t>λ</t>
  </si>
  <si>
    <t>J2</t>
  </si>
  <si>
    <t>C11</t>
  </si>
  <si>
    <t>p</t>
  </si>
  <si>
    <t>μ</t>
  </si>
  <si>
    <t>Trimagic Square n12:2.1a</t>
  </si>
  <si>
    <t>MS Matrix n12:2.1b</t>
  </si>
  <si>
    <t>Trimagic Square n12:6.2a</t>
  </si>
  <si>
    <t>MS Matrix n12:6.2b</t>
  </si>
  <si>
    <t>Modern Quantum Mechanics Publication Version MS n12:1.2a</t>
  </si>
  <si>
    <t>MS Matrix n12:1.2b</t>
  </si>
  <si>
    <t>Trimagic Square n12:2.2a</t>
  </si>
  <si>
    <t>MS Matrix n12:2.2b</t>
  </si>
  <si>
    <t>Trimagic Square n12:6.3a</t>
  </si>
  <si>
    <t>MS Matrix n12:6.3b</t>
  </si>
  <si>
    <t>Modern Quantum Mechanics Publication Version MS n12:1.3a</t>
  </si>
  <si>
    <t>MS Matrix n12:1.3b</t>
  </si>
  <si>
    <t>Trimagic Square n12:2.3a</t>
  </si>
  <si>
    <t>MS Matrix n12:2.3b</t>
  </si>
  <si>
    <t>Trimagic Square n12:6.4a</t>
  </si>
  <si>
    <t>MS Matrix n12:6.4b</t>
  </si>
  <si>
    <t>Modern Quantum Mechanics Publication Version MS n12:2.1a</t>
  </si>
  <si>
    <t>Trimagic Square n12:3.1a</t>
  </si>
  <si>
    <t>MS Matrix n12:3.1b</t>
  </si>
  <si>
    <t>Trimagic Square n12:6.5a</t>
  </si>
  <si>
    <t>MS Matrix n12:6.5b</t>
  </si>
  <si>
    <t>Modern Quantum Mechanics Publication Version MS n12:2.2a</t>
  </si>
  <si>
    <t>Trimagic Square n12:3.2a</t>
  </si>
  <si>
    <t>MS Matrix n12:3.2b</t>
  </si>
  <si>
    <t>Trimagic Square n12:6.6a</t>
  </si>
  <si>
    <t>MS Matrix n12:6.6b</t>
  </si>
  <si>
    <t>Modern Quantum Mechanics Publication Version MS n12:3.1a</t>
  </si>
  <si>
    <t>Trimagic Square n12:3.3a</t>
  </si>
  <si>
    <t>MS Matrix n12:3.3b</t>
  </si>
  <si>
    <t>Trimagic Square n12:6.7a</t>
  </si>
  <si>
    <t>MS Matrix n12:6.7b</t>
  </si>
  <si>
    <t>Modern Quantum Mechanics Publication Version MS n12:3.2a</t>
  </si>
  <si>
    <t>C</t>
  </si>
  <si>
    <t>s</t>
  </si>
  <si>
    <t>Trimagic Square n12:3.4a</t>
  </si>
  <si>
    <t>MS Matrix n12:3.4b</t>
  </si>
  <si>
    <t>Trimagic Square n12:6.8a</t>
  </si>
  <si>
    <t>MS Matrix n12:6.8b</t>
  </si>
  <si>
    <t>Modern Quantum Mechanics Publication Version MS n12:3.3a</t>
  </si>
  <si>
    <t>Trimagic Square n12:3.5a</t>
  </si>
  <si>
    <t>MS Matrix n12:3.5b</t>
  </si>
  <si>
    <t>Trimagic Square n12:6.9a</t>
  </si>
  <si>
    <t>MS Matrix n12:6.9b</t>
  </si>
  <si>
    <t>Modern Quantum Mechanics Publication Version MS n12:3.4a</t>
  </si>
  <si>
    <t>Trimagic Square n12:3.6a</t>
  </si>
  <si>
    <t>MS Matrix n12:3.6b</t>
  </si>
  <si>
    <t>Trimagic Square n12:6.10a</t>
  </si>
  <si>
    <t>MS Matrix n12:6.10b</t>
  </si>
  <si>
    <t>Trimagic Square Special n12:1.1a</t>
  </si>
  <si>
    <t>Trimagic Square n12:4.1a</t>
  </si>
  <si>
    <t>MS Matrix n12:4.1b</t>
  </si>
  <si>
    <t>Trimagic Square n12:6.11a</t>
  </si>
  <si>
    <t>MS Matrix n12:6.11b</t>
  </si>
  <si>
    <t>Trimagic Square Special n12:1.2a</t>
  </si>
  <si>
    <t>Trimagic Square n12:4.2a</t>
  </si>
  <si>
    <t>MS Matrix n12:4.2b</t>
  </si>
  <si>
    <t>Trimagic Square n12:6.12a</t>
  </si>
  <si>
    <t>MS Matrix n12:6.12b</t>
  </si>
  <si>
    <t>Trimagic Square Special n12:1.3a</t>
  </si>
  <si>
    <t>Trimagic Square n12:4.3a</t>
  </si>
  <si>
    <t>MS Matrix n12:4.3b</t>
  </si>
  <si>
    <t>Trimagic Square n12:6.13a</t>
  </si>
  <si>
    <t>MS Matrix n12:6.13b</t>
  </si>
  <si>
    <t>Trimagic Square Special n12:2.1a</t>
  </si>
  <si>
    <t>Trimagic Square n12:4.4a</t>
  </si>
  <si>
    <t>MS Matrix n12:4.4b</t>
  </si>
  <si>
    <t>Trimagic Square n12:6.14a</t>
  </si>
  <si>
    <t>MS Matrix n12:6.14b</t>
  </si>
  <si>
    <t>Trimagic Square Special n12:2.2a</t>
  </si>
  <si>
    <t>Trimagic Square n12:4.5a</t>
  </si>
  <si>
    <t>MS Matrix n12:4.5b</t>
  </si>
  <si>
    <t>Trimagic Square n12:6.15a</t>
  </si>
  <si>
    <t>MS Matrix n12:6.15b</t>
  </si>
  <si>
    <t>Trimagic Square Special n12:3.1a</t>
  </si>
  <si>
    <t>Trimagic Square n12:4.6a</t>
  </si>
  <si>
    <t>MS Matrix n12:4.6b</t>
  </si>
  <si>
    <t>Trimagic Square n12:6.16a</t>
  </si>
  <si>
    <t>MS Matrix n12:6.16b</t>
  </si>
  <si>
    <t>Trimagic Square Special n12:3.2a</t>
  </si>
  <si>
    <t>Trimagic Square n12:4.7a</t>
  </si>
  <si>
    <t>MS Matrix n12:4.7b</t>
  </si>
  <si>
    <t>Trimagic Square n12:6.17a</t>
  </si>
  <si>
    <t>MS Matrix n12:6.17b</t>
  </si>
  <si>
    <t>Trimagic Square Special n12:3.3a</t>
  </si>
  <si>
    <t>Trimagic Square n12:4.8a</t>
  </si>
  <si>
    <t>MS Matrix n12:4.8b</t>
  </si>
  <si>
    <t>Trimagic Square n12:6.18a</t>
  </si>
  <si>
    <t>MS Matrix n12:6.18b</t>
  </si>
  <si>
    <t>Trimagic Square Special n12:3.4a</t>
  </si>
  <si>
    <t>Trimagic Square n12:5.1a</t>
  </si>
  <si>
    <t>MS Matrix n12:5.1b</t>
  </si>
  <si>
    <t>Trimagic Square n12:6.19a</t>
  </si>
  <si>
    <t>MS Matrix n12:6.19b</t>
  </si>
  <si>
    <t>Trimagic Square Special n12:3.5a</t>
  </si>
  <si>
    <t>Trimagic Square n12:5.2a</t>
  </si>
  <si>
    <t>MS Matrix n12:5.2b</t>
  </si>
  <si>
    <t>Trimagic Square n12:6.20a</t>
  </si>
  <si>
    <t>MS Matrix n12:6.20b</t>
  </si>
  <si>
    <t>Trimagic Square Special n12:3.6a</t>
  </si>
  <si>
    <t>Trimagic Square n12:5.3a</t>
  </si>
  <si>
    <t>MS Matrix n12:5.3b</t>
  </si>
  <si>
    <t>Trimagic Square n12:7.2a</t>
  </si>
  <si>
    <t>MS Matrix n12:7.2b</t>
  </si>
  <si>
    <t>Trimagic Square Special n12:3.7a</t>
  </si>
  <si>
    <t>MS Matrix n12:3.7b</t>
  </si>
  <si>
    <t>Trimagic Square n12:5.4a</t>
  </si>
  <si>
    <t>MS Matrix n12:5.4b</t>
  </si>
  <si>
    <t>Trimagic Square n12:7.3a</t>
  </si>
  <si>
    <t>MS Matrix n12:7.3b</t>
  </si>
  <si>
    <t>Trimagic Square Special n12:3.8a</t>
  </si>
  <si>
    <t>MS Matrix n12:3.8b</t>
  </si>
  <si>
    <t>Trimagic Square n12:5.5a</t>
  </si>
  <si>
    <t>MS Matrix n12:5.5b</t>
  </si>
  <si>
    <t>Trimagic Square n12:7.4a</t>
  </si>
  <si>
    <t>MS Matrix n12:7.4b</t>
  </si>
  <si>
    <t>Trimagic Square Extra n12:1a</t>
  </si>
  <si>
    <t>H</t>
  </si>
  <si>
    <t>D</t>
  </si>
  <si>
    <t>n</t>
  </si>
  <si>
    <t>o</t>
  </si>
  <si>
    <t>Trimagic Square n12:5.6a</t>
  </si>
  <si>
    <t>MS Matrix n12:5.6b</t>
  </si>
  <si>
    <t>Trimagic Square n12:7.5a</t>
  </si>
  <si>
    <t>MS Matrix n12:7.5b</t>
  </si>
  <si>
    <t>Partiell Trimagic Square n12:1a</t>
  </si>
  <si>
    <t>h</t>
  </si>
  <si>
    <t>Trimagic Square n12:7.1a</t>
  </si>
  <si>
    <t>MS Matrix n12:7.1b</t>
  </si>
  <si>
    <t>Trimagic Square n12:7.6a</t>
  </si>
  <si>
    <t>MS Matrix n12:7.6b</t>
  </si>
  <si>
    <t>Partiell Trimagic Square n12:2a</t>
  </si>
  <si>
    <t>MS Matrix n12:2b</t>
  </si>
  <si>
    <t>Bimagic Square n12:1a</t>
  </si>
  <si>
    <t>Bimagic Square n12:3a</t>
  </si>
  <si>
    <t>MS Matrix n12:3b</t>
  </si>
  <si>
    <t>Partiell Trimagic Square n12:3a</t>
  </si>
  <si>
    <t>MS Matrix n12:.3b</t>
  </si>
  <si>
    <t>E</t>
  </si>
  <si>
    <t>x</t>
  </si>
  <si>
    <t>Bimagic Square n12:2a</t>
  </si>
  <si>
    <t>Bimagic Square n12:4a</t>
  </si>
  <si>
    <t>MS Matrix n12:4b</t>
  </si>
  <si>
    <t>Partiell Trimagic Square n12:4a</t>
  </si>
  <si>
    <t>MS Matrix n12:.4b</t>
  </si>
  <si>
    <t>I13</t>
  </si>
  <si>
    <t>Trimagic Square of Order 12, by Walter Trump 2002-2018. #01</t>
  </si>
  <si>
    <t>Trimagic Square of Order 12, by Walter Trump 2002-2018. #02</t>
  </si>
  <si>
    <t>Trimagic Square of Order 12, by Walter Trump 2002-2018. #03</t>
  </si>
  <si>
    <t>Trimagic Square of Order 12, by Walter Trump 2002-2018. #04</t>
  </si>
  <si>
    <t>Trimagic Square of Order 12, by Walter Trump 2002-2018. #05</t>
  </si>
  <si>
    <t>Trimagic Square of Order 12, by Walter Trump 2002-2018. #06</t>
  </si>
  <si>
    <t>Trimagic Square of Order 12, by Walter Trump 2002-2018. #07</t>
  </si>
  <si>
    <t>Trimagic Square of Order 12, by Walter Trump 2002-2018. #08</t>
  </si>
  <si>
    <t>Trimagic Square of Order 12, by Walter Trump 2002-2018. #09</t>
  </si>
  <si>
    <t>Trimagic Square of Order 12, by Walter Trump 2002-2018. #10</t>
  </si>
  <si>
    <t>Trimagic Square of Order 12, by Walter Trump 2002-2018. #11</t>
  </si>
  <si>
    <t>Trimagic Square of Order 12, by Walter Trump 2002-2018. #12</t>
  </si>
  <si>
    <t>Trimagic Square of Order 12, by Walter Trump 2002-2018. #13</t>
  </si>
  <si>
    <t>Trimagic Square of Order 12, by Walter Trump 2002-2018. #14</t>
  </si>
  <si>
    <t>Trimagic Square of Order 12, by Walter Trump 2002-2018. #15</t>
  </si>
  <si>
    <t>Trimagic Square of Order 12, by Walter Trump 2002-2018. #16</t>
  </si>
  <si>
    <t>Trimagic Square of Order 12, by Walter Trump 2002-2018. #17</t>
  </si>
  <si>
    <t>Trimagic Square of Order 12, by Walter Trump 2002-2018. #18</t>
  </si>
  <si>
    <t>Trimagic Square of Order 12, by Walter Trump 2002-2018. #19</t>
  </si>
  <si>
    <t>Trimagic Square of Order 12, by Walter Trump 2002-2018. #20</t>
  </si>
  <si>
    <t>Trimagic Square of Order 12, by Walter Trump 2002-2018. #21</t>
  </si>
  <si>
    <t>Trimagic Square of Order 12, by Walter Trump 2002-2018. #22</t>
  </si>
  <si>
    <t>Trimagic Square of Order 12, by Walter Trump 2002-2018. #23</t>
  </si>
  <si>
    <t>Trimagic Square of Order 12, by Walter Trump 2002-2018. #24</t>
  </si>
  <si>
    <t>Trimagic Square of Order 12, by Walter Trump 2002-2018. #25</t>
  </si>
  <si>
    <t>Trimagic Square of Order 12, by Walter Trump 2002-2018. #26</t>
  </si>
  <si>
    <t>Trimagic Square of Order 12, by Walter Trump 2002-2018. #27</t>
  </si>
  <si>
    <t>Trimagic Square of Order 12, by Walter Trump 2002-2018. #28</t>
  </si>
  <si>
    <t>Trimagic Square of Order 12, by Walter Trump 2002-2018. #29</t>
  </si>
  <si>
    <t>Trimagic Square of Order 12, by Walter Trump 2002-2018. #30</t>
  </si>
  <si>
    <t>Trimagic Square of Order 12, by Walter Trump 2002-2018. #31</t>
  </si>
  <si>
    <t>Trimagic Square of Order 12, by Walter Trump 2002-2018. #32</t>
  </si>
  <si>
    <t>Trimagic Square of Order 12, by Walter Trump 2002-2018. #33</t>
  </si>
  <si>
    <t>Trimagic Square of Order 12, by Walter Trump 2002-2018. #34</t>
  </si>
  <si>
    <t>Trimagic Square of Order 12, by Walter Trump 2002-2018. #35</t>
  </si>
  <si>
    <t>Trimagic Square of Order 12, by Walter Trump 2002-2018. #36</t>
  </si>
  <si>
    <t>Put only in one Integer in a and d.</t>
  </si>
  <si>
    <t>Bimagic Square n13:1a</t>
  </si>
  <si>
    <t>MS Matrix n13:1b</t>
  </si>
  <si>
    <t>Magic Square n13:6,2a</t>
  </si>
  <si>
    <t>Euler´s Matrix n13:6,2b</t>
  </si>
  <si>
    <t>M10</t>
  </si>
  <si>
    <t>E13</t>
  </si>
  <si>
    <t>M9</t>
  </si>
  <si>
    <t>M3</t>
  </si>
  <si>
    <t>F13</t>
  </si>
  <si>
    <t>a =</t>
  </si>
  <si>
    <t>a = 0,1,2,3……</t>
  </si>
  <si>
    <t>[-∞ &lt; a &lt; ∞]</t>
  </si>
  <si>
    <t>M4</t>
  </si>
  <si>
    <t>M6</t>
  </si>
  <si>
    <t>A13</t>
  </si>
  <si>
    <t>K13</t>
  </si>
  <si>
    <t>M5</t>
  </si>
  <si>
    <t>M7</t>
  </si>
  <si>
    <t>C13</t>
  </si>
  <si>
    <t>d =</t>
  </si>
  <si>
    <t>d = 1,2,3,4……</t>
  </si>
  <si>
    <t>num: [d ≠ 0]</t>
  </si>
  <si>
    <t>J13</t>
  </si>
  <si>
    <t>M2</t>
  </si>
  <si>
    <t>H13</t>
  </si>
  <si>
    <t>M8</t>
  </si>
  <si>
    <t>B13</t>
  </si>
  <si>
    <t>M13</t>
  </si>
  <si>
    <t>Σ =</t>
  </si>
  <si>
    <t>Σy = sum(A1:M13) /n</t>
  </si>
  <si>
    <t>G13</t>
  </si>
  <si>
    <t>M1</t>
  </si>
  <si>
    <t>M12</t>
  </si>
  <si>
    <t>Σ(n:a,d) = ½·n·[2·a + d·(n^2 -1)]</t>
  </si>
  <si>
    <t>[Hunter and Madachy 1975]</t>
  </si>
  <si>
    <t>M11</t>
  </si>
  <si>
    <t>L13</t>
  </si>
  <si>
    <t>MS order n =</t>
  </si>
  <si>
    <t>The Key</t>
  </si>
  <si>
    <t>D13</t>
  </si>
  <si>
    <t>=</t>
  </si>
  <si>
    <t>Bimagic Square n13:2a</t>
  </si>
  <si>
    <t>MS Matrix n13:2b</t>
  </si>
  <si>
    <t>Magic Square n13:7,1a</t>
  </si>
  <si>
    <t>Euler´s Matrix n13:7,1b</t>
  </si>
  <si>
    <t>Bimagic Square n13:3a</t>
  </si>
  <si>
    <t>MS Matrix n13:3b</t>
  </si>
  <si>
    <t>Magic Square n13:7,2a</t>
  </si>
  <si>
    <t>Euler´s Matrix n13:7,2b</t>
  </si>
  <si>
    <t>Bimagic Square n13:4a</t>
  </si>
  <si>
    <t>MS Matrix n13:4b</t>
  </si>
  <si>
    <t>Magic Square n13:8,1a</t>
  </si>
  <si>
    <t>Euler´s Matrix n13:8,1b</t>
  </si>
  <si>
    <t>Magic Square n13:1,1a</t>
  </si>
  <si>
    <t>Euler´s Matrix n13:1,1b</t>
  </si>
  <si>
    <t>Magic Square n13:8,2a</t>
  </si>
  <si>
    <t>Euler´s Matrix n13:8,2b</t>
  </si>
  <si>
    <t xml:space="preserve">* In the upper left corner, horizontal it take every first letter in the alphabet and </t>
  </si>
  <si>
    <t>vertical line it takes every second letter in the alphabet: A B C D E F G H I J K L M</t>
  </si>
  <si>
    <t>Magic Square n13:1,2a</t>
  </si>
  <si>
    <t>Euler´s Matrix n13:1,2b</t>
  </si>
  <si>
    <t>Magic Square n13:9.1a</t>
  </si>
  <si>
    <t>Euler´s Matrix n13:9.1b</t>
  </si>
  <si>
    <t>* In the Magic Square above it´s possibly to see the possibility of semi-diagonal.</t>
  </si>
  <si>
    <t>This is of importance if studey the MS Euler´s matrix at the nano-technology level.</t>
  </si>
  <si>
    <t>Magic Square n13:2,1a</t>
  </si>
  <si>
    <t>Euler´s Matrix n13:2,1b</t>
  </si>
  <si>
    <t>Magic Square n13:9.2a</t>
  </si>
  <si>
    <t>Euler´s Matrix n13:9.2b</t>
  </si>
  <si>
    <t xml:space="preserve">In the upper left corner, horizontal it take every second letter in the alphabet and </t>
  </si>
  <si>
    <t>* Transformation of Euler´s Magic Square matrix one to matrix two, according to</t>
  </si>
  <si>
    <t>↓ vertical line it takes every third letter in the alphabet: A B C D E F G H I J K L M</t>
  </si>
  <si>
    <t>the formula B1 + B13 = B14, because n13 +1 in the upper left corner. Sum: Σ = n+1</t>
  </si>
  <si>
    <t>Magic Square n13:2,2a</t>
  </si>
  <si>
    <t>Euler´s Matrix n13:2,2b</t>
  </si>
  <si>
    <t>MS Extra n13:1a</t>
  </si>
  <si>
    <t>Euler´s Matrix n13:1b</t>
  </si>
  <si>
    <t>Magic Square n13:3,1a</t>
  </si>
  <si>
    <t>Euler´s Matrix n13:3,1b</t>
  </si>
  <si>
    <t>MS Extra n13:2a</t>
  </si>
  <si>
    <t>Euler´s Matrix n13:2b</t>
  </si>
  <si>
    <t>Magic Square n13:3,2a</t>
  </si>
  <si>
    <t>Euler´s Matrix n13:3,2b</t>
  </si>
  <si>
    <t>MS Extra n13:3a</t>
  </si>
  <si>
    <t>Euler´s Matrix n13:3b</t>
  </si>
  <si>
    <t>MQM copy right © 2019</t>
  </si>
  <si>
    <t>Magic Square n13:4,1a</t>
  </si>
  <si>
    <t>Euler´s Matrix n13:4,1b</t>
  </si>
  <si>
    <t>MS Extra n13:4a</t>
  </si>
  <si>
    <t>Euler´s Matrix n13:4b</t>
  </si>
  <si>
    <t>Magic Square n13:4,2a</t>
  </si>
  <si>
    <t>Euler´s Matrix n13:4,2b</t>
  </si>
  <si>
    <t>MS Extra n13:5a</t>
  </si>
  <si>
    <t>Euler´s Matrix n13:5b</t>
  </si>
  <si>
    <t>Magic Square n13:5,1a</t>
  </si>
  <si>
    <t>Euler´s Matrix n13:5,1b</t>
  </si>
  <si>
    <t>MS Extra n13:6a</t>
  </si>
  <si>
    <t>Euler´s Matrix n13:6b</t>
  </si>
  <si>
    <t>Magic Square n13:5,2a</t>
  </si>
  <si>
    <t>Euler´s Matrix n13:5,2b</t>
  </si>
  <si>
    <t>MS Extra n13:7a</t>
  </si>
  <si>
    <t>Euler´s Matrix n13:7b</t>
  </si>
  <si>
    <t>Magic Square n13:6,1a</t>
  </si>
  <si>
    <t>Euler´s Matrix n13:6,1b</t>
  </si>
  <si>
    <t>Prime Magic Square n13:1a</t>
  </si>
  <si>
    <t>Prime Matrix n13:1b</t>
  </si>
  <si>
    <t>Bimagic Square n14:1a</t>
  </si>
  <si>
    <t>MS Matrix n14:1b</t>
  </si>
  <si>
    <t>D14</t>
  </si>
  <si>
    <t>N9</t>
  </si>
  <si>
    <t>K14</t>
  </si>
  <si>
    <t>N2</t>
  </si>
  <si>
    <t>N8</t>
  </si>
  <si>
    <t>H14</t>
  </si>
  <si>
    <t>N14</t>
  </si>
  <si>
    <t>Σn14 =</t>
  </si>
  <si>
    <t>Σy = sum(A1:N1) /n</t>
  </si>
  <si>
    <t>N12</t>
  </si>
  <si>
    <t>M14</t>
  </si>
  <si>
    <t>E14</t>
  </si>
  <si>
    <t>C14</t>
  </si>
  <si>
    <t>N10</t>
  </si>
  <si>
    <t>N3</t>
  </si>
  <si>
    <t>F14</t>
  </si>
  <si>
    <t>N11</t>
  </si>
  <si>
    <t>The Key n15</t>
  </si>
  <si>
    <t>N4</t>
  </si>
  <si>
    <t>N7</t>
  </si>
  <si>
    <t>I14</t>
  </si>
  <si>
    <t>A14</t>
  </si>
  <si>
    <t>N1</t>
  </si>
  <si>
    <t>L14</t>
  </si>
  <si>
    <t>N5</t>
  </si>
  <si>
    <t>N13</t>
  </si>
  <si>
    <t>J14</t>
  </si>
  <si>
    <t>N6</t>
  </si>
  <si>
    <t>B14</t>
  </si>
  <si>
    <t>G14</t>
  </si>
  <si>
    <t>Bimagic Square n14:2a</t>
  </si>
  <si>
    <t>MS Matrix n14:2b</t>
  </si>
  <si>
    <t>Magic Square n14:3a</t>
  </si>
  <si>
    <t>MS Matrix n14:3b</t>
  </si>
  <si>
    <t>MS Matrix above are constructed for n6, n10 and n14 according to that: Magic square n</t>
  </si>
  <si>
    <t>must be even and the sum S1 must be odd. The patten of matrix works even on n12.</t>
  </si>
  <si>
    <t>Magic Square n14:4a</t>
  </si>
  <si>
    <t>MS Matrix n14:4b</t>
  </si>
  <si>
    <t>1:e</t>
  </si>
  <si>
    <t>B . .  . .   . .</t>
  </si>
  <si>
    <t xml:space="preserve">A B C D E F G H I J K L M N O </t>
  </si>
  <si>
    <t>Special Magic Square one n = 15</t>
  </si>
  <si>
    <t>2:e</t>
  </si>
  <si>
    <t>:</t>
  </si>
  <si>
    <t>Partiell Bimagic Square n15:1,a</t>
  </si>
  <si>
    <t>MS Matrix n15:1,b</t>
  </si>
  <si>
    <t>G15</t>
  </si>
  <si>
    <t>O4</t>
  </si>
  <si>
    <t>O6</t>
  </si>
  <si>
    <t>A15</t>
  </si>
  <si>
    <t>O2</t>
  </si>
  <si>
    <t>E15</t>
  </si>
  <si>
    <t>Σn15 =</t>
  </si>
  <si>
    <t>O9</t>
  </si>
  <si>
    <t>D15</t>
  </si>
  <si>
    <t>M15</t>
  </si>
  <si>
    <t>O3</t>
  </si>
  <si>
    <t>L15</t>
  </si>
  <si>
    <t>O8</t>
  </si>
  <si>
    <t>O5</t>
  </si>
  <si>
    <t>F15</t>
  </si>
  <si>
    <t>J15</t>
  </si>
  <si>
    <t>O7</t>
  </si>
  <si>
    <t>I15</t>
  </si>
  <si>
    <t>O14</t>
  </si>
  <si>
    <t>O11</t>
  </si>
  <si>
    <t>C15</t>
  </si>
  <si>
    <t>O12</t>
  </si>
  <si>
    <t>B15</t>
  </si>
  <si>
    <t>K15</t>
  </si>
  <si>
    <t>O13</t>
  </si>
  <si>
    <t>O15</t>
  </si>
  <si>
    <t>N15</t>
  </si>
  <si>
    <t>O1</t>
  </si>
  <si>
    <t>O10</t>
  </si>
  <si>
    <t>H15</t>
  </si>
  <si>
    <t>L . .  . .   . .</t>
  </si>
  <si>
    <t>Special Magic Square two n = 15</t>
  </si>
  <si>
    <t>7:e</t>
  </si>
  <si>
    <t>Partiell Bimagic Square n15:2,a</t>
  </si>
  <si>
    <t>MS Matrix n15:2,b</t>
  </si>
  <si>
    <t>Bimagic Square n15:3,a</t>
  </si>
  <si>
    <t>MS Matrix n15:3,b</t>
  </si>
  <si>
    <t xml:space="preserve">Bimagic Square constructor: Chen Qin-Wu, 2006. No panmagic Square of odd n = 15, </t>
  </si>
  <si>
    <t>because formula:  12k+3, if k=1</t>
  </si>
  <si>
    <t>into: Magic Square n must be even and the sum S1 must be odd.</t>
  </si>
  <si>
    <t>This formula pattern of MS Matrix above are constructed for n6</t>
  </si>
  <si>
    <t>MS Matrix n10:7b</t>
  </si>
  <si>
    <t>Magic Square n10:7a</t>
  </si>
  <si>
    <t>MS Matrix n10:6b</t>
  </si>
  <si>
    <t>Bimagic Square n10:6a</t>
  </si>
  <si>
    <t>MS Matrix n10:5b</t>
  </si>
  <si>
    <t>Bimagic Square n10:5a</t>
  </si>
  <si>
    <t>MS Matrix n10:4b</t>
  </si>
  <si>
    <t>Bimagic Square n10:4a</t>
  </si>
  <si>
    <t>MS Matrix n10:3b</t>
  </si>
  <si>
    <t>Bimagic Square n10:3a</t>
  </si>
  <si>
    <t>MS Matrix n10:2b</t>
  </si>
  <si>
    <t>Bimagic Square n10:2a</t>
  </si>
  <si>
    <t>The Key n10</t>
  </si>
  <si>
    <t>Σn11 =</t>
  </si>
  <si>
    <t>Σy = sum(A1:J1) /n</t>
  </si>
  <si>
    <t>Σn10 =</t>
  </si>
  <si>
    <t>MS Matrix n10:1b</t>
  </si>
  <si>
    <t>Bimagic Square n10:1a</t>
  </si>
  <si>
    <t xml:space="preserve">formula E1 + E11 = E12, because n11 +1 in the upper left corner. </t>
  </si>
  <si>
    <t>Transformation of Euler´s matrix n11:7b to matrix 8b, according to the</t>
  </si>
  <si>
    <t>Euler´s Matrix n11:8b</t>
  </si>
  <si>
    <t>Magic Square n11:8a</t>
  </si>
  <si>
    <t>Vertical line: every 5:ft letter.</t>
  </si>
  <si>
    <t>Horisontal: every 4:th letter.</t>
  </si>
  <si>
    <t xml:space="preserve">A B C D E F G H I J K </t>
  </si>
  <si>
    <t>E . .  . .   . .</t>
  </si>
  <si>
    <t>5:e</t>
  </si>
  <si>
    <t>4:e</t>
  </si>
  <si>
    <t>Euler´s Matrix n11:7b</t>
  </si>
  <si>
    <t>Magic Square n11:7a</t>
  </si>
  <si>
    <t>MS Matrix n11b</t>
  </si>
  <si>
    <t>Partiell Bimagic Square of prime number n11a</t>
  </si>
  <si>
    <t>Vertical line: every 4:rd letter.</t>
  </si>
  <si>
    <t xml:space="preserve">the formula B2 + B10 = B12, because n11 +1 in the upper left corner. </t>
  </si>
  <si>
    <t>Horisontal: every 3:ed letter.</t>
  </si>
  <si>
    <t>↑</t>
  </si>
  <si>
    <t>D . .  . .   . .</t>
  </si>
  <si>
    <t>* Transformation of Euler´s matrix three to matrix four, according to</t>
  </si>
  <si>
    <t>3:e</t>
  </si>
  <si>
    <t>Euler´s Matrix n11:14b</t>
  </si>
  <si>
    <t>Magic Square n11:14a</t>
  </si>
  <si>
    <t>Euler´s Matrix n11:6b</t>
  </si>
  <si>
    <t>Magic Square n11:6a</t>
  </si>
  <si>
    <t>Bimagic Square of prime number n11a</t>
  </si>
  <si>
    <t>This is of importance if studey the matrix at the nano-technology level.</t>
  </si>
  <si>
    <t>are also bimagic and trimagic. This makes the Magic Squares special.</t>
  </si>
  <si>
    <t>* In the Magic Square above it´s possibly to see al the semi-diagonals.</t>
  </si>
  <si>
    <t>* Here in the special MS both main diagonals are not only magic, they</t>
  </si>
  <si>
    <t>Euler´s Matrix n11:13b</t>
  </si>
  <si>
    <t>Magic Square n11:13a</t>
  </si>
  <si>
    <t>Euler´s Matrix n11:5b</t>
  </si>
  <si>
    <t>Magic Square n11:5a</t>
  </si>
  <si>
    <t>MS Matrix n11:5b</t>
  </si>
  <si>
    <t>Bimagic Square n11:5a</t>
  </si>
  <si>
    <t xml:space="preserve">the formula B1 + B11 = B12, because n11 +1 in the upper left corner. </t>
  </si>
  <si>
    <t xml:space="preserve">formula C10 + C2 = C12, because n11 +1 in the upper left corner. </t>
  </si>
  <si>
    <t>* Transformation of Euler´s matrix one to matrix two, according to</t>
  </si>
  <si>
    <t>* Transformation of Euler´s matrix 3c/d to matrix 4c/d, according to the</t>
  </si>
  <si>
    <t>Euler´s Matrix n11:12b</t>
  </si>
  <si>
    <t>Magic Square n11:12a</t>
  </si>
  <si>
    <t>Euler´s Matrix n11:4b</t>
  </si>
  <si>
    <t>Magic Square n11:4a</t>
  </si>
  <si>
    <t>MS Matrix n11:3b</t>
  </si>
  <si>
    <t>Bimagic Square n11:4a</t>
  </si>
  <si>
    <t>Vertical line: every 3:rd letter.</t>
  </si>
  <si>
    <t>Horisontal: every 2:nd letter.</t>
  </si>
  <si>
    <t>C . .  . .   . .</t>
  </si>
  <si>
    <t>Euler´s Matrix n11:11b</t>
  </si>
  <si>
    <t>Magic Square n11:11a</t>
  </si>
  <si>
    <t>Euler´s Matrix n11:3b</t>
  </si>
  <si>
    <t>Magic Square n11:3a</t>
  </si>
  <si>
    <t>Bimagic Square n11:3a</t>
  </si>
  <si>
    <t>Vertical: every second letter.</t>
  </si>
  <si>
    <t>Horisontal: every first letter.</t>
  </si>
  <si>
    <t>Euler´s Matrix n11:10b</t>
  </si>
  <si>
    <t>Magic Square n11:10a</t>
  </si>
  <si>
    <t>Euler´s Matrix n11:2b</t>
  </si>
  <si>
    <t>Magic Square n11:2a</t>
  </si>
  <si>
    <t>MS Matrix n11:2b</t>
  </si>
  <si>
    <t>Bimagic Square n11:2a</t>
  </si>
  <si>
    <t>Vertical line: every 7:nd letter.</t>
  </si>
  <si>
    <t>Horisontal: every 5:ed letter.</t>
  </si>
  <si>
    <t>The Key n11</t>
  </si>
  <si>
    <t>Euler´s Matrix n11:9b</t>
  </si>
  <si>
    <t>Magic Square n11:9a</t>
  </si>
  <si>
    <t>Euler´s Matrix n11:1b</t>
  </si>
  <si>
    <t>Magic Square n11:1a</t>
  </si>
  <si>
    <t>MS Matrix n11:1b</t>
  </si>
  <si>
    <t>Bimagic Square n11:1a</t>
  </si>
  <si>
    <t>MS Matrix n11:4b</t>
  </si>
  <si>
    <t>Bimagic Square n11:6a</t>
  </si>
  <si>
    <t>MS Matrix n11:6b</t>
  </si>
  <si>
    <t>Bimagic Square n11:7a</t>
  </si>
  <si>
    <t>MS Matrix n11:7b</t>
  </si>
  <si>
    <t>MS Matrix n11:8b</t>
  </si>
  <si>
    <t>B</t>
  </si>
  <si>
    <t>F</t>
  </si>
  <si>
    <t>J</t>
  </si>
  <si>
    <t>A</t>
  </si>
  <si>
    <t>G</t>
  </si>
  <si>
    <t>I</t>
  </si>
  <si>
    <t>K</t>
  </si>
  <si>
    <t>Nearly Bimagic Square n11:8a</t>
  </si>
  <si>
    <t>Prime Magic Square n10:8a</t>
  </si>
  <si>
    <t>Prime Matrix n10:8b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</si>
</sst>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B686DA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9"/>
      <color rgb="FFC0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B0F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57B7FF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rgb="FF00FA71"/>
      <name val="Calibri"/>
      <family val="2"/>
      <scheme val="minor"/>
    </font>
    <font>
      <sz val="10"/>
      <color rgb="FFFFFF00"/>
      <name val="Calibri"/>
      <family val="2"/>
      <scheme val="minor"/>
    </font>
    <font>
      <sz val="10"/>
      <color rgb="FF3333FF"/>
      <name val="Calibri"/>
      <family val="2"/>
      <scheme val="minor"/>
    </font>
    <font>
      <sz val="10"/>
      <color rgb="FF92D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FF3399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FFC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auto="1"/>
        <bgColor theme="0" tint="-4.9989318521683403E-2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EE9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FDC7"/>
        <bgColor indexed="64"/>
      </patternFill>
    </fill>
    <fill>
      <patternFill patternType="solid">
        <fgColor rgb="FFBDFFDB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CC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FFCCFF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/>
      <right style="medium">
        <color rgb="FFFFFF00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06918546098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06918546098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0691854609822"/>
      </top>
      <bottom style="dotted">
        <color theme="0" tint="-0.14996795556505021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6795556505021"/>
      </top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medium">
        <color rgb="FFFFFF00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medium">
        <color rgb="FFFFFF00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/>
      <right style="medium">
        <color rgb="FFFFFF00"/>
      </right>
      <top/>
      <bottom style="medium">
        <color theme="0"/>
      </bottom>
      <diagonal/>
    </border>
    <border>
      <left/>
      <right style="medium">
        <color rgb="FFFFFF00"/>
      </right>
      <top style="medium">
        <color theme="0"/>
      </top>
      <bottom style="medium">
        <color theme="0"/>
      </bottom>
      <diagonal/>
    </border>
    <border>
      <left/>
      <right style="medium">
        <color rgb="FFFFFF00"/>
      </right>
      <top style="medium">
        <color theme="0"/>
      </top>
      <bottom/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3743705557422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3743705557422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3743705557422"/>
      </top>
      <bottom style="medium">
        <color rgb="FFFFFF00"/>
      </bottom>
      <diagonal/>
    </border>
    <border>
      <left/>
      <right style="medium">
        <color rgb="FFFFFF00"/>
      </right>
      <top style="dotted">
        <color theme="0" tint="-0.14993743705557422"/>
      </top>
      <bottom style="medium">
        <color rgb="FFFFFF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FF0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/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/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/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/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/>
      <diagonal/>
    </border>
    <border>
      <left style="dotted">
        <color theme="0" tint="-0.14993743705557422"/>
      </left>
      <right style="dotted">
        <color theme="0" tint="-0.14996795556505021"/>
      </right>
      <top style="dotted">
        <color theme="0" tint="-0.149937437055574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3743705557422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6795556505021"/>
      </bottom>
      <diagonal/>
    </border>
    <border>
      <left/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medium">
        <color rgb="FFFFFF00"/>
      </right>
      <top/>
      <bottom style="medium">
        <color rgb="FFFFFF00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medium">
        <color rgb="FFFFFF00"/>
      </right>
      <top/>
      <bottom/>
      <diagonal/>
    </border>
    <border>
      <left style="hair">
        <color theme="0"/>
      </left>
      <right style="medium">
        <color rgb="FFFFFF00"/>
      </right>
      <top/>
      <bottom/>
      <diagonal/>
    </border>
    <border>
      <left style="dotted">
        <color theme="0" tint="-0.14993743705557422"/>
      </left>
      <right style="medium">
        <color rgb="FFFFFF00"/>
      </right>
      <top style="dotted">
        <color theme="0" tint="-0.14993743705557422"/>
      </top>
      <bottom/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3743705557422"/>
      </top>
      <bottom/>
      <diagonal/>
    </border>
    <border>
      <left style="dotted">
        <color theme="0" tint="-0.14993743705557422"/>
      </left>
      <right style="medium">
        <color rgb="FFFFFF00"/>
      </right>
      <top/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3743705557422"/>
      </right>
      <top/>
      <bottom style="dotted">
        <color theme="0" tint="-0.14993743705557422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 style="dotted">
        <color theme="0" tint="-0.14993743705557422"/>
      </left>
      <right style="medium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 style="dotted">
        <color theme="0" tint="-0.14993743705557422"/>
      </left>
      <right style="medium">
        <color rgb="FFFFFF00"/>
      </right>
      <top style="dotted">
        <color theme="0" tint="-0.14996795556505021"/>
      </top>
      <bottom style="dotted">
        <color theme="0" tint="-0.14993743705557422"/>
      </bottom>
      <diagonal/>
    </border>
    <border>
      <left style="medium">
        <color rgb="FFFFFF00"/>
      </left>
      <right style="dotted">
        <color theme="0" tint="-0.14993743705557422"/>
      </right>
      <top style="dotted">
        <color theme="0" tint="-0.14996795556505021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medium">
        <color rgb="FFFFFF00"/>
      </right>
      <top style="dotted">
        <color theme="0" tint="-0.14993743705557422"/>
      </top>
      <bottom style="medium">
        <color rgb="FFFFFF00"/>
      </bottom>
      <diagonal/>
    </border>
    <border>
      <left/>
      <right style="dotted">
        <color theme="0" tint="-0.14993743705557422"/>
      </right>
      <top style="dotted">
        <color theme="0" tint="-0.14993743705557422"/>
      </top>
      <bottom style="medium">
        <color rgb="FFFFFF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49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3" fillId="0" borderId="0" xfId="0" applyFont="1" applyAlignment="1">
      <alignment horizontal="center"/>
    </xf>
    <xf numFmtId="0" fontId="1" fillId="2" borderId="4" xfId="0" applyFont="1" applyFill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6" xfId="0" applyFont="1" applyBorder="1"/>
    <xf numFmtId="0" fontId="2" fillId="0" borderId="7" xfId="0" applyFont="1" applyBorder="1"/>
    <xf numFmtId="0" fontId="1" fillId="2" borderId="0" xfId="0" applyFont="1" applyFill="1"/>
    <xf numFmtId="0" fontId="6" fillId="3" borderId="0" xfId="0" applyFont="1" applyFill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2" borderId="8" xfId="0" applyFont="1" applyFill="1" applyBorder="1"/>
    <xf numFmtId="0" fontId="8" fillId="3" borderId="0" xfId="0" applyFont="1" applyFill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10" xfId="0" applyFont="1" applyBorder="1"/>
    <xf numFmtId="0" fontId="2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2" fillId="0" borderId="17" xfId="0" applyFont="1" applyBorder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5" fillId="0" borderId="18" xfId="0" applyFont="1" applyBorder="1"/>
    <xf numFmtId="0" fontId="2" fillId="0" borderId="19" xfId="0" applyFont="1" applyBorder="1"/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1" fillId="2" borderId="25" xfId="0" applyFont="1" applyFill="1" applyBorder="1"/>
    <xf numFmtId="0" fontId="9" fillId="0" borderId="2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" fillId="2" borderId="28" xfId="0" applyFont="1" applyFill="1" applyBorder="1"/>
    <xf numFmtId="0" fontId="2" fillId="2" borderId="2" xfId="0" applyFont="1" applyFill="1" applyBorder="1"/>
    <xf numFmtId="0" fontId="10" fillId="0" borderId="2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" fillId="0" borderId="2" xfId="0" applyFont="1" applyBorder="1"/>
    <xf numFmtId="0" fontId="7" fillId="0" borderId="2" xfId="1" applyFont="1" applyFill="1" applyBorder="1" applyAlignment="1" applyProtection="1"/>
    <xf numFmtId="0" fontId="13" fillId="3" borderId="0" xfId="0" applyFont="1" applyFill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5" fillId="2" borderId="0" xfId="0" applyFont="1" applyFill="1"/>
    <xf numFmtId="0" fontId="14" fillId="3" borderId="0" xfId="0" applyFont="1" applyFill="1" applyAlignment="1">
      <alignment horizontal="center"/>
    </xf>
    <xf numFmtId="0" fontId="7" fillId="0" borderId="31" xfId="0" applyFont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4" borderId="35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1" fillId="2" borderId="25" xfId="0" applyFont="1" applyFill="1" applyBorder="1"/>
    <xf numFmtId="0" fontId="10" fillId="0" borderId="2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2" fillId="0" borderId="0" xfId="0" applyFont="1"/>
    <xf numFmtId="0" fontId="7" fillId="2" borderId="2" xfId="1" applyFont="1" applyFill="1" applyBorder="1" applyAlignment="1" applyProtection="1"/>
    <xf numFmtId="0" fontId="7" fillId="2" borderId="5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" fillId="2" borderId="25" xfId="0" applyFont="1" applyFill="1" applyBorder="1"/>
    <xf numFmtId="0" fontId="19" fillId="3" borderId="0" xfId="0" applyFont="1" applyFill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21" fillId="0" borderId="0" xfId="0" applyFont="1"/>
    <xf numFmtId="0" fontId="7" fillId="7" borderId="34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7" fillId="6" borderId="3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11" borderId="11" xfId="0" applyFont="1" applyFill="1" applyBorder="1" applyAlignment="1">
      <alignment horizontal="center"/>
    </xf>
    <xf numFmtId="0" fontId="1" fillId="0" borderId="4" xfId="0" applyFont="1" applyBorder="1"/>
    <xf numFmtId="0" fontId="13" fillId="12" borderId="0" xfId="0" applyFont="1" applyFill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6" borderId="43" xfId="0" applyFont="1" applyFill="1" applyBorder="1" applyAlignment="1">
      <alignment horizontal="center"/>
    </xf>
    <xf numFmtId="0" fontId="7" fillId="6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/>
    </xf>
    <xf numFmtId="0" fontId="22" fillId="12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4" fillId="3" borderId="0" xfId="0" applyFont="1" applyFill="1" applyAlignment="1">
      <alignment horizontal="center"/>
    </xf>
    <xf numFmtId="0" fontId="7" fillId="13" borderId="9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7" fillId="5" borderId="41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3" borderId="6" xfId="0" applyFont="1" applyFill="1" applyBorder="1" applyAlignment="1">
      <alignment horizontal="center"/>
    </xf>
    <xf numFmtId="0" fontId="7" fillId="16" borderId="10" xfId="0" applyFont="1" applyFill="1" applyBorder="1" applyAlignment="1">
      <alignment horizontal="center"/>
    </xf>
    <xf numFmtId="0" fontId="7" fillId="13" borderId="13" xfId="0" applyFont="1" applyFill="1" applyBorder="1" applyAlignment="1">
      <alignment horizontal="center"/>
    </xf>
    <xf numFmtId="0" fontId="7" fillId="16" borderId="14" xfId="0" applyFont="1" applyFill="1" applyBorder="1" applyAlignment="1">
      <alignment horizontal="center"/>
    </xf>
    <xf numFmtId="0" fontId="1" fillId="0" borderId="25" xfId="0" applyFont="1" applyBorder="1"/>
    <xf numFmtId="0" fontId="26" fillId="3" borderId="0" xfId="0" applyFont="1" applyFill="1" applyAlignment="1">
      <alignment horizontal="center"/>
    </xf>
    <xf numFmtId="0" fontId="7" fillId="13" borderId="5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7" fillId="13" borderId="14" xfId="0" applyFont="1" applyFill="1" applyBorder="1" applyAlignment="1">
      <alignment horizontal="center"/>
    </xf>
    <xf numFmtId="0" fontId="27" fillId="0" borderId="5" xfId="0" applyFont="1" applyBorder="1"/>
    <xf numFmtId="0" fontId="27" fillId="0" borderId="16" xfId="0" applyFont="1" applyBorder="1"/>
    <xf numFmtId="0" fontId="5" fillId="0" borderId="12" xfId="0" applyFont="1" applyBorder="1"/>
    <xf numFmtId="0" fontId="5" fillId="0" borderId="13" xfId="0" applyFont="1" applyBorder="1"/>
    <xf numFmtId="0" fontId="2" fillId="0" borderId="14" xfId="0" applyFont="1" applyBorder="1"/>
    <xf numFmtId="0" fontId="2" fillId="2" borderId="0" xfId="0" applyFont="1" applyFill="1"/>
    <xf numFmtId="0" fontId="28" fillId="12" borderId="4" xfId="0" applyFont="1" applyFill="1" applyBorder="1" applyAlignment="1">
      <alignment horizontal="center"/>
    </xf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0" fontId="1" fillId="17" borderId="0" xfId="0" applyFont="1" applyFill="1"/>
    <xf numFmtId="0" fontId="21" fillId="0" borderId="2" xfId="0" applyFont="1" applyBorder="1"/>
    <xf numFmtId="0" fontId="26" fillId="0" borderId="2" xfId="0" applyFont="1" applyBorder="1" applyAlignment="1">
      <alignment horizontal="center"/>
    </xf>
    <xf numFmtId="0" fontId="31" fillId="2" borderId="0" xfId="0" applyFont="1" applyFill="1"/>
    <xf numFmtId="0" fontId="31" fillId="2" borderId="0" xfId="0" applyFont="1" applyFill="1" applyAlignment="1">
      <alignment horizontal="right"/>
    </xf>
    <xf numFmtId="0" fontId="31" fillId="2" borderId="0" xfId="0" applyFont="1" applyFill="1" applyAlignment="1">
      <alignment horizontal="left"/>
    </xf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3" fillId="2" borderId="0" xfId="0" applyFont="1" applyFill="1" applyAlignment="1">
      <alignment horizontal="center"/>
    </xf>
    <xf numFmtId="0" fontId="21" fillId="2" borderId="4" xfId="0" applyFont="1" applyFill="1" applyBorder="1"/>
    <xf numFmtId="0" fontId="24" fillId="0" borderId="5" xfId="0" applyFont="1" applyBorder="1" applyAlignment="1">
      <alignment horizontal="right"/>
    </xf>
    <xf numFmtId="0" fontId="24" fillId="0" borderId="6" xfId="0" applyFont="1" applyBorder="1" applyAlignment="1">
      <alignment horizontal="right"/>
    </xf>
    <xf numFmtId="0" fontId="24" fillId="0" borderId="7" xfId="0" applyFont="1" applyBorder="1" applyAlignment="1">
      <alignment horizontal="right"/>
    </xf>
    <xf numFmtId="0" fontId="21" fillId="2" borderId="0" xfId="0" applyFont="1" applyFill="1"/>
    <xf numFmtId="0" fontId="28" fillId="0" borderId="5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21" fillId="2" borderId="8" xfId="0" applyFont="1" applyFill="1" applyBorder="1"/>
    <xf numFmtId="0" fontId="14" fillId="0" borderId="3" xfId="0" applyFont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47" xfId="0" applyFont="1" applyBorder="1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24" fillId="0" borderId="9" xfId="0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1" xfId="0" applyFont="1" applyBorder="1" applyAlignment="1">
      <alignment horizontal="right"/>
    </xf>
    <xf numFmtId="0" fontId="28" fillId="0" borderId="9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14" fillId="0" borderId="48" xfId="0" applyFont="1" applyBorder="1" applyAlignment="1">
      <alignment horizontal="right"/>
    </xf>
    <xf numFmtId="0" fontId="1" fillId="0" borderId="49" xfId="0" applyFont="1" applyBorder="1"/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24" fillId="0" borderId="12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0" fontId="28" fillId="0" borderId="12" xfId="0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14" fillId="0" borderId="15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4" fillId="0" borderId="56" xfId="0" applyFont="1" applyBorder="1" applyAlignment="1">
      <alignment horizontal="right"/>
    </xf>
    <xf numFmtId="0" fontId="21" fillId="2" borderId="0" xfId="0" applyFont="1" applyFill="1" applyAlignment="1">
      <alignment horizontal="left"/>
    </xf>
    <xf numFmtId="0" fontId="4" fillId="0" borderId="57" xfId="0" applyFont="1" applyBorder="1" applyAlignment="1">
      <alignment horizontal="center"/>
    </xf>
    <xf numFmtId="0" fontId="26" fillId="0" borderId="12" xfId="0" applyFont="1" applyBorder="1" applyAlignment="1">
      <alignment horizontal="right"/>
    </xf>
    <xf numFmtId="0" fontId="26" fillId="0" borderId="13" xfId="0" applyFont="1" applyBorder="1" applyAlignment="1">
      <alignment horizontal="right"/>
    </xf>
    <xf numFmtId="0" fontId="26" fillId="0" borderId="14" xfId="0" applyFont="1" applyBorder="1" applyAlignment="1">
      <alignment horizontal="right"/>
    </xf>
    <xf numFmtId="0" fontId="32" fillId="0" borderId="10" xfId="0" applyFont="1" applyBorder="1" applyAlignment="1">
      <alignment horizontal="left"/>
    </xf>
    <xf numFmtId="0" fontId="26" fillId="0" borderId="58" xfId="0" applyFont="1" applyBorder="1" applyAlignment="1">
      <alignment horizontal="right"/>
    </xf>
    <xf numFmtId="0" fontId="26" fillId="0" borderId="18" xfId="0" applyFont="1" applyBorder="1" applyAlignment="1">
      <alignment horizontal="right"/>
    </xf>
    <xf numFmtId="0" fontId="14" fillId="0" borderId="59" xfId="0" applyFont="1" applyBorder="1" applyAlignment="1">
      <alignment horizontal="right"/>
    </xf>
    <xf numFmtId="0" fontId="26" fillId="0" borderId="12" xfId="0" applyFont="1" applyBorder="1"/>
    <xf numFmtId="0" fontId="26" fillId="0" borderId="13" xfId="0" applyFont="1" applyBorder="1"/>
    <xf numFmtId="0" fontId="26" fillId="0" borderId="14" xfId="0" applyFont="1" applyBorder="1"/>
    <xf numFmtId="0" fontId="21" fillId="2" borderId="23" xfId="0" applyFont="1" applyFill="1" applyBorder="1"/>
    <xf numFmtId="0" fontId="21" fillId="2" borderId="24" xfId="0" applyFont="1" applyFill="1" applyBorder="1"/>
    <xf numFmtId="0" fontId="32" fillId="2" borderId="24" xfId="0" applyFont="1" applyFill="1" applyBorder="1" applyAlignment="1">
      <alignment horizontal="center"/>
    </xf>
    <xf numFmtId="0" fontId="21" fillId="2" borderId="28" xfId="0" applyFont="1" applyFill="1" applyBorder="1"/>
    <xf numFmtId="0" fontId="21" fillId="0" borderId="4" xfId="0" applyFont="1" applyBorder="1"/>
    <xf numFmtId="0" fontId="10" fillId="2" borderId="0" xfId="0" applyFont="1" applyFill="1"/>
    <xf numFmtId="0" fontId="21" fillId="0" borderId="14" xfId="0" applyFont="1" applyBorder="1"/>
    <xf numFmtId="0" fontId="7" fillId="2" borderId="0" xfId="0" applyFont="1" applyFill="1"/>
    <xf numFmtId="0" fontId="28" fillId="2" borderId="0" xfId="0" applyFont="1" applyFill="1"/>
    <xf numFmtId="0" fontId="21" fillId="0" borderId="25" xfId="0" applyFont="1" applyBorder="1"/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8" fillId="0" borderId="18" xfId="0" applyFont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0" fontId="24" fillId="0" borderId="2" xfId="0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8" fillId="0" borderId="11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21" fillId="2" borderId="0" xfId="0" applyFont="1" applyFill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14" fillId="0" borderId="14" xfId="0" applyFont="1" applyBorder="1" applyAlignment="1">
      <alignment horizontal="right"/>
    </xf>
    <xf numFmtId="0" fontId="32" fillId="0" borderId="63" xfId="0" applyFont="1" applyBorder="1" applyAlignment="1">
      <alignment horizontal="right"/>
    </xf>
    <xf numFmtId="0" fontId="32" fillId="0" borderId="64" xfId="0" applyFont="1" applyBorder="1" applyAlignment="1">
      <alignment horizontal="right"/>
    </xf>
    <xf numFmtId="0" fontId="32" fillId="0" borderId="65" xfId="0" applyFont="1" applyBorder="1" applyAlignment="1">
      <alignment horizontal="right"/>
    </xf>
    <xf numFmtId="0" fontId="32" fillId="0" borderId="40" xfId="0" applyFont="1" applyBorder="1" applyAlignment="1">
      <alignment horizontal="right"/>
    </xf>
    <xf numFmtId="0" fontId="32" fillId="0" borderId="41" xfId="0" applyFont="1" applyBorder="1" applyAlignment="1">
      <alignment horizontal="right"/>
    </xf>
    <xf numFmtId="0" fontId="32" fillId="0" borderId="42" xfId="0" applyFont="1" applyBorder="1" applyAlignment="1">
      <alignment horizontal="right"/>
    </xf>
    <xf numFmtId="0" fontId="24" fillId="2" borderId="24" xfId="0" applyFont="1" applyFill="1" applyBorder="1" applyAlignment="1">
      <alignment horizontal="right"/>
    </xf>
    <xf numFmtId="0" fontId="14" fillId="2" borderId="24" xfId="0" applyFont="1" applyFill="1" applyBorder="1" applyAlignment="1">
      <alignment horizontal="right"/>
    </xf>
    <xf numFmtId="0" fontId="26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66" xfId="0" applyFont="1" applyBorder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0" borderId="67" xfId="0" applyFont="1" applyBorder="1"/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33" fillId="0" borderId="10" xfId="0" applyFont="1" applyBorder="1" applyAlignment="1">
      <alignment horizontal="left"/>
    </xf>
    <xf numFmtId="0" fontId="33" fillId="0" borderId="13" xfId="0" applyFont="1" applyBorder="1" applyAlignment="1">
      <alignment horizontal="left"/>
    </xf>
    <xf numFmtId="0" fontId="5" fillId="0" borderId="66" xfId="0" applyFont="1" applyBorder="1"/>
    <xf numFmtId="0" fontId="5" fillId="0" borderId="67" xfId="0" applyFont="1" applyBorder="1"/>
    <xf numFmtId="0" fontId="5" fillId="0" borderId="11" xfId="0" applyFont="1" applyBorder="1"/>
    <xf numFmtId="0" fontId="5" fillId="0" borderId="14" xfId="0" applyFont="1" applyBorder="1"/>
    <xf numFmtId="0" fontId="10" fillId="2" borderId="24" xfId="0" applyFont="1" applyFill="1" applyBorder="1"/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26" fillId="2" borderId="0" xfId="0" applyFont="1" applyFill="1" applyAlignment="1">
      <alignment horizontal="right"/>
    </xf>
    <xf numFmtId="0" fontId="24" fillId="2" borderId="0" xfId="0" applyFont="1" applyFill="1"/>
    <xf numFmtId="0" fontId="4" fillId="2" borderId="0" xfId="0" applyFont="1" applyFill="1"/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4" fillId="0" borderId="5" xfId="0" applyFont="1" applyBorder="1"/>
    <xf numFmtId="0" fontId="24" fillId="0" borderId="6" xfId="0" applyFont="1" applyBorder="1"/>
    <xf numFmtId="0" fontId="24" fillId="0" borderId="7" xfId="0" applyFont="1" applyBorder="1"/>
    <xf numFmtId="0" fontId="14" fillId="0" borderId="32" xfId="0" applyFont="1" applyBorder="1"/>
    <xf numFmtId="0" fontId="26" fillId="0" borderId="7" xfId="0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11" xfId="0" applyFont="1" applyBorder="1"/>
    <xf numFmtId="0" fontId="14" fillId="0" borderId="34" xfId="0" applyFont="1" applyBorder="1"/>
    <xf numFmtId="0" fontId="26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14" fillId="0" borderId="15" xfId="0" applyFont="1" applyBorder="1"/>
    <xf numFmtId="0" fontId="14" fillId="0" borderId="16" xfId="0" applyFont="1" applyBorder="1"/>
    <xf numFmtId="0" fontId="14" fillId="0" borderId="10" xfId="0" applyFont="1" applyBorder="1"/>
    <xf numFmtId="0" fontId="36" fillId="0" borderId="11" xfId="0" applyFont="1" applyBorder="1"/>
    <xf numFmtId="0" fontId="36" fillId="0" borderId="12" xfId="0" applyFont="1" applyBorder="1"/>
    <xf numFmtId="0" fontId="36" fillId="0" borderId="13" xfId="0" applyFont="1" applyBorder="1"/>
    <xf numFmtId="0" fontId="14" fillId="0" borderId="13" xfId="0" applyFont="1" applyBorder="1"/>
    <xf numFmtId="0" fontId="36" fillId="0" borderId="14" xfId="0" applyFont="1" applyBorder="1"/>
    <xf numFmtId="0" fontId="33" fillId="0" borderId="10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2" borderId="0" xfId="0" applyFont="1" applyFill="1"/>
    <xf numFmtId="0" fontId="33" fillId="2" borderId="0" xfId="0" applyFont="1" applyFill="1" applyAlignment="1">
      <alignment horizontal="left"/>
    </xf>
    <xf numFmtId="0" fontId="33" fillId="2" borderId="24" xfId="0" applyFont="1" applyFill="1" applyBorder="1"/>
    <xf numFmtId="0" fontId="4" fillId="0" borderId="71" xfId="0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37" fillId="2" borderId="0" xfId="0" applyFont="1" applyFill="1" applyAlignment="1">
      <alignment horizontal="left"/>
    </xf>
    <xf numFmtId="0" fontId="37" fillId="2" borderId="0" xfId="0" applyFont="1" applyFill="1" applyAlignment="1">
      <alignment horizontal="right"/>
    </xf>
    <xf numFmtId="0" fontId="37" fillId="2" borderId="0" xfId="0" applyFont="1" applyFill="1"/>
    <xf numFmtId="0" fontId="1" fillId="0" borderId="14" xfId="0" applyFont="1" applyBorder="1"/>
    <xf numFmtId="0" fontId="1" fillId="2" borderId="72" xfId="0" applyFont="1" applyFill="1" applyBorder="1"/>
    <xf numFmtId="0" fontId="5" fillId="0" borderId="59" xfId="0" applyFont="1" applyBorder="1"/>
    <xf numFmtId="0" fontId="2" fillId="0" borderId="18" xfId="0" applyFont="1" applyBorder="1"/>
    <xf numFmtId="0" fontId="2" fillId="0" borderId="58" xfId="0" applyFont="1" applyBorder="1"/>
    <xf numFmtId="0" fontId="4" fillId="0" borderId="73" xfId="0" applyFont="1" applyBorder="1" applyAlignment="1">
      <alignment horizontal="center"/>
    </xf>
    <xf numFmtId="0" fontId="7" fillId="18" borderId="14" xfId="0" applyFont="1" applyFill="1" applyBorder="1" applyAlignment="1">
      <alignment horizontal="center"/>
    </xf>
    <xf numFmtId="0" fontId="7" fillId="18" borderId="13" xfId="0" applyFont="1" applyFill="1" applyBorder="1" applyAlignment="1">
      <alignment horizontal="center"/>
    </xf>
    <xf numFmtId="0" fontId="7" fillId="18" borderId="12" xfId="0" applyFont="1" applyFill="1" applyBorder="1" applyAlignment="1">
      <alignment horizontal="center"/>
    </xf>
    <xf numFmtId="0" fontId="7" fillId="18" borderId="11" xfId="0" applyFont="1" applyFill="1" applyBorder="1" applyAlignment="1">
      <alignment horizontal="center"/>
    </xf>
    <xf numFmtId="0" fontId="7" fillId="18" borderId="10" xfId="0" applyFont="1" applyFill="1" applyBorder="1" applyAlignment="1">
      <alignment horizontal="center"/>
    </xf>
    <xf numFmtId="0" fontId="7" fillId="18" borderId="9" xfId="0" applyFont="1" applyFill="1" applyBorder="1" applyAlignment="1">
      <alignment horizontal="center"/>
    </xf>
    <xf numFmtId="0" fontId="7" fillId="18" borderId="7" xfId="0" applyFont="1" applyFill="1" applyBorder="1" applyAlignment="1">
      <alignment horizontal="center"/>
    </xf>
    <xf numFmtId="0" fontId="7" fillId="18" borderId="6" xfId="0" applyFont="1" applyFill="1" applyBorder="1" applyAlignment="1">
      <alignment horizontal="center"/>
    </xf>
    <xf numFmtId="0" fontId="7" fillId="18" borderId="5" xfId="0" applyFont="1" applyFill="1" applyBorder="1" applyAlignment="1">
      <alignment horizontal="center"/>
    </xf>
    <xf numFmtId="0" fontId="7" fillId="2" borderId="24" xfId="0" applyFont="1" applyFill="1" applyBorder="1"/>
    <xf numFmtId="0" fontId="7" fillId="2" borderId="0" xfId="0" applyFont="1" applyFill="1" applyAlignment="1">
      <alignment horizontal="right"/>
    </xf>
    <xf numFmtId="0" fontId="2" fillId="0" borderId="74" xfId="0" applyFont="1" applyBorder="1"/>
    <xf numFmtId="0" fontId="5" fillId="0" borderId="75" xfId="0" applyFont="1" applyBorder="1"/>
    <xf numFmtId="0" fontId="2" fillId="2" borderId="0" xfId="0" applyFont="1" applyFill="1" applyAlignment="1">
      <alignment horizontal="center"/>
    </xf>
    <xf numFmtId="0" fontId="2" fillId="0" borderId="76" xfId="0" applyFont="1" applyBorder="1"/>
    <xf numFmtId="0" fontId="5" fillId="0" borderId="77" xfId="0" applyFont="1" applyBorder="1"/>
    <xf numFmtId="0" fontId="5" fillId="0" borderId="5" xfId="0" applyFont="1" applyBorder="1"/>
    <xf numFmtId="0" fontId="5" fillId="0" borderId="9" xfId="0" applyFont="1" applyBorder="1"/>
    <xf numFmtId="0" fontId="4" fillId="0" borderId="35" xfId="0" applyFont="1" applyBorder="1"/>
    <xf numFmtId="0" fontId="4" fillId="0" borderId="33" xfId="0" applyFont="1" applyBorder="1"/>
    <xf numFmtId="0" fontId="4" fillId="0" borderId="31" xfId="0" applyFont="1" applyBorder="1"/>
    <xf numFmtId="0" fontId="2" fillId="0" borderId="78" xfId="0" applyFont="1" applyBorder="1"/>
    <xf numFmtId="0" fontId="2" fillId="0" borderId="79" xfId="0" applyFont="1" applyBorder="1"/>
    <xf numFmtId="0" fontId="5" fillId="0" borderId="80" xfId="0" applyFont="1" applyBorder="1"/>
    <xf numFmtId="0" fontId="5" fillId="0" borderId="81" xfId="0" applyFont="1" applyBorder="1"/>
    <xf numFmtId="0" fontId="2" fillId="0" borderId="82" xfId="0" applyFont="1" applyBorder="1"/>
    <xf numFmtId="0" fontId="5" fillId="0" borderId="83" xfId="0" applyFont="1" applyBorder="1"/>
    <xf numFmtId="0" fontId="2" fillId="0" borderId="84" xfId="0" applyFont="1" applyBorder="1"/>
    <xf numFmtId="0" fontId="2" fillId="0" borderId="85" xfId="0" applyFont="1" applyBorder="1"/>
    <xf numFmtId="0" fontId="2" fillId="2" borderId="3" xfId="0" applyFont="1" applyFill="1" applyBorder="1"/>
    <xf numFmtId="0" fontId="1" fillId="0" borderId="72" xfId="0" applyFont="1" applyBorder="1"/>
    <xf numFmtId="0" fontId="33" fillId="0" borderId="10" xfId="1" applyFont="1" applyFill="1" applyBorder="1" applyAlignment="1" applyProtection="1">
      <alignment horizontal="center"/>
    </xf>
    <xf numFmtId="0" fontId="26" fillId="0" borderId="17" xfId="0" applyFont="1" applyBorder="1"/>
    <xf numFmtId="0" fontId="26" fillId="0" borderId="46" xfId="0" applyFont="1" applyBorder="1"/>
    <xf numFmtId="0" fontId="8" fillId="2" borderId="25" xfId="0" applyFont="1" applyFill="1" applyBorder="1"/>
    <xf numFmtId="0" fontId="14" fillId="0" borderId="18" xfId="0" applyFont="1" applyBorder="1"/>
    <xf numFmtId="0" fontId="26" fillId="0" borderId="19" xfId="0" applyFont="1" applyBorder="1"/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5" fillId="0" borderId="41" xfId="0" applyFont="1" applyBorder="1"/>
    <xf numFmtId="0" fontId="5" fillId="0" borderId="27" xfId="0" applyFont="1" applyBorder="1"/>
    <xf numFmtId="0" fontId="5" fillId="0" borderId="42" xfId="0" applyFont="1" applyBorder="1"/>
    <xf numFmtId="0" fontId="38" fillId="0" borderId="5" xfId="0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38" fillId="0" borderId="9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38" fillId="0" borderId="11" xfId="0" applyFont="1" applyBorder="1" applyAlignment="1">
      <alignment horizontal="left"/>
    </xf>
    <xf numFmtId="0" fontId="38" fillId="0" borderId="12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2" borderId="0" xfId="0" applyFont="1" applyFill="1" applyAlignment="1">
      <alignment horizontal="left"/>
    </xf>
    <xf numFmtId="0" fontId="38" fillId="18" borderId="78" xfId="0" applyFont="1" applyFill="1" applyBorder="1" applyAlignment="1">
      <alignment horizontal="left"/>
    </xf>
    <xf numFmtId="0" fontId="38" fillId="0" borderId="63" xfId="0" applyFont="1" applyBorder="1" applyAlignment="1">
      <alignment horizontal="left"/>
    </xf>
    <xf numFmtId="0" fontId="38" fillId="0" borderId="64" xfId="0" applyFont="1" applyBorder="1" applyAlignment="1">
      <alignment horizontal="left"/>
    </xf>
    <xf numFmtId="0" fontId="38" fillId="0" borderId="65" xfId="0" applyFont="1" applyBorder="1" applyAlignment="1">
      <alignment horizontal="left"/>
    </xf>
    <xf numFmtId="0" fontId="38" fillId="0" borderId="40" xfId="0" applyFont="1" applyBorder="1" applyAlignment="1">
      <alignment horizontal="left"/>
    </xf>
    <xf numFmtId="0" fontId="38" fillId="0" borderId="41" xfId="0" applyFont="1" applyBorder="1" applyAlignment="1">
      <alignment horizontal="left"/>
    </xf>
    <xf numFmtId="0" fontId="38" fillId="0" borderId="42" xfId="0" applyFont="1" applyBorder="1" applyAlignment="1">
      <alignment horizontal="left"/>
    </xf>
    <xf numFmtId="0" fontId="38" fillId="0" borderId="5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2" borderId="0" xfId="0" applyFont="1" applyFill="1"/>
    <xf numFmtId="0" fontId="38" fillId="18" borderId="10" xfId="0" applyFont="1" applyFill="1" applyBorder="1" applyAlignment="1">
      <alignment horizontal="center"/>
    </xf>
    <xf numFmtId="0" fontId="38" fillId="7" borderId="5" xfId="0" applyFont="1" applyFill="1" applyBorder="1" applyAlignment="1">
      <alignment horizontal="left"/>
    </xf>
    <xf numFmtId="0" fontId="38" fillId="7" borderId="10" xfId="0" applyFont="1" applyFill="1" applyBorder="1" applyAlignment="1">
      <alignment horizontal="left"/>
    </xf>
    <xf numFmtId="0" fontId="38" fillId="7" borderId="14" xfId="0" applyFont="1" applyFill="1" applyBorder="1" applyAlignment="1">
      <alignment horizontal="left"/>
    </xf>
    <xf numFmtId="0" fontId="39" fillId="0" borderId="5" xfId="0" applyFont="1" applyBorder="1" applyAlignment="1">
      <alignment horizontal="left"/>
    </xf>
    <xf numFmtId="0" fontId="39" fillId="0" borderId="6" xfId="0" applyFont="1" applyBorder="1" applyAlignment="1">
      <alignment horizontal="left"/>
    </xf>
    <xf numFmtId="0" fontId="39" fillId="0" borderId="7" xfId="0" applyFont="1" applyBorder="1" applyAlignment="1">
      <alignment horizontal="left"/>
    </xf>
    <xf numFmtId="0" fontId="39" fillId="0" borderId="9" xfId="0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0" fontId="39" fillId="0" borderId="11" xfId="0" applyFont="1" applyBorder="1" applyAlignment="1">
      <alignment horizontal="left"/>
    </xf>
    <xf numFmtId="0" fontId="39" fillId="0" borderId="12" xfId="0" applyFont="1" applyBorder="1" applyAlignment="1">
      <alignment horizontal="left"/>
    </xf>
    <xf numFmtId="0" fontId="39" fillId="0" borderId="13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8" fillId="0" borderId="12" xfId="0" applyFont="1" applyFill="1" applyBorder="1" applyAlignment="1">
      <alignment horizontal="left"/>
    </xf>
    <xf numFmtId="0" fontId="38" fillId="0" borderId="10" xfId="0" applyFont="1" applyFill="1" applyBorder="1" applyAlignment="1">
      <alignment horizontal="left"/>
    </xf>
    <xf numFmtId="0" fontId="38" fillId="0" borderId="7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left"/>
    </xf>
    <xf numFmtId="0" fontId="1" fillId="0" borderId="0" xfId="0" applyFont="1" applyFill="1"/>
    <xf numFmtId="0" fontId="42" fillId="0" borderId="16" xfId="0" applyFont="1" applyBorder="1"/>
    <xf numFmtId="0" fontId="42" fillId="0" borderId="9" xfId="0" applyFont="1" applyBorder="1"/>
    <xf numFmtId="0" fontId="42" fillId="0" borderId="10" xfId="0" applyFont="1" applyBorder="1"/>
    <xf numFmtId="0" fontId="26" fillId="0" borderId="66" xfId="0" applyFont="1" applyBorder="1" applyAlignment="1">
      <alignment horizontal="right"/>
    </xf>
    <xf numFmtId="0" fontId="26" fillId="0" borderId="67" xfId="0" applyFont="1" applyBorder="1" applyAlignment="1">
      <alignment horizontal="right"/>
    </xf>
    <xf numFmtId="0" fontId="26" fillId="0" borderId="11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200021</xdr:colOff>
      <xdr:row>31</xdr:row>
      <xdr:rowOff>152399</xdr:rowOff>
    </xdr:from>
    <xdr:to>
      <xdr:col>50</xdr:col>
      <xdr:colOff>323850</xdr:colOff>
      <xdr:row>34</xdr:row>
      <xdr:rowOff>133350</xdr:rowOff>
    </xdr:to>
    <xdr:sp macro="" textlink="">
      <xdr:nvSpPr>
        <xdr:cNvPr id="2" name="Höger klammerparentes 1">
          <a:extLst>
            <a:ext uri="{FF2B5EF4-FFF2-40B4-BE49-F238E27FC236}">
              <a16:creationId xmlns:a16="http://schemas.microsoft.com/office/drawing/2014/main" id="{79609632-1C62-4D49-8EBC-0E822B24A136}"/>
            </a:ext>
          </a:extLst>
        </xdr:cNvPr>
        <xdr:cNvSpPr/>
      </xdr:nvSpPr>
      <xdr:spPr>
        <a:xfrm flipH="1" flipV="1">
          <a:off x="30680021" y="60578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30</xdr:row>
      <xdr:rowOff>133349</xdr:rowOff>
    </xdr:from>
    <xdr:to>
      <xdr:col>52</xdr:col>
      <xdr:colOff>323851</xdr:colOff>
      <xdr:row>31</xdr:row>
      <xdr:rowOff>114300</xdr:rowOff>
    </xdr:to>
    <xdr:sp macro="" textlink="">
      <xdr:nvSpPr>
        <xdr:cNvPr id="3" name="Höger klammerparentes 2">
          <a:extLst>
            <a:ext uri="{FF2B5EF4-FFF2-40B4-BE49-F238E27FC236}">
              <a16:creationId xmlns:a16="http://schemas.microsoft.com/office/drawing/2014/main" id="{B6982C7C-7B46-4138-9885-2FE3E0B686BD}"/>
            </a:ext>
          </a:extLst>
        </xdr:cNvPr>
        <xdr:cNvSpPr/>
      </xdr:nvSpPr>
      <xdr:spPr>
        <a:xfrm rot="5400000" flipH="1" flipV="1">
          <a:off x="31489652" y="54864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99</xdr:row>
      <xdr:rowOff>152399</xdr:rowOff>
    </xdr:from>
    <xdr:to>
      <xdr:col>50</xdr:col>
      <xdr:colOff>323850</xdr:colOff>
      <xdr:row>102</xdr:row>
      <xdr:rowOff>133350</xdr:rowOff>
    </xdr:to>
    <xdr:sp macro="" textlink="">
      <xdr:nvSpPr>
        <xdr:cNvPr id="4" name="Höger klammerparentes 3">
          <a:extLst>
            <a:ext uri="{FF2B5EF4-FFF2-40B4-BE49-F238E27FC236}">
              <a16:creationId xmlns:a16="http://schemas.microsoft.com/office/drawing/2014/main" id="{CC284BFE-EA6B-4E12-B4F5-0B8E22BCB6CC}"/>
            </a:ext>
          </a:extLst>
        </xdr:cNvPr>
        <xdr:cNvSpPr/>
      </xdr:nvSpPr>
      <xdr:spPr>
        <a:xfrm flipH="1" flipV="1">
          <a:off x="30680021" y="190118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98</xdr:row>
      <xdr:rowOff>133349</xdr:rowOff>
    </xdr:from>
    <xdr:to>
      <xdr:col>52</xdr:col>
      <xdr:colOff>323851</xdr:colOff>
      <xdr:row>99</xdr:row>
      <xdr:rowOff>114300</xdr:rowOff>
    </xdr:to>
    <xdr:sp macro="" textlink="">
      <xdr:nvSpPr>
        <xdr:cNvPr id="5" name="Höger klammerparentes 4">
          <a:extLst>
            <a:ext uri="{FF2B5EF4-FFF2-40B4-BE49-F238E27FC236}">
              <a16:creationId xmlns:a16="http://schemas.microsoft.com/office/drawing/2014/main" id="{0F8D606F-22CC-43DA-ABA1-F408D437BE98}"/>
            </a:ext>
          </a:extLst>
        </xdr:cNvPr>
        <xdr:cNvSpPr/>
      </xdr:nvSpPr>
      <xdr:spPr>
        <a:xfrm rot="5400000" flipH="1" flipV="1">
          <a:off x="31489652" y="184404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99</xdr:row>
      <xdr:rowOff>152399</xdr:rowOff>
    </xdr:from>
    <xdr:to>
      <xdr:col>50</xdr:col>
      <xdr:colOff>323850</xdr:colOff>
      <xdr:row>102</xdr:row>
      <xdr:rowOff>133350</xdr:rowOff>
    </xdr:to>
    <xdr:sp macro="" textlink="">
      <xdr:nvSpPr>
        <xdr:cNvPr id="6" name="Höger klammerparentes 5">
          <a:extLst>
            <a:ext uri="{FF2B5EF4-FFF2-40B4-BE49-F238E27FC236}">
              <a16:creationId xmlns:a16="http://schemas.microsoft.com/office/drawing/2014/main" id="{857251A3-E730-4328-868E-264E5C718A4C}"/>
            </a:ext>
          </a:extLst>
        </xdr:cNvPr>
        <xdr:cNvSpPr/>
      </xdr:nvSpPr>
      <xdr:spPr>
        <a:xfrm flipH="1" flipV="1">
          <a:off x="30680021" y="190118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98</xdr:row>
      <xdr:rowOff>133349</xdr:rowOff>
    </xdr:from>
    <xdr:to>
      <xdr:col>52</xdr:col>
      <xdr:colOff>323851</xdr:colOff>
      <xdr:row>99</xdr:row>
      <xdr:rowOff>114300</xdr:rowOff>
    </xdr:to>
    <xdr:sp macro="" textlink="">
      <xdr:nvSpPr>
        <xdr:cNvPr id="7" name="Höger klammerparentes 6">
          <a:extLst>
            <a:ext uri="{FF2B5EF4-FFF2-40B4-BE49-F238E27FC236}">
              <a16:creationId xmlns:a16="http://schemas.microsoft.com/office/drawing/2014/main" id="{DC390305-A6D0-47C3-B324-23E98375B4FA}"/>
            </a:ext>
          </a:extLst>
        </xdr:cNvPr>
        <xdr:cNvSpPr/>
      </xdr:nvSpPr>
      <xdr:spPr>
        <a:xfrm rot="5400000" flipH="1" flipV="1">
          <a:off x="31489652" y="184404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48</xdr:row>
      <xdr:rowOff>152399</xdr:rowOff>
    </xdr:from>
    <xdr:to>
      <xdr:col>50</xdr:col>
      <xdr:colOff>323850</xdr:colOff>
      <xdr:row>51</xdr:row>
      <xdr:rowOff>133350</xdr:rowOff>
    </xdr:to>
    <xdr:sp macro="" textlink="">
      <xdr:nvSpPr>
        <xdr:cNvPr id="8" name="Höger klammerparentes 7">
          <a:extLst>
            <a:ext uri="{FF2B5EF4-FFF2-40B4-BE49-F238E27FC236}">
              <a16:creationId xmlns:a16="http://schemas.microsoft.com/office/drawing/2014/main" id="{51DB241F-AE80-47B1-952D-280B68D04FE4}"/>
            </a:ext>
          </a:extLst>
        </xdr:cNvPr>
        <xdr:cNvSpPr/>
      </xdr:nvSpPr>
      <xdr:spPr>
        <a:xfrm flipH="1" flipV="1">
          <a:off x="30680021" y="9296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47</xdr:row>
      <xdr:rowOff>133349</xdr:rowOff>
    </xdr:from>
    <xdr:to>
      <xdr:col>52</xdr:col>
      <xdr:colOff>323851</xdr:colOff>
      <xdr:row>48</xdr:row>
      <xdr:rowOff>114300</xdr:rowOff>
    </xdr:to>
    <xdr:sp macro="" textlink="">
      <xdr:nvSpPr>
        <xdr:cNvPr id="9" name="Höger klammerparentes 8">
          <a:extLst>
            <a:ext uri="{FF2B5EF4-FFF2-40B4-BE49-F238E27FC236}">
              <a16:creationId xmlns:a16="http://schemas.microsoft.com/office/drawing/2014/main" id="{42B7C359-206F-4D96-BF31-72D71BD92869}"/>
            </a:ext>
          </a:extLst>
        </xdr:cNvPr>
        <xdr:cNvSpPr/>
      </xdr:nvSpPr>
      <xdr:spPr>
        <a:xfrm rot="5400000" flipH="1" flipV="1">
          <a:off x="31489652" y="8724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48</xdr:row>
      <xdr:rowOff>152399</xdr:rowOff>
    </xdr:from>
    <xdr:to>
      <xdr:col>50</xdr:col>
      <xdr:colOff>323850</xdr:colOff>
      <xdr:row>51</xdr:row>
      <xdr:rowOff>133350</xdr:rowOff>
    </xdr:to>
    <xdr:sp macro="" textlink="">
      <xdr:nvSpPr>
        <xdr:cNvPr id="10" name="Höger klammerparentes 9">
          <a:extLst>
            <a:ext uri="{FF2B5EF4-FFF2-40B4-BE49-F238E27FC236}">
              <a16:creationId xmlns:a16="http://schemas.microsoft.com/office/drawing/2014/main" id="{6E4E7A73-61E7-47C0-8126-33609FDAC588}"/>
            </a:ext>
          </a:extLst>
        </xdr:cNvPr>
        <xdr:cNvSpPr/>
      </xdr:nvSpPr>
      <xdr:spPr>
        <a:xfrm flipH="1" flipV="1">
          <a:off x="30680021" y="9296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47</xdr:row>
      <xdr:rowOff>133349</xdr:rowOff>
    </xdr:from>
    <xdr:to>
      <xdr:col>52</xdr:col>
      <xdr:colOff>323851</xdr:colOff>
      <xdr:row>48</xdr:row>
      <xdr:rowOff>114300</xdr:rowOff>
    </xdr:to>
    <xdr:sp macro="" textlink="">
      <xdr:nvSpPr>
        <xdr:cNvPr id="11" name="Höger klammerparentes 10">
          <a:extLst>
            <a:ext uri="{FF2B5EF4-FFF2-40B4-BE49-F238E27FC236}">
              <a16:creationId xmlns:a16="http://schemas.microsoft.com/office/drawing/2014/main" id="{88F6E28E-9F0E-40A7-98CF-5F80FB3671D7}"/>
            </a:ext>
          </a:extLst>
        </xdr:cNvPr>
        <xdr:cNvSpPr/>
      </xdr:nvSpPr>
      <xdr:spPr>
        <a:xfrm rot="5400000" flipH="1" flipV="1">
          <a:off x="31489652" y="8724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12" name="Höger klammerparentes 11">
          <a:extLst>
            <a:ext uri="{FF2B5EF4-FFF2-40B4-BE49-F238E27FC236}">
              <a16:creationId xmlns:a16="http://schemas.microsoft.com/office/drawing/2014/main" id="{47A397F2-C283-4E0A-9B34-6304D5BE3466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13" name="Höger klammerparentes 12">
          <a:extLst>
            <a:ext uri="{FF2B5EF4-FFF2-40B4-BE49-F238E27FC236}">
              <a16:creationId xmlns:a16="http://schemas.microsoft.com/office/drawing/2014/main" id="{37D23273-104F-4FE0-BD5A-8FDB1D72373E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14" name="Höger klammerparentes 13">
          <a:extLst>
            <a:ext uri="{FF2B5EF4-FFF2-40B4-BE49-F238E27FC236}">
              <a16:creationId xmlns:a16="http://schemas.microsoft.com/office/drawing/2014/main" id="{B95ADE14-9528-4581-9CA0-D71A4D0476BA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15" name="Höger klammerparentes 14">
          <a:extLst>
            <a:ext uri="{FF2B5EF4-FFF2-40B4-BE49-F238E27FC236}">
              <a16:creationId xmlns:a16="http://schemas.microsoft.com/office/drawing/2014/main" id="{DA0C7F4B-281C-4178-B3C4-C3E7EE3A29B6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16" name="Höger klammerparentes 15">
          <a:extLst>
            <a:ext uri="{FF2B5EF4-FFF2-40B4-BE49-F238E27FC236}">
              <a16:creationId xmlns:a16="http://schemas.microsoft.com/office/drawing/2014/main" id="{5403D6D8-E6E1-4AE3-808C-4D8252D70643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17" name="Höger klammerparentes 16">
          <a:extLst>
            <a:ext uri="{FF2B5EF4-FFF2-40B4-BE49-F238E27FC236}">
              <a16:creationId xmlns:a16="http://schemas.microsoft.com/office/drawing/2014/main" id="{97EF8AEE-0D7A-4EA2-845B-3765EFB7DCCD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18" name="Höger klammerparentes 17">
          <a:extLst>
            <a:ext uri="{FF2B5EF4-FFF2-40B4-BE49-F238E27FC236}">
              <a16:creationId xmlns:a16="http://schemas.microsoft.com/office/drawing/2014/main" id="{729A3264-C22C-4734-9D2E-025F89561A6B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19" name="Höger klammerparentes 18">
          <a:extLst>
            <a:ext uri="{FF2B5EF4-FFF2-40B4-BE49-F238E27FC236}">
              <a16:creationId xmlns:a16="http://schemas.microsoft.com/office/drawing/2014/main" id="{3ABEEBA5-0BFD-4D90-92B8-4E3B7F96F5B3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20" name="Höger klammerparentes 19">
          <a:extLst>
            <a:ext uri="{FF2B5EF4-FFF2-40B4-BE49-F238E27FC236}">
              <a16:creationId xmlns:a16="http://schemas.microsoft.com/office/drawing/2014/main" id="{830FA256-B1FA-4A09-A369-A7F2495BD0FD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21" name="Höger klammerparentes 20">
          <a:extLst>
            <a:ext uri="{FF2B5EF4-FFF2-40B4-BE49-F238E27FC236}">
              <a16:creationId xmlns:a16="http://schemas.microsoft.com/office/drawing/2014/main" id="{47B44BC2-840B-45E4-A6CB-078018FEC1EB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22" name="Höger klammerparentes 21">
          <a:extLst>
            <a:ext uri="{FF2B5EF4-FFF2-40B4-BE49-F238E27FC236}">
              <a16:creationId xmlns:a16="http://schemas.microsoft.com/office/drawing/2014/main" id="{D2384F49-C632-4F72-9CBD-BA29792CE24C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23" name="Höger klammerparentes 22">
          <a:extLst>
            <a:ext uri="{FF2B5EF4-FFF2-40B4-BE49-F238E27FC236}">
              <a16:creationId xmlns:a16="http://schemas.microsoft.com/office/drawing/2014/main" id="{2CD02D93-4F39-4223-A228-F6C5FA811915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24" name="Höger klammerparentes 23">
          <a:extLst>
            <a:ext uri="{FF2B5EF4-FFF2-40B4-BE49-F238E27FC236}">
              <a16:creationId xmlns:a16="http://schemas.microsoft.com/office/drawing/2014/main" id="{828E1297-7ACA-40A0-837E-6DCDBE44555F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25" name="Höger klammerparentes 24">
          <a:extLst>
            <a:ext uri="{FF2B5EF4-FFF2-40B4-BE49-F238E27FC236}">
              <a16:creationId xmlns:a16="http://schemas.microsoft.com/office/drawing/2014/main" id="{24F992E3-CB41-4996-A196-2D3ABA1439B1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26" name="Höger klammerparentes 25">
          <a:extLst>
            <a:ext uri="{FF2B5EF4-FFF2-40B4-BE49-F238E27FC236}">
              <a16:creationId xmlns:a16="http://schemas.microsoft.com/office/drawing/2014/main" id="{874A17A2-2797-403E-9386-8AE47216E850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27" name="Höger klammerparentes 26">
          <a:extLst>
            <a:ext uri="{FF2B5EF4-FFF2-40B4-BE49-F238E27FC236}">
              <a16:creationId xmlns:a16="http://schemas.microsoft.com/office/drawing/2014/main" id="{3966497A-308D-452B-B844-F54BAF0E1E2D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31</xdr:row>
      <xdr:rowOff>152399</xdr:rowOff>
    </xdr:from>
    <xdr:to>
      <xdr:col>50</xdr:col>
      <xdr:colOff>323850</xdr:colOff>
      <xdr:row>34</xdr:row>
      <xdr:rowOff>133350</xdr:rowOff>
    </xdr:to>
    <xdr:sp macro="" textlink="">
      <xdr:nvSpPr>
        <xdr:cNvPr id="28" name="Höger klammerparentes 1">
          <a:extLst>
            <a:ext uri="{FF2B5EF4-FFF2-40B4-BE49-F238E27FC236}">
              <a16:creationId xmlns:a16="http://schemas.microsoft.com/office/drawing/2014/main" id="{02B4FE8B-D9BC-443D-BDD1-C674E1BEDBF9}"/>
            </a:ext>
          </a:extLst>
        </xdr:cNvPr>
        <xdr:cNvSpPr/>
      </xdr:nvSpPr>
      <xdr:spPr>
        <a:xfrm flipH="1" flipV="1">
          <a:off x="30680021" y="60578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30</xdr:row>
      <xdr:rowOff>133349</xdr:rowOff>
    </xdr:from>
    <xdr:to>
      <xdr:col>52</xdr:col>
      <xdr:colOff>323851</xdr:colOff>
      <xdr:row>31</xdr:row>
      <xdr:rowOff>114300</xdr:rowOff>
    </xdr:to>
    <xdr:sp macro="" textlink="">
      <xdr:nvSpPr>
        <xdr:cNvPr id="29" name="Höger klammerparentes 2">
          <a:extLst>
            <a:ext uri="{FF2B5EF4-FFF2-40B4-BE49-F238E27FC236}">
              <a16:creationId xmlns:a16="http://schemas.microsoft.com/office/drawing/2014/main" id="{CFDF517C-29C0-4DA3-8230-F674DF2379F3}"/>
            </a:ext>
          </a:extLst>
        </xdr:cNvPr>
        <xdr:cNvSpPr/>
      </xdr:nvSpPr>
      <xdr:spPr>
        <a:xfrm rot="5400000" flipH="1" flipV="1">
          <a:off x="31489652" y="54864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99</xdr:row>
      <xdr:rowOff>152399</xdr:rowOff>
    </xdr:from>
    <xdr:to>
      <xdr:col>50</xdr:col>
      <xdr:colOff>323850</xdr:colOff>
      <xdr:row>102</xdr:row>
      <xdr:rowOff>133350</xdr:rowOff>
    </xdr:to>
    <xdr:sp macro="" textlink="">
      <xdr:nvSpPr>
        <xdr:cNvPr id="30" name="Höger klammerparentes 3">
          <a:extLst>
            <a:ext uri="{FF2B5EF4-FFF2-40B4-BE49-F238E27FC236}">
              <a16:creationId xmlns:a16="http://schemas.microsoft.com/office/drawing/2014/main" id="{72F2B1EE-E279-4A38-A11C-A14C6C153E85}"/>
            </a:ext>
          </a:extLst>
        </xdr:cNvPr>
        <xdr:cNvSpPr/>
      </xdr:nvSpPr>
      <xdr:spPr>
        <a:xfrm flipH="1" flipV="1">
          <a:off x="30680021" y="190118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98</xdr:row>
      <xdr:rowOff>133349</xdr:rowOff>
    </xdr:from>
    <xdr:to>
      <xdr:col>52</xdr:col>
      <xdr:colOff>323851</xdr:colOff>
      <xdr:row>99</xdr:row>
      <xdr:rowOff>114300</xdr:rowOff>
    </xdr:to>
    <xdr:sp macro="" textlink="">
      <xdr:nvSpPr>
        <xdr:cNvPr id="31" name="Höger klammerparentes 4">
          <a:extLst>
            <a:ext uri="{FF2B5EF4-FFF2-40B4-BE49-F238E27FC236}">
              <a16:creationId xmlns:a16="http://schemas.microsoft.com/office/drawing/2014/main" id="{14C330A5-3F0B-4275-8A8F-9ACF69AAD6DD}"/>
            </a:ext>
          </a:extLst>
        </xdr:cNvPr>
        <xdr:cNvSpPr/>
      </xdr:nvSpPr>
      <xdr:spPr>
        <a:xfrm rot="5400000" flipH="1" flipV="1">
          <a:off x="31489652" y="184404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99</xdr:row>
      <xdr:rowOff>152399</xdr:rowOff>
    </xdr:from>
    <xdr:to>
      <xdr:col>50</xdr:col>
      <xdr:colOff>323850</xdr:colOff>
      <xdr:row>102</xdr:row>
      <xdr:rowOff>133350</xdr:rowOff>
    </xdr:to>
    <xdr:sp macro="" textlink="">
      <xdr:nvSpPr>
        <xdr:cNvPr id="32" name="Höger klammerparentes 5">
          <a:extLst>
            <a:ext uri="{FF2B5EF4-FFF2-40B4-BE49-F238E27FC236}">
              <a16:creationId xmlns:a16="http://schemas.microsoft.com/office/drawing/2014/main" id="{DAD3292F-F1DF-400B-A923-DFBC295AF0E3}"/>
            </a:ext>
          </a:extLst>
        </xdr:cNvPr>
        <xdr:cNvSpPr/>
      </xdr:nvSpPr>
      <xdr:spPr>
        <a:xfrm flipH="1" flipV="1">
          <a:off x="30680021" y="190118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98</xdr:row>
      <xdr:rowOff>133349</xdr:rowOff>
    </xdr:from>
    <xdr:to>
      <xdr:col>52</xdr:col>
      <xdr:colOff>323851</xdr:colOff>
      <xdr:row>99</xdr:row>
      <xdr:rowOff>114300</xdr:rowOff>
    </xdr:to>
    <xdr:sp macro="" textlink="">
      <xdr:nvSpPr>
        <xdr:cNvPr id="33" name="Höger klammerparentes 6">
          <a:extLst>
            <a:ext uri="{FF2B5EF4-FFF2-40B4-BE49-F238E27FC236}">
              <a16:creationId xmlns:a16="http://schemas.microsoft.com/office/drawing/2014/main" id="{D8E0C83D-82DF-4B74-AB05-F957D6B57317}"/>
            </a:ext>
          </a:extLst>
        </xdr:cNvPr>
        <xdr:cNvSpPr/>
      </xdr:nvSpPr>
      <xdr:spPr>
        <a:xfrm rot="5400000" flipH="1" flipV="1">
          <a:off x="31489652" y="184404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48</xdr:row>
      <xdr:rowOff>152399</xdr:rowOff>
    </xdr:from>
    <xdr:to>
      <xdr:col>50</xdr:col>
      <xdr:colOff>323850</xdr:colOff>
      <xdr:row>51</xdr:row>
      <xdr:rowOff>133350</xdr:rowOff>
    </xdr:to>
    <xdr:sp macro="" textlink="">
      <xdr:nvSpPr>
        <xdr:cNvPr id="34" name="Höger klammerparentes 7">
          <a:extLst>
            <a:ext uri="{FF2B5EF4-FFF2-40B4-BE49-F238E27FC236}">
              <a16:creationId xmlns:a16="http://schemas.microsoft.com/office/drawing/2014/main" id="{0BB34833-83E0-41A1-A213-FBCC5749BD42}"/>
            </a:ext>
          </a:extLst>
        </xdr:cNvPr>
        <xdr:cNvSpPr/>
      </xdr:nvSpPr>
      <xdr:spPr>
        <a:xfrm flipH="1" flipV="1">
          <a:off x="30680021" y="9296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47</xdr:row>
      <xdr:rowOff>133349</xdr:rowOff>
    </xdr:from>
    <xdr:to>
      <xdr:col>52</xdr:col>
      <xdr:colOff>323851</xdr:colOff>
      <xdr:row>48</xdr:row>
      <xdr:rowOff>114300</xdr:rowOff>
    </xdr:to>
    <xdr:sp macro="" textlink="">
      <xdr:nvSpPr>
        <xdr:cNvPr id="35" name="Höger klammerparentes 8">
          <a:extLst>
            <a:ext uri="{FF2B5EF4-FFF2-40B4-BE49-F238E27FC236}">
              <a16:creationId xmlns:a16="http://schemas.microsoft.com/office/drawing/2014/main" id="{5CCDE3A5-E676-419E-9D7A-F7E05B68666D}"/>
            </a:ext>
          </a:extLst>
        </xdr:cNvPr>
        <xdr:cNvSpPr/>
      </xdr:nvSpPr>
      <xdr:spPr>
        <a:xfrm rot="5400000" flipH="1" flipV="1">
          <a:off x="31489652" y="8724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48</xdr:row>
      <xdr:rowOff>152399</xdr:rowOff>
    </xdr:from>
    <xdr:to>
      <xdr:col>50</xdr:col>
      <xdr:colOff>323850</xdr:colOff>
      <xdr:row>51</xdr:row>
      <xdr:rowOff>133350</xdr:rowOff>
    </xdr:to>
    <xdr:sp macro="" textlink="">
      <xdr:nvSpPr>
        <xdr:cNvPr id="36" name="Höger klammerparentes 9">
          <a:extLst>
            <a:ext uri="{FF2B5EF4-FFF2-40B4-BE49-F238E27FC236}">
              <a16:creationId xmlns:a16="http://schemas.microsoft.com/office/drawing/2014/main" id="{20CEAD4A-C2C3-4F00-ACC1-518B02BB492A}"/>
            </a:ext>
          </a:extLst>
        </xdr:cNvPr>
        <xdr:cNvSpPr/>
      </xdr:nvSpPr>
      <xdr:spPr>
        <a:xfrm flipH="1" flipV="1">
          <a:off x="30680021" y="9296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47</xdr:row>
      <xdr:rowOff>133349</xdr:rowOff>
    </xdr:from>
    <xdr:to>
      <xdr:col>52</xdr:col>
      <xdr:colOff>323851</xdr:colOff>
      <xdr:row>48</xdr:row>
      <xdr:rowOff>114300</xdr:rowOff>
    </xdr:to>
    <xdr:sp macro="" textlink="">
      <xdr:nvSpPr>
        <xdr:cNvPr id="37" name="Höger klammerparentes 10">
          <a:extLst>
            <a:ext uri="{FF2B5EF4-FFF2-40B4-BE49-F238E27FC236}">
              <a16:creationId xmlns:a16="http://schemas.microsoft.com/office/drawing/2014/main" id="{03EC8158-112B-4D38-9928-F932E5ACCF49}"/>
            </a:ext>
          </a:extLst>
        </xdr:cNvPr>
        <xdr:cNvSpPr/>
      </xdr:nvSpPr>
      <xdr:spPr>
        <a:xfrm rot="5400000" flipH="1" flipV="1">
          <a:off x="31489652" y="8724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38" name="Höger klammerparentes 11">
          <a:extLst>
            <a:ext uri="{FF2B5EF4-FFF2-40B4-BE49-F238E27FC236}">
              <a16:creationId xmlns:a16="http://schemas.microsoft.com/office/drawing/2014/main" id="{70A60F9D-8DB4-4375-91E8-DB2C45DEC7C7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39" name="Höger klammerparentes 12">
          <a:extLst>
            <a:ext uri="{FF2B5EF4-FFF2-40B4-BE49-F238E27FC236}">
              <a16:creationId xmlns:a16="http://schemas.microsoft.com/office/drawing/2014/main" id="{4E9D7972-9EA5-4EFC-A34D-748418D5ADAB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40" name="Höger klammerparentes 13">
          <a:extLst>
            <a:ext uri="{FF2B5EF4-FFF2-40B4-BE49-F238E27FC236}">
              <a16:creationId xmlns:a16="http://schemas.microsoft.com/office/drawing/2014/main" id="{0AEDBF4F-EE44-460A-AD58-DC5F36E693ED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41" name="Höger klammerparentes 14">
          <a:extLst>
            <a:ext uri="{FF2B5EF4-FFF2-40B4-BE49-F238E27FC236}">
              <a16:creationId xmlns:a16="http://schemas.microsoft.com/office/drawing/2014/main" id="{2964C009-B551-4A78-B4B9-C66ECD01B2C9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42" name="Höger klammerparentes 15">
          <a:extLst>
            <a:ext uri="{FF2B5EF4-FFF2-40B4-BE49-F238E27FC236}">
              <a16:creationId xmlns:a16="http://schemas.microsoft.com/office/drawing/2014/main" id="{FB1B9519-71B3-4A5A-AADE-AA0990A4206F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43" name="Höger klammerparentes 16">
          <a:extLst>
            <a:ext uri="{FF2B5EF4-FFF2-40B4-BE49-F238E27FC236}">
              <a16:creationId xmlns:a16="http://schemas.microsoft.com/office/drawing/2014/main" id="{8C4A23B4-B2F5-462D-A036-3287D8E69A5F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50</xdr:col>
      <xdr:colOff>200021</xdr:colOff>
      <xdr:row>116</xdr:row>
      <xdr:rowOff>152399</xdr:rowOff>
    </xdr:from>
    <xdr:to>
      <xdr:col>50</xdr:col>
      <xdr:colOff>323850</xdr:colOff>
      <xdr:row>119</xdr:row>
      <xdr:rowOff>133350</xdr:rowOff>
    </xdr:to>
    <xdr:sp macro="" textlink="">
      <xdr:nvSpPr>
        <xdr:cNvPr id="44" name="Höger klammerparentes 17">
          <a:extLst>
            <a:ext uri="{FF2B5EF4-FFF2-40B4-BE49-F238E27FC236}">
              <a16:creationId xmlns:a16="http://schemas.microsoft.com/office/drawing/2014/main" id="{8705061F-ACFA-453C-A1EC-0A47945188AE}"/>
            </a:ext>
          </a:extLst>
        </xdr:cNvPr>
        <xdr:cNvSpPr/>
      </xdr:nvSpPr>
      <xdr:spPr>
        <a:xfrm flipH="1" flipV="1">
          <a:off x="30680021" y="22250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51</xdr:col>
      <xdr:colOff>38104</xdr:colOff>
      <xdr:row>115</xdr:row>
      <xdr:rowOff>133349</xdr:rowOff>
    </xdr:from>
    <xdr:to>
      <xdr:col>52</xdr:col>
      <xdr:colOff>323851</xdr:colOff>
      <xdr:row>116</xdr:row>
      <xdr:rowOff>114300</xdr:rowOff>
    </xdr:to>
    <xdr:sp macro="" textlink="">
      <xdr:nvSpPr>
        <xdr:cNvPr id="45" name="Höger klammerparentes 18">
          <a:extLst>
            <a:ext uri="{FF2B5EF4-FFF2-40B4-BE49-F238E27FC236}">
              <a16:creationId xmlns:a16="http://schemas.microsoft.com/office/drawing/2014/main" id="{C574B37B-AD1B-4245-B354-D7D046924147}"/>
            </a:ext>
          </a:extLst>
        </xdr:cNvPr>
        <xdr:cNvSpPr/>
      </xdr:nvSpPr>
      <xdr:spPr>
        <a:xfrm rot="5400000" flipH="1" flipV="1">
          <a:off x="31489652" y="21678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46" name="Höger klammerparentes 19">
          <a:extLst>
            <a:ext uri="{FF2B5EF4-FFF2-40B4-BE49-F238E27FC236}">
              <a16:creationId xmlns:a16="http://schemas.microsoft.com/office/drawing/2014/main" id="{3FDD8D25-2180-4B20-BC52-AB6950766513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47" name="Höger klammerparentes 20">
          <a:extLst>
            <a:ext uri="{FF2B5EF4-FFF2-40B4-BE49-F238E27FC236}">
              <a16:creationId xmlns:a16="http://schemas.microsoft.com/office/drawing/2014/main" id="{02996B8D-F205-44FC-98C6-D14C45879CF4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48" name="Höger klammerparentes 21">
          <a:extLst>
            <a:ext uri="{FF2B5EF4-FFF2-40B4-BE49-F238E27FC236}">
              <a16:creationId xmlns:a16="http://schemas.microsoft.com/office/drawing/2014/main" id="{D664EEF9-BE60-4A12-BB36-8A58E1483F29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49" name="Höger klammerparentes 22">
          <a:extLst>
            <a:ext uri="{FF2B5EF4-FFF2-40B4-BE49-F238E27FC236}">
              <a16:creationId xmlns:a16="http://schemas.microsoft.com/office/drawing/2014/main" id="{90A80E23-BAD3-46B5-907D-1F552BEED871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50" name="Höger klammerparentes 23">
          <a:extLst>
            <a:ext uri="{FF2B5EF4-FFF2-40B4-BE49-F238E27FC236}">
              <a16:creationId xmlns:a16="http://schemas.microsoft.com/office/drawing/2014/main" id="{78EBCBB0-1762-48D8-A660-619D21EC1360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51" name="Höger klammerparentes 24">
          <a:extLst>
            <a:ext uri="{FF2B5EF4-FFF2-40B4-BE49-F238E27FC236}">
              <a16:creationId xmlns:a16="http://schemas.microsoft.com/office/drawing/2014/main" id="{9092B946-265E-419F-A4F4-630CA21A9DA8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77</xdr:col>
      <xdr:colOff>200021</xdr:colOff>
      <xdr:row>14</xdr:row>
      <xdr:rowOff>152399</xdr:rowOff>
    </xdr:from>
    <xdr:to>
      <xdr:col>77</xdr:col>
      <xdr:colOff>323850</xdr:colOff>
      <xdr:row>17</xdr:row>
      <xdr:rowOff>133350</xdr:rowOff>
    </xdr:to>
    <xdr:sp macro="" textlink="">
      <xdr:nvSpPr>
        <xdr:cNvPr id="52" name="Höger klammerparentes 25">
          <a:extLst>
            <a:ext uri="{FF2B5EF4-FFF2-40B4-BE49-F238E27FC236}">
              <a16:creationId xmlns:a16="http://schemas.microsoft.com/office/drawing/2014/main" id="{596A41FB-4094-44D2-8F4A-A71748BD588B}"/>
            </a:ext>
          </a:extLst>
        </xdr:cNvPr>
        <xdr:cNvSpPr/>
      </xdr:nvSpPr>
      <xdr:spPr>
        <a:xfrm flipH="1" flipV="1">
          <a:off x="47139221" y="2819399"/>
          <a:ext cx="123829" cy="552451"/>
        </a:xfrm>
        <a:prstGeom prst="rightBrace">
          <a:avLst>
            <a:gd name="adj1" fmla="val 8333"/>
            <a:gd name="adj2" fmla="val 687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78</xdr:col>
      <xdr:colOff>38104</xdr:colOff>
      <xdr:row>13</xdr:row>
      <xdr:rowOff>133349</xdr:rowOff>
    </xdr:from>
    <xdr:to>
      <xdr:col>79</xdr:col>
      <xdr:colOff>323851</xdr:colOff>
      <xdr:row>14</xdr:row>
      <xdr:rowOff>114300</xdr:rowOff>
    </xdr:to>
    <xdr:sp macro="" textlink="">
      <xdr:nvSpPr>
        <xdr:cNvPr id="53" name="Höger klammerparentes 26">
          <a:extLst>
            <a:ext uri="{FF2B5EF4-FFF2-40B4-BE49-F238E27FC236}">
              <a16:creationId xmlns:a16="http://schemas.microsoft.com/office/drawing/2014/main" id="{E3FDB900-67F8-480E-86BB-08C7A5F4AC90}"/>
            </a:ext>
          </a:extLst>
        </xdr:cNvPr>
        <xdr:cNvSpPr/>
      </xdr:nvSpPr>
      <xdr:spPr>
        <a:xfrm rot="5400000" flipH="1" flipV="1">
          <a:off x="47948852" y="2247901"/>
          <a:ext cx="171451" cy="895347"/>
        </a:xfrm>
        <a:prstGeom prst="rightBrace">
          <a:avLst>
            <a:gd name="adj1" fmla="val 8333"/>
            <a:gd name="adj2" fmla="val 59861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1</xdr:row>
      <xdr:rowOff>33336</xdr:rowOff>
    </xdr:from>
    <xdr:to>
      <xdr:col>10</xdr:col>
      <xdr:colOff>152400</xdr:colOff>
      <xdr:row>2</xdr:row>
      <xdr:rowOff>9524</xdr:rowOff>
    </xdr:to>
    <xdr:sp macro="" textlink="">
      <xdr:nvSpPr>
        <xdr:cNvPr id="2" name="Höger klammerparentes 1">
          <a:extLst>
            <a:ext uri="{FF2B5EF4-FFF2-40B4-BE49-F238E27FC236}">
              <a16:creationId xmlns:a16="http://schemas.microsoft.com/office/drawing/2014/main" id="{745DC9E1-7802-4CA9-B6F8-62D9EAFBA1CE}"/>
            </a:ext>
          </a:extLst>
        </xdr:cNvPr>
        <xdr:cNvSpPr/>
      </xdr:nvSpPr>
      <xdr:spPr>
        <a:xfrm rot="16200000" flipV="1">
          <a:off x="3488531" y="-26196"/>
          <a:ext cx="166688" cy="609601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200023</xdr:colOff>
      <xdr:row>1</xdr:row>
      <xdr:rowOff>152397</xdr:rowOff>
    </xdr:from>
    <xdr:to>
      <xdr:col>9</xdr:col>
      <xdr:colOff>47625</xdr:colOff>
      <xdr:row>4</xdr:row>
      <xdr:rowOff>152397</xdr:rowOff>
    </xdr:to>
    <xdr:sp macro="" textlink="">
      <xdr:nvSpPr>
        <xdr:cNvPr id="3" name="Höger klammerparentes 2">
          <a:extLst>
            <a:ext uri="{FF2B5EF4-FFF2-40B4-BE49-F238E27FC236}">
              <a16:creationId xmlns:a16="http://schemas.microsoft.com/office/drawing/2014/main" id="{74D136B1-B4FB-4F73-95D5-E5A802A034F2}"/>
            </a:ext>
          </a:extLst>
        </xdr:cNvPr>
        <xdr:cNvSpPr/>
      </xdr:nvSpPr>
      <xdr:spPr>
        <a:xfrm flipH="1" flipV="1">
          <a:off x="3200398" y="314322"/>
          <a:ext cx="95252" cy="514350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</xdr:row>
      <xdr:rowOff>0</xdr:rowOff>
    </xdr:from>
    <xdr:to>
      <xdr:col>27</xdr:col>
      <xdr:colOff>361950</xdr:colOff>
      <xdr:row>5</xdr:row>
      <xdr:rowOff>9525</xdr:rowOff>
    </xdr:to>
    <xdr:sp macro="" textlink="">
      <xdr:nvSpPr>
        <xdr:cNvPr id="4" name="Höger klammerparentes 3">
          <a:extLst>
            <a:ext uri="{FF2B5EF4-FFF2-40B4-BE49-F238E27FC236}">
              <a16:creationId xmlns:a16="http://schemas.microsoft.com/office/drawing/2014/main" id="{C5701186-6A78-4569-8FD4-3A629D9FB1FE}"/>
            </a:ext>
          </a:extLst>
        </xdr:cNvPr>
        <xdr:cNvSpPr/>
      </xdr:nvSpPr>
      <xdr:spPr>
        <a:xfrm rot="10800000" flipV="1">
          <a:off x="11801475" y="352425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380999</xdr:colOff>
      <xdr:row>0</xdr:row>
      <xdr:rowOff>161924</xdr:rowOff>
    </xdr:from>
    <xdr:to>
      <xdr:col>29</xdr:col>
      <xdr:colOff>257174</xdr:colOff>
      <xdr:row>1</xdr:row>
      <xdr:rowOff>161921</xdr:rowOff>
    </xdr:to>
    <xdr:sp macro="" textlink="">
      <xdr:nvSpPr>
        <xdr:cNvPr id="5" name="Höger klammerparentes 4">
          <a:extLst>
            <a:ext uri="{FF2B5EF4-FFF2-40B4-BE49-F238E27FC236}">
              <a16:creationId xmlns:a16="http://schemas.microsoft.com/office/drawing/2014/main" id="{B85FA35E-BE6A-4804-AF7E-DC69546B95BB}"/>
            </a:ext>
          </a:extLst>
        </xdr:cNvPr>
        <xdr:cNvSpPr/>
      </xdr:nvSpPr>
      <xdr:spPr>
        <a:xfrm rot="16200000" flipV="1">
          <a:off x="12096751" y="-38103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6" name="Höger klammerparentes 5">
          <a:extLst>
            <a:ext uri="{FF2B5EF4-FFF2-40B4-BE49-F238E27FC236}">
              <a16:creationId xmlns:a16="http://schemas.microsoft.com/office/drawing/2014/main" id="{F94868A9-2BE2-4837-85F4-21F54D081B32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200022</xdr:colOff>
      <xdr:row>27</xdr:row>
      <xdr:rowOff>19050</xdr:rowOff>
    </xdr:from>
    <xdr:to>
      <xdr:col>9</xdr:col>
      <xdr:colOff>38100</xdr:colOff>
      <xdr:row>30</xdr:row>
      <xdr:rowOff>28575</xdr:rowOff>
    </xdr:to>
    <xdr:sp macro="" textlink="">
      <xdr:nvSpPr>
        <xdr:cNvPr id="7" name="Höger klammerparentes 6">
          <a:extLst>
            <a:ext uri="{FF2B5EF4-FFF2-40B4-BE49-F238E27FC236}">
              <a16:creationId xmlns:a16="http://schemas.microsoft.com/office/drawing/2014/main" id="{727AF266-5819-4BA9-B73B-A9D53061A4C3}"/>
            </a:ext>
          </a:extLst>
        </xdr:cNvPr>
        <xdr:cNvSpPr/>
      </xdr:nvSpPr>
      <xdr:spPr>
        <a:xfrm rot="10800000" flipV="1">
          <a:off x="3200397" y="4457700"/>
          <a:ext cx="85728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8" name="Höger klammerparentes 7">
          <a:extLst>
            <a:ext uri="{FF2B5EF4-FFF2-40B4-BE49-F238E27FC236}">
              <a16:creationId xmlns:a16="http://schemas.microsoft.com/office/drawing/2014/main" id="{13D0AD60-7B1A-44F7-B347-56CF7229BAD7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219075</xdr:colOff>
      <xdr:row>26</xdr:row>
      <xdr:rowOff>152400</xdr:rowOff>
    </xdr:to>
    <xdr:sp macro="" textlink="">
      <xdr:nvSpPr>
        <xdr:cNvPr id="9" name="Höger klammerparentes 8">
          <a:extLst>
            <a:ext uri="{FF2B5EF4-FFF2-40B4-BE49-F238E27FC236}">
              <a16:creationId xmlns:a16="http://schemas.microsoft.com/office/drawing/2014/main" id="{6A1E5B62-6BB7-4877-9F27-6AC0C268B5CF}"/>
            </a:ext>
          </a:extLst>
        </xdr:cNvPr>
        <xdr:cNvSpPr/>
      </xdr:nvSpPr>
      <xdr:spPr>
        <a:xfrm rot="16200000" flipV="1">
          <a:off x="3519488" y="4005262"/>
          <a:ext cx="152400" cy="69532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29</xdr:col>
      <xdr:colOff>257175</xdr:colOff>
      <xdr:row>26</xdr:row>
      <xdr:rowOff>161922</xdr:rowOff>
    </xdr:to>
    <xdr:sp macro="" textlink="">
      <xdr:nvSpPr>
        <xdr:cNvPr id="10" name="Höger klammerparentes 9">
          <a:extLst>
            <a:ext uri="{FF2B5EF4-FFF2-40B4-BE49-F238E27FC236}">
              <a16:creationId xmlns:a16="http://schemas.microsoft.com/office/drawing/2014/main" id="{15C94698-79D5-4C95-8266-11C757DB49B4}"/>
            </a:ext>
          </a:extLst>
        </xdr:cNvPr>
        <xdr:cNvSpPr/>
      </xdr:nvSpPr>
      <xdr:spPr>
        <a:xfrm rot="16200000" flipV="1">
          <a:off x="12096752" y="4076698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19049</xdr:colOff>
      <xdr:row>1</xdr:row>
      <xdr:rowOff>33336</xdr:rowOff>
    </xdr:from>
    <xdr:to>
      <xdr:col>10</xdr:col>
      <xdr:colOff>152400</xdr:colOff>
      <xdr:row>2</xdr:row>
      <xdr:rowOff>9524</xdr:rowOff>
    </xdr:to>
    <xdr:sp macro="" textlink="">
      <xdr:nvSpPr>
        <xdr:cNvPr id="11" name="Höger klammerparentes 1">
          <a:extLst>
            <a:ext uri="{FF2B5EF4-FFF2-40B4-BE49-F238E27FC236}">
              <a16:creationId xmlns:a16="http://schemas.microsoft.com/office/drawing/2014/main" id="{85C6105B-0288-4B31-96A7-92824C75831A}"/>
            </a:ext>
          </a:extLst>
        </xdr:cNvPr>
        <xdr:cNvSpPr/>
      </xdr:nvSpPr>
      <xdr:spPr>
        <a:xfrm rot="16200000" flipV="1">
          <a:off x="3488531" y="-26196"/>
          <a:ext cx="166688" cy="609601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200023</xdr:colOff>
      <xdr:row>1</xdr:row>
      <xdr:rowOff>152397</xdr:rowOff>
    </xdr:from>
    <xdr:to>
      <xdr:col>9</xdr:col>
      <xdr:colOff>47625</xdr:colOff>
      <xdr:row>4</xdr:row>
      <xdr:rowOff>152397</xdr:rowOff>
    </xdr:to>
    <xdr:sp macro="" textlink="">
      <xdr:nvSpPr>
        <xdr:cNvPr id="12" name="Höger klammerparentes 2">
          <a:extLst>
            <a:ext uri="{FF2B5EF4-FFF2-40B4-BE49-F238E27FC236}">
              <a16:creationId xmlns:a16="http://schemas.microsoft.com/office/drawing/2014/main" id="{10046746-61A9-4385-970B-13009E3F13B0}"/>
            </a:ext>
          </a:extLst>
        </xdr:cNvPr>
        <xdr:cNvSpPr/>
      </xdr:nvSpPr>
      <xdr:spPr>
        <a:xfrm flipH="1" flipV="1">
          <a:off x="3200398" y="314322"/>
          <a:ext cx="95252" cy="514350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</xdr:row>
      <xdr:rowOff>0</xdr:rowOff>
    </xdr:from>
    <xdr:to>
      <xdr:col>27</xdr:col>
      <xdr:colOff>361950</xdr:colOff>
      <xdr:row>5</xdr:row>
      <xdr:rowOff>9525</xdr:rowOff>
    </xdr:to>
    <xdr:sp macro="" textlink="">
      <xdr:nvSpPr>
        <xdr:cNvPr id="13" name="Höger klammerparentes 3">
          <a:extLst>
            <a:ext uri="{FF2B5EF4-FFF2-40B4-BE49-F238E27FC236}">
              <a16:creationId xmlns:a16="http://schemas.microsoft.com/office/drawing/2014/main" id="{E218B4D5-9EF6-4569-AB5D-74C5B45710BA}"/>
            </a:ext>
          </a:extLst>
        </xdr:cNvPr>
        <xdr:cNvSpPr/>
      </xdr:nvSpPr>
      <xdr:spPr>
        <a:xfrm rot="10800000" flipV="1">
          <a:off x="11801475" y="352425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380999</xdr:colOff>
      <xdr:row>0</xdr:row>
      <xdr:rowOff>161924</xdr:rowOff>
    </xdr:from>
    <xdr:to>
      <xdr:col>29</xdr:col>
      <xdr:colOff>257174</xdr:colOff>
      <xdr:row>1</xdr:row>
      <xdr:rowOff>161921</xdr:rowOff>
    </xdr:to>
    <xdr:sp macro="" textlink="">
      <xdr:nvSpPr>
        <xdr:cNvPr id="14" name="Höger klammerparentes 4">
          <a:extLst>
            <a:ext uri="{FF2B5EF4-FFF2-40B4-BE49-F238E27FC236}">
              <a16:creationId xmlns:a16="http://schemas.microsoft.com/office/drawing/2014/main" id="{3F096E0C-FF9B-4C97-80B3-C25D99A11E61}"/>
            </a:ext>
          </a:extLst>
        </xdr:cNvPr>
        <xdr:cNvSpPr/>
      </xdr:nvSpPr>
      <xdr:spPr>
        <a:xfrm rot="16200000" flipV="1">
          <a:off x="12096751" y="-38103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15" name="Höger klammerparentes 5">
          <a:extLst>
            <a:ext uri="{FF2B5EF4-FFF2-40B4-BE49-F238E27FC236}">
              <a16:creationId xmlns:a16="http://schemas.microsoft.com/office/drawing/2014/main" id="{4C5E3A93-9D97-4126-A7A7-841B52DC6A4C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8</xdr:col>
      <xdr:colOff>200022</xdr:colOff>
      <xdr:row>27</xdr:row>
      <xdr:rowOff>19050</xdr:rowOff>
    </xdr:from>
    <xdr:to>
      <xdr:col>9</xdr:col>
      <xdr:colOff>38100</xdr:colOff>
      <xdr:row>30</xdr:row>
      <xdr:rowOff>28575</xdr:rowOff>
    </xdr:to>
    <xdr:sp macro="" textlink="">
      <xdr:nvSpPr>
        <xdr:cNvPr id="16" name="Höger klammerparentes 6">
          <a:extLst>
            <a:ext uri="{FF2B5EF4-FFF2-40B4-BE49-F238E27FC236}">
              <a16:creationId xmlns:a16="http://schemas.microsoft.com/office/drawing/2014/main" id="{91184BE7-BA4D-49FF-9415-EF1EFFD4006A}"/>
            </a:ext>
          </a:extLst>
        </xdr:cNvPr>
        <xdr:cNvSpPr/>
      </xdr:nvSpPr>
      <xdr:spPr>
        <a:xfrm rot="10800000" flipV="1">
          <a:off x="3200397" y="4457700"/>
          <a:ext cx="85728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27</xdr:col>
      <xdr:colOff>209550</xdr:colOff>
      <xdr:row>27</xdr:row>
      <xdr:rowOff>0</xdr:rowOff>
    </xdr:from>
    <xdr:to>
      <xdr:col>27</xdr:col>
      <xdr:colOff>361950</xdr:colOff>
      <xdr:row>30</xdr:row>
      <xdr:rowOff>9525</xdr:rowOff>
    </xdr:to>
    <xdr:sp macro="" textlink="">
      <xdr:nvSpPr>
        <xdr:cNvPr id="17" name="Höger klammerparentes 7">
          <a:extLst>
            <a:ext uri="{FF2B5EF4-FFF2-40B4-BE49-F238E27FC236}">
              <a16:creationId xmlns:a16="http://schemas.microsoft.com/office/drawing/2014/main" id="{B2F6AB41-C38C-429B-9BAA-47058391006B}"/>
            </a:ext>
          </a:extLst>
        </xdr:cNvPr>
        <xdr:cNvSpPr/>
      </xdr:nvSpPr>
      <xdr:spPr>
        <a:xfrm rot="10800000" flipV="1">
          <a:off x="11801475" y="4438650"/>
          <a:ext cx="95250" cy="504825"/>
        </a:xfrm>
        <a:prstGeom prst="rightBrace">
          <a:avLst>
            <a:gd name="adj1" fmla="val 8333"/>
            <a:gd name="adj2" fmla="val 4909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219075</xdr:colOff>
      <xdr:row>26</xdr:row>
      <xdr:rowOff>152400</xdr:rowOff>
    </xdr:to>
    <xdr:sp macro="" textlink="">
      <xdr:nvSpPr>
        <xdr:cNvPr id="18" name="Höger klammerparentes 8">
          <a:extLst>
            <a:ext uri="{FF2B5EF4-FFF2-40B4-BE49-F238E27FC236}">
              <a16:creationId xmlns:a16="http://schemas.microsoft.com/office/drawing/2014/main" id="{52F8967D-0ABC-42D4-A053-DE7D278D6A6C}"/>
            </a:ext>
          </a:extLst>
        </xdr:cNvPr>
        <xdr:cNvSpPr/>
      </xdr:nvSpPr>
      <xdr:spPr>
        <a:xfrm rot="16200000" flipV="1">
          <a:off x="3519488" y="4005262"/>
          <a:ext cx="152400" cy="69532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29</xdr:col>
      <xdr:colOff>257175</xdr:colOff>
      <xdr:row>26</xdr:row>
      <xdr:rowOff>161922</xdr:rowOff>
    </xdr:to>
    <xdr:sp macro="" textlink="">
      <xdr:nvSpPr>
        <xdr:cNvPr id="19" name="Höger klammerparentes 9">
          <a:extLst>
            <a:ext uri="{FF2B5EF4-FFF2-40B4-BE49-F238E27FC236}">
              <a16:creationId xmlns:a16="http://schemas.microsoft.com/office/drawing/2014/main" id="{ADEFF8CD-4421-4DE0-8BF2-FA8A1215CE46}"/>
            </a:ext>
          </a:extLst>
        </xdr:cNvPr>
        <xdr:cNvSpPr/>
      </xdr:nvSpPr>
      <xdr:spPr>
        <a:xfrm rot="16200000" flipV="1">
          <a:off x="12096752" y="4076698"/>
          <a:ext cx="161922" cy="561975"/>
        </a:xfrm>
        <a:prstGeom prst="rightBrace">
          <a:avLst>
            <a:gd name="adj1" fmla="val 8333"/>
            <a:gd name="adj2" fmla="val 473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>
            <a:solidFill>
              <a:srgbClr val="7030A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48D9-907F-4DFA-BDBA-230A70074A72}">
  <sheetPr>
    <tabColor rgb="FFFF0000"/>
  </sheetPr>
  <dimension ref="A1:AG120"/>
  <sheetViews>
    <sheetView tabSelected="1" workbookViewId="0"/>
  </sheetViews>
  <sheetFormatPr defaultRowHeight="12" x14ac:dyDescent="0.2"/>
  <cols>
    <col min="1" max="1" width="6" style="1" customWidth="1"/>
    <col min="2" max="2" width="6.7109375" style="1" customWidth="1"/>
    <col min="3" max="3" width="4.140625" style="1" customWidth="1"/>
    <col min="4" max="5" width="5" style="1" customWidth="1"/>
    <col min="6" max="6" width="6.7109375" style="1" customWidth="1"/>
    <col min="7" max="7" width="6.85546875" style="1" customWidth="1"/>
    <col min="8" max="9" width="3.7109375" style="1" customWidth="1"/>
    <col min="10" max="19" width="6.7109375" style="1" customWidth="1"/>
    <col min="20" max="20" width="7.140625" style="1" customWidth="1"/>
    <col min="21" max="21" width="3.7109375" style="1" customWidth="1"/>
    <col min="22" max="31" width="4.140625" style="1" customWidth="1"/>
    <col min="32" max="33" width="3.7109375" style="1" customWidth="1"/>
    <col min="34" max="16384" width="9.140625" style="1"/>
  </cols>
  <sheetData>
    <row r="1" spans="1:33" ht="12.75" thickBot="1" x14ac:dyDescent="0.25">
      <c r="A1" s="209"/>
      <c r="B1" s="14"/>
      <c r="C1" s="14"/>
      <c r="D1" s="14"/>
      <c r="E1" s="14"/>
      <c r="F1" s="14"/>
      <c r="G1" s="14"/>
    </row>
    <row r="2" spans="1:33" ht="12.75" thickBot="1" x14ac:dyDescent="0.25">
      <c r="A2" s="14"/>
      <c r="B2" s="388" t="s">
        <v>360</v>
      </c>
      <c r="C2" s="388"/>
      <c r="D2" s="387"/>
      <c r="E2" s="387"/>
      <c r="F2" s="386"/>
      <c r="G2" s="14"/>
      <c r="I2" s="2"/>
      <c r="J2" s="3"/>
      <c r="K2" s="3"/>
      <c r="L2" s="3"/>
      <c r="M2" s="3"/>
      <c r="N2" s="321" t="s">
        <v>573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 t="s">
        <v>572</v>
      </c>
      <c r="AA2" s="3"/>
      <c r="AB2" s="3"/>
      <c r="AC2" s="3"/>
      <c r="AD2" s="3"/>
      <c r="AE2" s="3"/>
      <c r="AF2" s="6"/>
    </row>
    <row r="3" spans="1:33" x14ac:dyDescent="0.2">
      <c r="A3" s="14"/>
      <c r="B3" s="14"/>
      <c r="C3" s="14"/>
      <c r="D3" s="14"/>
      <c r="E3" s="14"/>
      <c r="F3" s="14"/>
      <c r="G3" s="218"/>
      <c r="H3" s="7"/>
      <c r="I3" s="8"/>
      <c r="J3" s="9">
        <f>F37</f>
        <v>24</v>
      </c>
      <c r="K3" s="10">
        <f>F56</f>
        <v>43</v>
      </c>
      <c r="L3" s="10">
        <f>F111</f>
        <v>98</v>
      </c>
      <c r="M3" s="10">
        <f>F99</f>
        <v>86</v>
      </c>
      <c r="N3" s="10">
        <f>F110</f>
        <v>97</v>
      </c>
      <c r="O3" s="10">
        <f>F49</f>
        <v>36</v>
      </c>
      <c r="P3" s="10">
        <f>F45</f>
        <v>32</v>
      </c>
      <c r="Q3" s="10">
        <f>F47</f>
        <v>34</v>
      </c>
      <c r="R3" s="10">
        <f>F38</f>
        <v>25</v>
      </c>
      <c r="S3" s="11">
        <f>F43</f>
        <v>30</v>
      </c>
      <c r="T3" s="322">
        <f>SUMSQ(J3:S3)</f>
        <v>33835</v>
      </c>
      <c r="U3" s="14"/>
      <c r="V3" s="16" t="s">
        <v>116</v>
      </c>
      <c r="W3" s="17" t="s">
        <v>50</v>
      </c>
      <c r="X3" s="17" t="s">
        <v>133</v>
      </c>
      <c r="Y3" s="17" t="s">
        <v>58</v>
      </c>
      <c r="Z3" s="17" t="s">
        <v>113</v>
      </c>
      <c r="AA3" s="17" t="s">
        <v>13</v>
      </c>
      <c r="AB3" s="17" t="s">
        <v>149</v>
      </c>
      <c r="AC3" s="17" t="s">
        <v>39</v>
      </c>
      <c r="AD3" s="17" t="s">
        <v>136</v>
      </c>
      <c r="AE3" s="18" t="s">
        <v>37</v>
      </c>
      <c r="AF3" s="19"/>
      <c r="AG3" s="7"/>
    </row>
    <row r="4" spans="1:33" x14ac:dyDescent="0.2">
      <c r="A4" s="229" t="s">
        <v>370</v>
      </c>
      <c r="B4" s="230">
        <v>1</v>
      </c>
      <c r="C4" s="14"/>
      <c r="D4" s="231" t="s">
        <v>371</v>
      </c>
      <c r="E4" s="14"/>
      <c r="F4" s="232" t="s">
        <v>372</v>
      </c>
      <c r="G4" s="14"/>
      <c r="I4" s="8"/>
      <c r="J4" s="25">
        <f>F95</f>
        <v>82</v>
      </c>
      <c r="K4" s="26">
        <f>F112</f>
        <v>99</v>
      </c>
      <c r="L4" s="26">
        <f>F113</f>
        <v>100</v>
      </c>
      <c r="M4" s="26">
        <f>F44</f>
        <v>31</v>
      </c>
      <c r="N4" s="26">
        <f>F40</f>
        <v>27</v>
      </c>
      <c r="O4" s="26">
        <f>F48</f>
        <v>35</v>
      </c>
      <c r="P4" s="26">
        <f>F54</f>
        <v>41</v>
      </c>
      <c r="Q4" s="26">
        <f>F41</f>
        <v>28</v>
      </c>
      <c r="R4" s="26">
        <f>F42</f>
        <v>29</v>
      </c>
      <c r="S4" s="27">
        <f>F46</f>
        <v>33</v>
      </c>
      <c r="T4" s="327">
        <f t="shared" ref="T4:T12" si="0">SUMSQ(J4:S4)</f>
        <v>33835</v>
      </c>
      <c r="U4" s="14"/>
      <c r="V4" s="30" t="s">
        <v>134</v>
      </c>
      <c r="W4" s="31" t="s">
        <v>111</v>
      </c>
      <c r="X4" s="31" t="s">
        <v>11</v>
      </c>
      <c r="Y4" s="31" t="s">
        <v>130</v>
      </c>
      <c r="Z4" s="31" t="s">
        <v>92</v>
      </c>
      <c r="AA4" s="31" t="s">
        <v>105</v>
      </c>
      <c r="AB4" s="31" t="s">
        <v>138</v>
      </c>
      <c r="AC4" s="31" t="s">
        <v>160</v>
      </c>
      <c r="AD4" s="31" t="s">
        <v>26</v>
      </c>
      <c r="AE4" s="32" t="s">
        <v>125</v>
      </c>
      <c r="AF4" s="19"/>
    </row>
    <row r="5" spans="1:33" x14ac:dyDescent="0.2">
      <c r="A5" s="14"/>
      <c r="B5" s="14"/>
      <c r="C5" s="14"/>
      <c r="D5" s="14"/>
      <c r="E5" s="14"/>
      <c r="F5" s="14"/>
      <c r="G5" s="14"/>
      <c r="I5" s="8"/>
      <c r="J5" s="25">
        <f>F96</f>
        <v>83</v>
      </c>
      <c r="K5" s="26">
        <f>F65</f>
        <v>52</v>
      </c>
      <c r="L5" s="26">
        <f>F36</f>
        <v>23</v>
      </c>
      <c r="M5" s="26">
        <f>F100</f>
        <v>87</v>
      </c>
      <c r="N5" s="26">
        <f>F74</f>
        <v>61</v>
      </c>
      <c r="O5" s="26">
        <f>F16</f>
        <v>3</v>
      </c>
      <c r="P5" s="26">
        <f>F18</f>
        <v>5</v>
      </c>
      <c r="Q5" s="26">
        <f>F89</f>
        <v>76</v>
      </c>
      <c r="R5" s="26">
        <f>F70</f>
        <v>57</v>
      </c>
      <c r="S5" s="27">
        <f>F71</f>
        <v>58</v>
      </c>
      <c r="T5" s="327">
        <f t="shared" si="0"/>
        <v>33835</v>
      </c>
      <c r="U5" s="14"/>
      <c r="V5" s="30" t="s">
        <v>22</v>
      </c>
      <c r="W5" s="31" t="s">
        <v>21</v>
      </c>
      <c r="X5" s="31" t="s">
        <v>16</v>
      </c>
      <c r="Y5" s="31" t="s">
        <v>14</v>
      </c>
      <c r="Z5" s="31" t="s">
        <v>84</v>
      </c>
      <c r="AA5" s="31" t="s">
        <v>72</v>
      </c>
      <c r="AB5" s="31" t="s">
        <v>144</v>
      </c>
      <c r="AC5" s="31" t="s">
        <v>145</v>
      </c>
      <c r="AD5" s="31" t="s">
        <v>68</v>
      </c>
      <c r="AE5" s="32" t="s">
        <v>81</v>
      </c>
      <c r="AF5" s="19"/>
    </row>
    <row r="6" spans="1:33" x14ac:dyDescent="0.2">
      <c r="A6" s="229" t="s">
        <v>380</v>
      </c>
      <c r="B6" s="230">
        <v>1</v>
      </c>
      <c r="C6" s="14"/>
      <c r="D6" s="231" t="s">
        <v>381</v>
      </c>
      <c r="E6" s="14"/>
      <c r="F6" s="231" t="s">
        <v>382</v>
      </c>
      <c r="G6" s="14"/>
      <c r="I6" s="8"/>
      <c r="J6" s="25">
        <f>F51</f>
        <v>38</v>
      </c>
      <c r="K6" s="26">
        <f>F52</f>
        <v>39</v>
      </c>
      <c r="L6" s="26">
        <f>F39</f>
        <v>26</v>
      </c>
      <c r="M6" s="26">
        <f>F32</f>
        <v>19</v>
      </c>
      <c r="N6" s="26">
        <f>F55</f>
        <v>42</v>
      </c>
      <c r="O6" s="26">
        <f>F53</f>
        <v>40</v>
      </c>
      <c r="P6" s="26">
        <f>F108</f>
        <v>95</v>
      </c>
      <c r="Q6" s="26">
        <f>F35</f>
        <v>22</v>
      </c>
      <c r="R6" s="26">
        <f>F101</f>
        <v>88</v>
      </c>
      <c r="S6" s="27">
        <f>F109</f>
        <v>96</v>
      </c>
      <c r="T6" s="327">
        <f t="shared" si="0"/>
        <v>33835</v>
      </c>
      <c r="U6" s="14"/>
      <c r="V6" s="30" t="s">
        <v>102</v>
      </c>
      <c r="W6" s="31" t="s">
        <v>101</v>
      </c>
      <c r="X6" s="31" t="s">
        <v>114</v>
      </c>
      <c r="Y6" s="31" t="s">
        <v>100</v>
      </c>
      <c r="Z6" s="31" t="s">
        <v>18</v>
      </c>
      <c r="AA6" s="31" t="s">
        <v>31</v>
      </c>
      <c r="AB6" s="31" t="s">
        <v>155</v>
      </c>
      <c r="AC6" s="31" t="s">
        <v>49</v>
      </c>
      <c r="AD6" s="31" t="s">
        <v>104</v>
      </c>
      <c r="AE6" s="32" t="s">
        <v>97</v>
      </c>
      <c r="AF6" s="19"/>
    </row>
    <row r="7" spans="1:33" x14ac:dyDescent="0.2">
      <c r="A7" s="14"/>
      <c r="B7" s="14"/>
      <c r="C7" s="14"/>
      <c r="D7" s="14"/>
      <c r="E7" s="14"/>
      <c r="F7" s="14"/>
      <c r="G7" s="14"/>
      <c r="I7" s="8"/>
      <c r="J7" s="25">
        <f>F75</f>
        <v>62</v>
      </c>
      <c r="K7" s="26">
        <f>F21</f>
        <v>8</v>
      </c>
      <c r="L7" s="26">
        <f>F76</f>
        <v>63</v>
      </c>
      <c r="M7" s="26">
        <f>F91</f>
        <v>78</v>
      </c>
      <c r="N7" s="26">
        <f>F24</f>
        <v>11</v>
      </c>
      <c r="O7" s="26">
        <f>F83</f>
        <v>70</v>
      </c>
      <c r="P7" s="26">
        <f>F84</f>
        <v>71</v>
      </c>
      <c r="Q7" s="26">
        <f>F81</f>
        <v>68</v>
      </c>
      <c r="R7" s="26">
        <f>F15</f>
        <v>2</v>
      </c>
      <c r="S7" s="27">
        <f>F85</f>
        <v>72</v>
      </c>
      <c r="T7" s="327">
        <f t="shared" si="0"/>
        <v>33835</v>
      </c>
      <c r="U7" s="14"/>
      <c r="V7" s="30" t="s">
        <v>87</v>
      </c>
      <c r="W7" s="31" t="s">
        <v>83</v>
      </c>
      <c r="X7" s="31" t="s">
        <v>163</v>
      </c>
      <c r="Y7" s="31" t="s">
        <v>24</v>
      </c>
      <c r="Z7" s="31" t="s">
        <v>118</v>
      </c>
      <c r="AA7" s="31" t="s">
        <v>95</v>
      </c>
      <c r="AB7" s="31" t="s">
        <v>166</v>
      </c>
      <c r="AC7" s="31" t="s">
        <v>40</v>
      </c>
      <c r="AD7" s="31" t="s">
        <v>157</v>
      </c>
      <c r="AE7" s="32" t="s">
        <v>66</v>
      </c>
      <c r="AF7" s="19"/>
    </row>
    <row r="8" spans="1:33" x14ac:dyDescent="0.2">
      <c r="A8" s="229" t="s">
        <v>571</v>
      </c>
      <c r="B8" s="240">
        <f>SUM(F14:F113)/C12</f>
        <v>505</v>
      </c>
      <c r="C8" s="14"/>
      <c r="D8" s="14" t="s">
        <v>570</v>
      </c>
      <c r="E8" s="14"/>
      <c r="F8" s="14"/>
      <c r="G8" s="14"/>
      <c r="I8" s="8"/>
      <c r="J8" s="25">
        <f>F73</f>
        <v>60</v>
      </c>
      <c r="K8" s="26">
        <f>F20</f>
        <v>7</v>
      </c>
      <c r="L8" s="26">
        <f>F72</f>
        <v>59</v>
      </c>
      <c r="M8" s="26">
        <f>F87</f>
        <v>74</v>
      </c>
      <c r="N8" s="26">
        <f>F23</f>
        <v>10</v>
      </c>
      <c r="O8" s="26">
        <f>F79</f>
        <v>66</v>
      </c>
      <c r="P8" s="26">
        <f>F19</f>
        <v>6</v>
      </c>
      <c r="Q8" s="26">
        <f>F93</f>
        <v>80</v>
      </c>
      <c r="R8" s="26">
        <f>F92</f>
        <v>79</v>
      </c>
      <c r="S8" s="27">
        <f>F77</f>
        <v>64</v>
      </c>
      <c r="T8" s="327">
        <f t="shared" si="0"/>
        <v>33835</v>
      </c>
      <c r="U8" s="14"/>
      <c r="V8" s="30" t="s">
        <v>162</v>
      </c>
      <c r="W8" s="31" t="s">
        <v>43</v>
      </c>
      <c r="X8" s="31" t="s">
        <v>70</v>
      </c>
      <c r="Y8" s="31" t="s">
        <v>56</v>
      </c>
      <c r="Z8" s="31" t="s">
        <v>115</v>
      </c>
      <c r="AA8" s="31" t="s">
        <v>71</v>
      </c>
      <c r="AB8" s="31" t="s">
        <v>28</v>
      </c>
      <c r="AC8" s="31" t="s">
        <v>45</v>
      </c>
      <c r="AD8" s="31" t="s">
        <v>89</v>
      </c>
      <c r="AE8" s="32" t="s">
        <v>69</v>
      </c>
      <c r="AF8" s="19"/>
    </row>
    <row r="9" spans="1:33" x14ac:dyDescent="0.2">
      <c r="A9" s="14"/>
      <c r="B9" s="14"/>
      <c r="C9" s="14"/>
      <c r="D9" s="14"/>
      <c r="E9" s="14"/>
      <c r="F9" s="14"/>
      <c r="G9" s="14"/>
      <c r="I9" s="8"/>
      <c r="J9" s="25">
        <f>F29</f>
        <v>16</v>
      </c>
      <c r="K9" s="26">
        <f>F106</f>
        <v>93</v>
      </c>
      <c r="L9" s="26">
        <f>F57</f>
        <v>44</v>
      </c>
      <c r="M9" s="26">
        <f>F50</f>
        <v>37</v>
      </c>
      <c r="N9" s="26">
        <f>F58</f>
        <v>45</v>
      </c>
      <c r="O9" s="26">
        <f>F107</f>
        <v>94</v>
      </c>
      <c r="P9" s="26">
        <f>F66</f>
        <v>53</v>
      </c>
      <c r="Q9" s="26">
        <f>F34</f>
        <v>21</v>
      </c>
      <c r="R9" s="26">
        <f>F30</f>
        <v>17</v>
      </c>
      <c r="S9" s="27">
        <f>F98</f>
        <v>85</v>
      </c>
      <c r="T9" s="327">
        <f t="shared" si="0"/>
        <v>33835</v>
      </c>
      <c r="U9" s="14"/>
      <c r="V9" s="30" t="s">
        <v>34</v>
      </c>
      <c r="W9" s="31" t="s">
        <v>38</v>
      </c>
      <c r="X9" s="31" t="s">
        <v>86</v>
      </c>
      <c r="Y9" s="31" t="s">
        <v>59</v>
      </c>
      <c r="Z9" s="31" t="s">
        <v>50</v>
      </c>
      <c r="AA9" s="31" t="s">
        <v>27</v>
      </c>
      <c r="AB9" s="31" t="s">
        <v>94</v>
      </c>
      <c r="AC9" s="31" t="s">
        <v>93</v>
      </c>
      <c r="AD9" s="31" t="s">
        <v>64</v>
      </c>
      <c r="AE9" s="32" t="s">
        <v>107</v>
      </c>
      <c r="AF9" s="19"/>
    </row>
    <row r="10" spans="1:33" x14ac:dyDescent="0.2">
      <c r="A10" s="229" t="s">
        <v>569</v>
      </c>
      <c r="B10" s="240">
        <f>0.5*C12*(2*B4+B6*(C12^2-1))</f>
        <v>505</v>
      </c>
      <c r="C10" s="14"/>
      <c r="D10" s="231" t="s">
        <v>394</v>
      </c>
      <c r="E10" s="231"/>
      <c r="F10" s="14"/>
      <c r="G10" s="14"/>
      <c r="I10" s="8"/>
      <c r="J10" s="25">
        <f>F14</f>
        <v>1</v>
      </c>
      <c r="K10" s="26">
        <f>F80</f>
        <v>67</v>
      </c>
      <c r="L10" s="26">
        <f>F31</f>
        <v>18</v>
      </c>
      <c r="M10" s="26">
        <f>F78</f>
        <v>65</v>
      </c>
      <c r="N10" s="26">
        <f>F90</f>
        <v>77</v>
      </c>
      <c r="O10" s="26">
        <f>F69</f>
        <v>56</v>
      </c>
      <c r="P10" s="26">
        <f>F86</f>
        <v>73</v>
      </c>
      <c r="Q10" s="26">
        <f>F88</f>
        <v>75</v>
      </c>
      <c r="R10" s="26">
        <f>F82</f>
        <v>69</v>
      </c>
      <c r="S10" s="27">
        <f>F17</f>
        <v>4</v>
      </c>
      <c r="T10" s="327">
        <f t="shared" si="0"/>
        <v>33835</v>
      </c>
      <c r="U10" s="14"/>
      <c r="V10" s="30" t="s">
        <v>55</v>
      </c>
      <c r="W10" s="31" t="s">
        <v>103</v>
      </c>
      <c r="X10" s="31" t="s">
        <v>54</v>
      </c>
      <c r="Y10" s="31" t="s">
        <v>80</v>
      </c>
      <c r="Z10" s="31" t="s">
        <v>119</v>
      </c>
      <c r="AA10" s="31" t="s">
        <v>106</v>
      </c>
      <c r="AB10" s="31" t="s">
        <v>51</v>
      </c>
      <c r="AC10" s="31" t="s">
        <v>48</v>
      </c>
      <c r="AD10" s="31" t="s">
        <v>153</v>
      </c>
      <c r="AE10" s="32" t="s">
        <v>82</v>
      </c>
      <c r="AF10" s="19"/>
    </row>
    <row r="11" spans="1:33" x14ac:dyDescent="0.2">
      <c r="A11" s="14"/>
      <c r="B11" s="14"/>
      <c r="C11" s="14"/>
      <c r="D11" s="53" t="s">
        <v>395</v>
      </c>
      <c r="E11" s="14"/>
      <c r="F11" s="14"/>
      <c r="G11" s="14"/>
      <c r="I11" s="8"/>
      <c r="J11" s="25">
        <f>F62</f>
        <v>49</v>
      </c>
      <c r="K11" s="26">
        <f>F63</f>
        <v>50</v>
      </c>
      <c r="L11" s="26">
        <f>F33</f>
        <v>20</v>
      </c>
      <c r="M11" s="26">
        <f>F26</f>
        <v>13</v>
      </c>
      <c r="N11" s="26">
        <f>F59</f>
        <v>46</v>
      </c>
      <c r="O11" s="26">
        <f>F104</f>
        <v>91</v>
      </c>
      <c r="P11" s="26">
        <f>F61</f>
        <v>48</v>
      </c>
      <c r="Q11" s="26">
        <f>F105</f>
        <v>92</v>
      </c>
      <c r="R11" s="26">
        <f>F97</f>
        <v>84</v>
      </c>
      <c r="S11" s="27">
        <f>F25</f>
        <v>12</v>
      </c>
      <c r="T11" s="327">
        <f t="shared" si="0"/>
        <v>33835</v>
      </c>
      <c r="U11" s="14"/>
      <c r="V11" s="30" t="s">
        <v>61</v>
      </c>
      <c r="W11" s="31" t="s">
        <v>44</v>
      </c>
      <c r="X11" s="31" t="s">
        <v>127</v>
      </c>
      <c r="Y11" s="31" t="s">
        <v>19</v>
      </c>
      <c r="Z11" s="31" t="s">
        <v>122</v>
      </c>
      <c r="AA11" s="31" t="s">
        <v>60</v>
      </c>
      <c r="AB11" s="31" t="s">
        <v>47</v>
      </c>
      <c r="AC11" s="31" t="s">
        <v>175</v>
      </c>
      <c r="AD11" s="31" t="s">
        <v>108</v>
      </c>
      <c r="AE11" s="32" t="s">
        <v>17</v>
      </c>
      <c r="AF11" s="19"/>
    </row>
    <row r="12" spans="1:33" ht="12.75" thickBot="1" x14ac:dyDescent="0.25">
      <c r="A12" s="385"/>
      <c r="B12" s="243" t="s">
        <v>398</v>
      </c>
      <c r="C12" s="244">
        <v>10</v>
      </c>
      <c r="D12" s="14"/>
      <c r="E12" s="14"/>
      <c r="F12" s="14"/>
      <c r="G12" s="14"/>
      <c r="I12" s="8"/>
      <c r="J12" s="40">
        <f>F103</f>
        <v>90</v>
      </c>
      <c r="K12" s="41">
        <f>F60</f>
        <v>47</v>
      </c>
      <c r="L12" s="41">
        <f>F67</f>
        <v>54</v>
      </c>
      <c r="M12" s="41">
        <f>F28</f>
        <v>15</v>
      </c>
      <c r="N12" s="41">
        <f>F102</f>
        <v>89</v>
      </c>
      <c r="O12" s="41">
        <f>F27</f>
        <v>14</v>
      </c>
      <c r="P12" s="41">
        <f>F94</f>
        <v>81</v>
      </c>
      <c r="Q12" s="41">
        <f>F22</f>
        <v>9</v>
      </c>
      <c r="R12" s="41">
        <f>F68</f>
        <v>55</v>
      </c>
      <c r="S12" s="42">
        <f>F64</f>
        <v>51</v>
      </c>
      <c r="T12" s="327">
        <f t="shared" si="0"/>
        <v>33835</v>
      </c>
      <c r="U12" s="14"/>
      <c r="V12" s="43" t="s">
        <v>128</v>
      </c>
      <c r="W12" s="44" t="s">
        <v>142</v>
      </c>
      <c r="X12" s="44" t="s">
        <v>152</v>
      </c>
      <c r="Y12" s="44" t="s">
        <v>91</v>
      </c>
      <c r="Z12" s="44" t="s">
        <v>36</v>
      </c>
      <c r="AA12" s="44" t="s">
        <v>23</v>
      </c>
      <c r="AB12" s="44" t="s">
        <v>141</v>
      </c>
      <c r="AC12" s="44" t="s">
        <v>150</v>
      </c>
      <c r="AD12" s="44" t="s">
        <v>35</v>
      </c>
      <c r="AE12" s="45" t="s">
        <v>15</v>
      </c>
      <c r="AF12" s="19"/>
    </row>
    <row r="13" spans="1:33" ht="12.75" thickBot="1" x14ac:dyDescent="0.25">
      <c r="A13" s="14"/>
      <c r="B13" s="243"/>
      <c r="C13" s="244"/>
      <c r="D13" s="247"/>
      <c r="E13" s="218" t="s">
        <v>568</v>
      </c>
      <c r="F13" s="247"/>
      <c r="G13" s="14"/>
      <c r="I13" s="8"/>
      <c r="J13" s="50">
        <f>SUM(J3:J12)</f>
        <v>505</v>
      </c>
      <c r="K13" s="51">
        <f t="shared" ref="K13:R13" si="1">SUM(K3:K12)</f>
        <v>505</v>
      </c>
      <c r="L13" s="51">
        <f t="shared" si="1"/>
        <v>505</v>
      </c>
      <c r="M13" s="51">
        <f t="shared" si="1"/>
        <v>505</v>
      </c>
      <c r="N13" s="51">
        <f t="shared" si="1"/>
        <v>505</v>
      </c>
      <c r="O13" s="51">
        <f t="shared" si="1"/>
        <v>505</v>
      </c>
      <c r="P13" s="51">
        <f t="shared" si="1"/>
        <v>505</v>
      </c>
      <c r="Q13" s="51">
        <f t="shared" si="1"/>
        <v>505</v>
      </c>
      <c r="R13" s="51">
        <f t="shared" si="1"/>
        <v>505</v>
      </c>
      <c r="S13" s="51">
        <f>SUM(S3:S12)</f>
        <v>505</v>
      </c>
      <c r="T13" s="29">
        <f>SUMSQ(J3,K4,L5,M6,N7,O8,P9,Q10,R11,S12)</f>
        <v>33835</v>
      </c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9"/>
    </row>
    <row r="14" spans="1:33" ht="12.75" thickBot="1" x14ac:dyDescent="0.25">
      <c r="A14" s="14"/>
      <c r="B14" s="14"/>
      <c r="C14" s="14"/>
      <c r="D14" s="248" t="s">
        <v>55</v>
      </c>
      <c r="E14" s="249" t="s">
        <v>401</v>
      </c>
      <c r="F14" s="250">
        <f>B4+(0*B6)</f>
        <v>1</v>
      </c>
      <c r="G14" s="14"/>
      <c r="I14" s="8"/>
      <c r="J14" s="55">
        <f>SUMSQ(J3:J12)</f>
        <v>33835</v>
      </c>
      <c r="K14" s="56">
        <f t="shared" ref="K14:S14" si="2">SUMSQ(K3:K12)</f>
        <v>33835</v>
      </c>
      <c r="L14" s="56">
        <f t="shared" si="2"/>
        <v>33835</v>
      </c>
      <c r="M14" s="56">
        <f t="shared" si="2"/>
        <v>33835</v>
      </c>
      <c r="N14" s="56">
        <f t="shared" si="2"/>
        <v>33835</v>
      </c>
      <c r="O14" s="56">
        <f t="shared" si="2"/>
        <v>33835</v>
      </c>
      <c r="P14" s="56">
        <f t="shared" si="2"/>
        <v>33835</v>
      </c>
      <c r="Q14" s="56">
        <f t="shared" si="2"/>
        <v>33835</v>
      </c>
      <c r="R14" s="56">
        <f t="shared" si="2"/>
        <v>33835</v>
      </c>
      <c r="S14" s="56">
        <f t="shared" si="2"/>
        <v>33835</v>
      </c>
      <c r="T14" s="202">
        <f>SUMSQ(J12,K11,L10,M9,N8,O7,P6,Q5,R4,S3)</f>
        <v>33835</v>
      </c>
      <c r="U14" s="14"/>
      <c r="V14" s="375" t="s">
        <v>116</v>
      </c>
      <c r="W14" s="375" t="s">
        <v>111</v>
      </c>
      <c r="X14" s="375" t="s">
        <v>16</v>
      </c>
      <c r="Y14" s="375" t="s">
        <v>100</v>
      </c>
      <c r="Z14" s="375" t="s">
        <v>118</v>
      </c>
      <c r="AA14" s="375" t="s">
        <v>71</v>
      </c>
      <c r="AB14" s="375" t="s">
        <v>94</v>
      </c>
      <c r="AC14" s="375" t="s">
        <v>48</v>
      </c>
      <c r="AD14" s="375" t="s">
        <v>108</v>
      </c>
      <c r="AE14" s="375" t="s">
        <v>15</v>
      </c>
      <c r="AF14" s="19"/>
    </row>
    <row r="15" spans="1:33" ht="12.75" thickBot="1" x14ac:dyDescent="0.25">
      <c r="A15" s="14"/>
      <c r="B15" s="14"/>
      <c r="C15" s="14"/>
      <c r="D15" s="251" t="s">
        <v>157</v>
      </c>
      <c r="E15" s="252" t="s">
        <v>401</v>
      </c>
      <c r="F15" s="253">
        <f>B4+(1*B6)</f>
        <v>2</v>
      </c>
      <c r="G15" s="14"/>
      <c r="I15" s="65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376" t="s">
        <v>128</v>
      </c>
      <c r="W15" s="376" t="s">
        <v>44</v>
      </c>
      <c r="X15" s="376" t="s">
        <v>54</v>
      </c>
      <c r="Y15" s="376" t="s">
        <v>59</v>
      </c>
      <c r="Z15" s="376" t="s">
        <v>115</v>
      </c>
      <c r="AA15" s="376" t="s">
        <v>95</v>
      </c>
      <c r="AB15" s="376" t="s">
        <v>155</v>
      </c>
      <c r="AC15" s="376" t="s">
        <v>145</v>
      </c>
      <c r="AD15" s="376" t="s">
        <v>26</v>
      </c>
      <c r="AE15" s="376" t="s">
        <v>37</v>
      </c>
      <c r="AF15" s="71"/>
    </row>
    <row r="16" spans="1:33" ht="12.75" thickBot="1" x14ac:dyDescent="0.25">
      <c r="A16" s="14"/>
      <c r="B16" s="14"/>
      <c r="C16" s="14"/>
      <c r="D16" s="251" t="s">
        <v>72</v>
      </c>
      <c r="E16" s="252" t="s">
        <v>401</v>
      </c>
      <c r="F16" s="253">
        <f>B4+(2*B6)</f>
        <v>3</v>
      </c>
      <c r="G16" s="14"/>
    </row>
    <row r="17" spans="1:32" ht="12.75" thickBot="1" x14ac:dyDescent="0.25">
      <c r="A17" s="14"/>
      <c r="B17" s="14"/>
      <c r="C17" s="14"/>
      <c r="D17" s="251" t="s">
        <v>82</v>
      </c>
      <c r="E17" s="252" t="s">
        <v>401</v>
      </c>
      <c r="F17" s="264">
        <f>B4+(3*B6)</f>
        <v>4</v>
      </c>
      <c r="G17" s="14"/>
      <c r="I17" s="2"/>
      <c r="J17" s="3"/>
      <c r="K17" s="3"/>
      <c r="L17" s="3"/>
      <c r="M17" s="3"/>
      <c r="N17" s="321" t="s">
        <v>567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 t="s">
        <v>566</v>
      </c>
      <c r="AA17" s="3"/>
      <c r="AB17" s="3"/>
      <c r="AC17" s="3"/>
      <c r="AD17" s="3"/>
      <c r="AE17" s="3"/>
      <c r="AF17" s="6"/>
    </row>
    <row r="18" spans="1:32" x14ac:dyDescent="0.2">
      <c r="A18" s="14"/>
      <c r="B18" s="14"/>
      <c r="C18" s="14"/>
      <c r="D18" s="251" t="s">
        <v>144</v>
      </c>
      <c r="E18" s="252" t="s">
        <v>401</v>
      </c>
      <c r="F18" s="264">
        <f>B4+(4*B6)</f>
        <v>5</v>
      </c>
      <c r="G18" s="14"/>
      <c r="I18" s="8"/>
      <c r="J18" s="9">
        <f>F32</f>
        <v>19</v>
      </c>
      <c r="K18" s="10">
        <f>F55</f>
        <v>42</v>
      </c>
      <c r="L18" s="10">
        <f>F53</f>
        <v>40</v>
      </c>
      <c r="M18" s="10">
        <f>F52</f>
        <v>39</v>
      </c>
      <c r="N18" s="10">
        <f>F108</f>
        <v>95</v>
      </c>
      <c r="O18" s="10">
        <f>F101</f>
        <v>88</v>
      </c>
      <c r="P18" s="10">
        <f>F39</f>
        <v>26</v>
      </c>
      <c r="Q18" s="10">
        <f>F35</f>
        <v>22</v>
      </c>
      <c r="R18" s="10">
        <f>F109</f>
        <v>96</v>
      </c>
      <c r="S18" s="11">
        <f>F51</f>
        <v>38</v>
      </c>
      <c r="T18" s="322">
        <f>SUMSQ(J18:S18)</f>
        <v>33835</v>
      </c>
      <c r="U18" s="14"/>
      <c r="V18" s="16" t="s">
        <v>100</v>
      </c>
      <c r="W18" s="17" t="s">
        <v>18</v>
      </c>
      <c r="X18" s="17" t="s">
        <v>31</v>
      </c>
      <c r="Y18" s="17" t="s">
        <v>101</v>
      </c>
      <c r="Z18" s="17" t="s">
        <v>155</v>
      </c>
      <c r="AA18" s="17" t="s">
        <v>104</v>
      </c>
      <c r="AB18" s="17" t="s">
        <v>114</v>
      </c>
      <c r="AC18" s="17" t="s">
        <v>49</v>
      </c>
      <c r="AD18" s="17" t="s">
        <v>97</v>
      </c>
      <c r="AE18" s="18" t="s">
        <v>102</v>
      </c>
      <c r="AF18" s="19"/>
    </row>
    <row r="19" spans="1:32" x14ac:dyDescent="0.2">
      <c r="A19" s="14"/>
      <c r="B19" s="14"/>
      <c r="C19" s="14"/>
      <c r="D19" s="251" t="s">
        <v>28</v>
      </c>
      <c r="E19" s="252" t="s">
        <v>401</v>
      </c>
      <c r="F19" s="253">
        <f>B4+(5*B6)</f>
        <v>6</v>
      </c>
      <c r="G19" s="14"/>
      <c r="I19" s="8"/>
      <c r="J19" s="25">
        <f>F63</f>
        <v>50</v>
      </c>
      <c r="K19" s="26">
        <f>F25</f>
        <v>12</v>
      </c>
      <c r="L19" s="26">
        <f>F26</f>
        <v>13</v>
      </c>
      <c r="M19" s="26">
        <f>F62</f>
        <v>49</v>
      </c>
      <c r="N19" s="26">
        <f>F59</f>
        <v>46</v>
      </c>
      <c r="O19" s="26">
        <f>F61</f>
        <v>48</v>
      </c>
      <c r="P19" s="26">
        <f>F105</f>
        <v>92</v>
      </c>
      <c r="Q19" s="26">
        <f>F104</f>
        <v>91</v>
      </c>
      <c r="R19" s="26">
        <f>F33</f>
        <v>20</v>
      </c>
      <c r="S19" s="27">
        <f>F97</f>
        <v>84</v>
      </c>
      <c r="T19" s="327">
        <f t="shared" ref="T19:T27" si="3">SUMSQ(J19:S19)</f>
        <v>33835</v>
      </c>
      <c r="U19" s="14"/>
      <c r="V19" s="30" t="s">
        <v>44</v>
      </c>
      <c r="W19" s="31" t="s">
        <v>17</v>
      </c>
      <c r="X19" s="31" t="s">
        <v>19</v>
      </c>
      <c r="Y19" s="31" t="s">
        <v>61</v>
      </c>
      <c r="Z19" s="31" t="s">
        <v>122</v>
      </c>
      <c r="AA19" s="31" t="s">
        <v>47</v>
      </c>
      <c r="AB19" s="31" t="s">
        <v>175</v>
      </c>
      <c r="AC19" s="31" t="s">
        <v>60</v>
      </c>
      <c r="AD19" s="31" t="s">
        <v>127</v>
      </c>
      <c r="AE19" s="32" t="s">
        <v>108</v>
      </c>
      <c r="AF19" s="19"/>
    </row>
    <row r="20" spans="1:32" x14ac:dyDescent="0.2">
      <c r="A20" s="14"/>
      <c r="B20" s="14"/>
      <c r="C20" s="14"/>
      <c r="D20" s="251" t="s">
        <v>43</v>
      </c>
      <c r="E20" s="252" t="s">
        <v>401</v>
      </c>
      <c r="F20" s="253">
        <f>B4+(6*B6)</f>
        <v>7</v>
      </c>
      <c r="G20" s="14"/>
      <c r="I20" s="8"/>
      <c r="J20" s="25">
        <f>F73</f>
        <v>60</v>
      </c>
      <c r="K20" s="26">
        <f>F72</f>
        <v>59</v>
      </c>
      <c r="L20" s="26">
        <f>F92</f>
        <v>79</v>
      </c>
      <c r="M20" s="26">
        <f>F87</f>
        <v>74</v>
      </c>
      <c r="N20" s="26">
        <f>F93</f>
        <v>80</v>
      </c>
      <c r="O20" s="26">
        <f>F23</f>
        <v>10</v>
      </c>
      <c r="P20" s="26">
        <f>F77</f>
        <v>64</v>
      </c>
      <c r="Q20" s="26">
        <f>F79</f>
        <v>66</v>
      </c>
      <c r="R20" s="26">
        <f>F20</f>
        <v>7</v>
      </c>
      <c r="S20" s="27">
        <f>F19</f>
        <v>6</v>
      </c>
      <c r="T20" s="327">
        <f t="shared" si="3"/>
        <v>33835</v>
      </c>
      <c r="U20" s="14"/>
      <c r="V20" s="30" t="s">
        <v>162</v>
      </c>
      <c r="W20" s="31" t="s">
        <v>70</v>
      </c>
      <c r="X20" s="31" t="s">
        <v>89</v>
      </c>
      <c r="Y20" s="31" t="s">
        <v>56</v>
      </c>
      <c r="Z20" s="31" t="s">
        <v>45</v>
      </c>
      <c r="AA20" s="31" t="s">
        <v>115</v>
      </c>
      <c r="AB20" s="31" t="s">
        <v>69</v>
      </c>
      <c r="AC20" s="31" t="s">
        <v>71</v>
      </c>
      <c r="AD20" s="31" t="s">
        <v>43</v>
      </c>
      <c r="AE20" s="32" t="s">
        <v>28</v>
      </c>
      <c r="AF20" s="19"/>
    </row>
    <row r="21" spans="1:32" x14ac:dyDescent="0.2">
      <c r="A21" s="14"/>
      <c r="B21" s="14"/>
      <c r="C21" s="14"/>
      <c r="D21" s="251" t="s">
        <v>83</v>
      </c>
      <c r="E21" s="252" t="s">
        <v>401</v>
      </c>
      <c r="F21" s="264">
        <f>B4+(7*B6)</f>
        <v>8</v>
      </c>
      <c r="G21" s="14"/>
      <c r="I21" s="8"/>
      <c r="J21" s="25">
        <f>F112</f>
        <v>99</v>
      </c>
      <c r="K21" s="26">
        <f>F113</f>
        <v>100</v>
      </c>
      <c r="L21" s="26">
        <f>F46</f>
        <v>33</v>
      </c>
      <c r="M21" s="26">
        <f>F48</f>
        <v>35</v>
      </c>
      <c r="N21" s="26">
        <f>F40</f>
        <v>27</v>
      </c>
      <c r="O21" s="26">
        <f>F42</f>
        <v>29</v>
      </c>
      <c r="P21" s="26">
        <f>F41</f>
        <v>28</v>
      </c>
      <c r="Q21" s="26">
        <f>F44</f>
        <v>31</v>
      </c>
      <c r="R21" s="26">
        <f>F95</f>
        <v>82</v>
      </c>
      <c r="S21" s="27">
        <f>F54</f>
        <v>41</v>
      </c>
      <c r="T21" s="327">
        <f t="shared" si="3"/>
        <v>33835</v>
      </c>
      <c r="U21" s="14"/>
      <c r="V21" s="30" t="s">
        <v>111</v>
      </c>
      <c r="W21" s="31" t="s">
        <v>11</v>
      </c>
      <c r="X21" s="31" t="s">
        <v>125</v>
      </c>
      <c r="Y21" s="31" t="s">
        <v>105</v>
      </c>
      <c r="Z21" s="31" t="s">
        <v>92</v>
      </c>
      <c r="AA21" s="31" t="s">
        <v>26</v>
      </c>
      <c r="AB21" s="31" t="s">
        <v>160</v>
      </c>
      <c r="AC21" s="31" t="s">
        <v>130</v>
      </c>
      <c r="AD21" s="31" t="s">
        <v>134</v>
      </c>
      <c r="AE21" s="32" t="s">
        <v>138</v>
      </c>
      <c r="AF21" s="19"/>
    </row>
    <row r="22" spans="1:32" x14ac:dyDescent="0.2">
      <c r="A22" s="14"/>
      <c r="B22" s="14"/>
      <c r="C22" s="14"/>
      <c r="D22" s="251" t="s">
        <v>150</v>
      </c>
      <c r="E22" s="252" t="s">
        <v>401</v>
      </c>
      <c r="F22" s="264">
        <f>B4+(8*B6)</f>
        <v>9</v>
      </c>
      <c r="G22" s="14"/>
      <c r="I22" s="8"/>
      <c r="J22" s="25">
        <f>F94</f>
        <v>81</v>
      </c>
      <c r="K22" s="26">
        <f>F60</f>
        <v>47</v>
      </c>
      <c r="L22" s="26">
        <f>F22</f>
        <v>9</v>
      </c>
      <c r="M22" s="26">
        <f>F28</f>
        <v>15</v>
      </c>
      <c r="N22" s="26">
        <f>F64</f>
        <v>51</v>
      </c>
      <c r="O22" s="26">
        <f>F103</f>
        <v>90</v>
      </c>
      <c r="P22" s="26">
        <f>F27</f>
        <v>14</v>
      </c>
      <c r="Q22" s="26">
        <f>F102</f>
        <v>89</v>
      </c>
      <c r="R22" s="26">
        <f>F67</f>
        <v>54</v>
      </c>
      <c r="S22" s="27">
        <f>F68</f>
        <v>55</v>
      </c>
      <c r="T22" s="327">
        <f t="shared" si="3"/>
        <v>33835</v>
      </c>
      <c r="U22" s="14"/>
      <c r="V22" s="30" t="s">
        <v>141</v>
      </c>
      <c r="W22" s="31" t="s">
        <v>142</v>
      </c>
      <c r="X22" s="31" t="s">
        <v>150</v>
      </c>
      <c r="Y22" s="31" t="s">
        <v>91</v>
      </c>
      <c r="Z22" s="31" t="s">
        <v>15</v>
      </c>
      <c r="AA22" s="31" t="s">
        <v>128</v>
      </c>
      <c r="AB22" s="31" t="s">
        <v>23</v>
      </c>
      <c r="AC22" s="31" t="s">
        <v>36</v>
      </c>
      <c r="AD22" s="31" t="s">
        <v>152</v>
      </c>
      <c r="AE22" s="32" t="s">
        <v>35</v>
      </c>
      <c r="AF22" s="19"/>
    </row>
    <row r="23" spans="1:32" x14ac:dyDescent="0.2">
      <c r="A23" s="14"/>
      <c r="B23" s="14"/>
      <c r="C23" s="14"/>
      <c r="D23" s="251" t="s">
        <v>115</v>
      </c>
      <c r="E23" s="252" t="s">
        <v>401</v>
      </c>
      <c r="F23" s="253">
        <f>B4+(9*B6)</f>
        <v>10</v>
      </c>
      <c r="G23" s="14"/>
      <c r="I23" s="8"/>
      <c r="J23" s="25">
        <f>F34</f>
        <v>21</v>
      </c>
      <c r="K23" s="26">
        <f>F57</f>
        <v>44</v>
      </c>
      <c r="L23" s="26">
        <f>F106</f>
        <v>93</v>
      </c>
      <c r="M23" s="26">
        <f>F50</f>
        <v>37</v>
      </c>
      <c r="N23" s="26">
        <f>F29</f>
        <v>16</v>
      </c>
      <c r="O23" s="26">
        <f>F98</f>
        <v>85</v>
      </c>
      <c r="P23" s="26">
        <f>F66</f>
        <v>53</v>
      </c>
      <c r="Q23" s="26">
        <f>F58</f>
        <v>45</v>
      </c>
      <c r="R23" s="26">
        <f>F30</f>
        <v>17</v>
      </c>
      <c r="S23" s="27">
        <f>F107</f>
        <v>94</v>
      </c>
      <c r="T23" s="327">
        <f t="shared" si="3"/>
        <v>33835</v>
      </c>
      <c r="U23" s="14"/>
      <c r="V23" s="30" t="s">
        <v>93</v>
      </c>
      <c r="W23" s="31" t="s">
        <v>86</v>
      </c>
      <c r="X23" s="31" t="s">
        <v>38</v>
      </c>
      <c r="Y23" s="31" t="s">
        <v>59</v>
      </c>
      <c r="Z23" s="31" t="s">
        <v>34</v>
      </c>
      <c r="AA23" s="31" t="s">
        <v>107</v>
      </c>
      <c r="AB23" s="31" t="s">
        <v>94</v>
      </c>
      <c r="AC23" s="31" t="s">
        <v>29</v>
      </c>
      <c r="AD23" s="31" t="s">
        <v>64</v>
      </c>
      <c r="AE23" s="32" t="s">
        <v>27</v>
      </c>
      <c r="AF23" s="19"/>
    </row>
    <row r="24" spans="1:32" x14ac:dyDescent="0.2">
      <c r="A24" s="14"/>
      <c r="B24" s="14"/>
      <c r="C24" s="14"/>
      <c r="D24" s="251" t="s">
        <v>118</v>
      </c>
      <c r="E24" s="252" t="s">
        <v>401</v>
      </c>
      <c r="F24" s="253">
        <f>B4+(10*B6)</f>
        <v>11</v>
      </c>
      <c r="G24" s="14"/>
      <c r="I24" s="8"/>
      <c r="J24" s="25">
        <f>F49</f>
        <v>36</v>
      </c>
      <c r="K24" s="26">
        <f>F111</f>
        <v>98</v>
      </c>
      <c r="L24" s="26">
        <f>F37</f>
        <v>24</v>
      </c>
      <c r="M24" s="26">
        <f>F110</f>
        <v>97</v>
      </c>
      <c r="N24" s="26">
        <f>F56</f>
        <v>43</v>
      </c>
      <c r="O24" s="26">
        <f>F43</f>
        <v>30</v>
      </c>
      <c r="P24" s="26">
        <f>F99</f>
        <v>86</v>
      </c>
      <c r="Q24" s="26">
        <f>F38</f>
        <v>25</v>
      </c>
      <c r="R24" s="26">
        <f>F45</f>
        <v>32</v>
      </c>
      <c r="S24" s="27">
        <f>F47</f>
        <v>34</v>
      </c>
      <c r="T24" s="327">
        <f t="shared" si="3"/>
        <v>33835</v>
      </c>
      <c r="U24" s="14"/>
      <c r="V24" s="30" t="s">
        <v>13</v>
      </c>
      <c r="W24" s="31" t="s">
        <v>133</v>
      </c>
      <c r="X24" s="31" t="s">
        <v>116</v>
      </c>
      <c r="Y24" s="31" t="s">
        <v>113</v>
      </c>
      <c r="Z24" s="31" t="s">
        <v>50</v>
      </c>
      <c r="AA24" s="31" t="s">
        <v>37</v>
      </c>
      <c r="AB24" s="31" t="s">
        <v>58</v>
      </c>
      <c r="AC24" s="31" t="s">
        <v>136</v>
      </c>
      <c r="AD24" s="31" t="s">
        <v>149</v>
      </c>
      <c r="AE24" s="32" t="s">
        <v>39</v>
      </c>
      <c r="AF24" s="19"/>
    </row>
    <row r="25" spans="1:32" x14ac:dyDescent="0.2">
      <c r="A25" s="14"/>
      <c r="B25" s="14"/>
      <c r="C25" s="14"/>
      <c r="D25" s="251" t="s">
        <v>17</v>
      </c>
      <c r="E25" s="252" t="s">
        <v>401</v>
      </c>
      <c r="F25" s="264">
        <f>B4+(11*B6)</f>
        <v>12</v>
      </c>
      <c r="G25" s="14"/>
      <c r="I25" s="8"/>
      <c r="J25" s="25">
        <f>F16</f>
        <v>3</v>
      </c>
      <c r="K25" s="26">
        <f>F36</f>
        <v>23</v>
      </c>
      <c r="L25" s="26">
        <f>F74</f>
        <v>61</v>
      </c>
      <c r="M25" s="26">
        <f>F100</f>
        <v>87</v>
      </c>
      <c r="N25" s="26">
        <f>F96</f>
        <v>83</v>
      </c>
      <c r="O25" s="26">
        <f>F71</f>
        <v>58</v>
      </c>
      <c r="P25" s="26">
        <f>F18</f>
        <v>5</v>
      </c>
      <c r="Q25" s="26">
        <f>F70</f>
        <v>57</v>
      </c>
      <c r="R25" s="26">
        <f>F65</f>
        <v>52</v>
      </c>
      <c r="S25" s="27">
        <f>F89</f>
        <v>76</v>
      </c>
      <c r="T25" s="327">
        <f t="shared" si="3"/>
        <v>33835</v>
      </c>
      <c r="U25" s="14"/>
      <c r="V25" s="30" t="s">
        <v>72</v>
      </c>
      <c r="W25" s="31" t="s">
        <v>16</v>
      </c>
      <c r="X25" s="31" t="s">
        <v>84</v>
      </c>
      <c r="Y25" s="31" t="s">
        <v>14</v>
      </c>
      <c r="Z25" s="31" t="s">
        <v>22</v>
      </c>
      <c r="AA25" s="31" t="s">
        <v>81</v>
      </c>
      <c r="AB25" s="31" t="s">
        <v>144</v>
      </c>
      <c r="AC25" s="31" t="s">
        <v>68</v>
      </c>
      <c r="AD25" s="31" t="s">
        <v>21</v>
      </c>
      <c r="AE25" s="32" t="s">
        <v>145</v>
      </c>
      <c r="AF25" s="19"/>
    </row>
    <row r="26" spans="1:32" x14ac:dyDescent="0.2">
      <c r="A26" s="14"/>
      <c r="B26" s="14"/>
      <c r="C26" s="14"/>
      <c r="D26" s="251" t="s">
        <v>19</v>
      </c>
      <c r="E26" s="252" t="s">
        <v>401</v>
      </c>
      <c r="F26" s="264">
        <f>B4+(12*B6)</f>
        <v>13</v>
      </c>
      <c r="G26" s="14"/>
      <c r="I26" s="8"/>
      <c r="J26" s="25">
        <f>F78</f>
        <v>65</v>
      </c>
      <c r="K26" s="26">
        <f>F31</f>
        <v>18</v>
      </c>
      <c r="L26" s="26">
        <f>F88</f>
        <v>75</v>
      </c>
      <c r="M26" s="26">
        <f>F17</f>
        <v>4</v>
      </c>
      <c r="N26" s="26">
        <f>F14</f>
        <v>1</v>
      </c>
      <c r="O26" s="26">
        <f>F69</f>
        <v>56</v>
      </c>
      <c r="P26" s="26">
        <f>F80</f>
        <v>67</v>
      </c>
      <c r="Q26" s="26">
        <f>F90</f>
        <v>77</v>
      </c>
      <c r="R26" s="26">
        <f>F86</f>
        <v>73</v>
      </c>
      <c r="S26" s="27">
        <f>F82</f>
        <v>69</v>
      </c>
      <c r="T26" s="327">
        <f t="shared" si="3"/>
        <v>33835</v>
      </c>
      <c r="U26" s="14"/>
      <c r="V26" s="30" t="s">
        <v>80</v>
      </c>
      <c r="W26" s="31" t="s">
        <v>54</v>
      </c>
      <c r="X26" s="31" t="s">
        <v>48</v>
      </c>
      <c r="Y26" s="31" t="s">
        <v>82</v>
      </c>
      <c r="Z26" s="31" t="s">
        <v>55</v>
      </c>
      <c r="AA26" s="31" t="s">
        <v>106</v>
      </c>
      <c r="AB26" s="31" t="s">
        <v>103</v>
      </c>
      <c r="AC26" s="31" t="s">
        <v>119</v>
      </c>
      <c r="AD26" s="31" t="s">
        <v>51</v>
      </c>
      <c r="AE26" s="32" t="s">
        <v>153</v>
      </c>
      <c r="AF26" s="19"/>
    </row>
    <row r="27" spans="1:32" ht="12.75" thickBot="1" x14ac:dyDescent="0.25">
      <c r="A27" s="14"/>
      <c r="B27" s="14"/>
      <c r="C27" s="14"/>
      <c r="D27" s="251" t="s">
        <v>23</v>
      </c>
      <c r="E27" s="252" t="s">
        <v>401</v>
      </c>
      <c r="F27" s="253">
        <f>B4+(13*B6)</f>
        <v>14</v>
      </c>
      <c r="G27" s="14"/>
      <c r="I27" s="8"/>
      <c r="J27" s="40">
        <f>F84</f>
        <v>71</v>
      </c>
      <c r="K27" s="41">
        <f>F75</f>
        <v>62</v>
      </c>
      <c r="L27" s="41">
        <f>F91</f>
        <v>78</v>
      </c>
      <c r="M27" s="41">
        <f>F81</f>
        <v>68</v>
      </c>
      <c r="N27" s="41">
        <f>F76</f>
        <v>63</v>
      </c>
      <c r="O27" s="41">
        <f>F24</f>
        <v>11</v>
      </c>
      <c r="P27" s="41">
        <f>F83</f>
        <v>70</v>
      </c>
      <c r="Q27" s="41">
        <f>F15</f>
        <v>2</v>
      </c>
      <c r="R27" s="41">
        <f>F85</f>
        <v>72</v>
      </c>
      <c r="S27" s="42">
        <f>F21</f>
        <v>8</v>
      </c>
      <c r="T27" s="327">
        <f t="shared" si="3"/>
        <v>33835</v>
      </c>
      <c r="U27" s="14"/>
      <c r="V27" s="43" t="s">
        <v>166</v>
      </c>
      <c r="W27" s="44" t="s">
        <v>87</v>
      </c>
      <c r="X27" s="44" t="s">
        <v>24</v>
      </c>
      <c r="Y27" s="44" t="s">
        <v>40</v>
      </c>
      <c r="Z27" s="44" t="s">
        <v>163</v>
      </c>
      <c r="AA27" s="44" t="s">
        <v>118</v>
      </c>
      <c r="AB27" s="44" t="s">
        <v>95</v>
      </c>
      <c r="AC27" s="44" t="s">
        <v>157</v>
      </c>
      <c r="AD27" s="44" t="s">
        <v>66</v>
      </c>
      <c r="AE27" s="45" t="s">
        <v>83</v>
      </c>
      <c r="AF27" s="19"/>
    </row>
    <row r="28" spans="1:32" x14ac:dyDescent="0.2">
      <c r="A28" s="14"/>
      <c r="B28" s="14"/>
      <c r="C28" s="14"/>
      <c r="D28" s="251" t="s">
        <v>91</v>
      </c>
      <c r="E28" s="252" t="s">
        <v>401</v>
      </c>
      <c r="F28" s="253">
        <f>B4+(14*B6)</f>
        <v>15</v>
      </c>
      <c r="G28" s="14"/>
      <c r="I28" s="8"/>
      <c r="J28" s="50">
        <f>SUM(J18:J27)</f>
        <v>505</v>
      </c>
      <c r="K28" s="51">
        <f t="shared" ref="K28:S28" si="4">SUM(K18:K27)</f>
        <v>505</v>
      </c>
      <c r="L28" s="51">
        <f t="shared" si="4"/>
        <v>505</v>
      </c>
      <c r="M28" s="51">
        <f t="shared" si="4"/>
        <v>505</v>
      </c>
      <c r="N28" s="51">
        <f t="shared" si="4"/>
        <v>505</v>
      </c>
      <c r="O28" s="51">
        <f t="shared" si="4"/>
        <v>505</v>
      </c>
      <c r="P28" s="51">
        <f t="shared" si="4"/>
        <v>505</v>
      </c>
      <c r="Q28" s="51">
        <f t="shared" si="4"/>
        <v>505</v>
      </c>
      <c r="R28" s="51">
        <f t="shared" si="4"/>
        <v>505</v>
      </c>
      <c r="S28" s="51">
        <f t="shared" si="4"/>
        <v>505</v>
      </c>
      <c r="T28" s="29">
        <f>SUMSQ(J18,K19,L20,M21,N22,O23,P24,Q25,R26,S27)</f>
        <v>33835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9"/>
    </row>
    <row r="29" spans="1:32" ht="12.75" thickBot="1" x14ac:dyDescent="0.25">
      <c r="A29" s="14"/>
      <c r="B29" s="14"/>
      <c r="C29" s="14"/>
      <c r="D29" s="251" t="s">
        <v>34</v>
      </c>
      <c r="E29" s="252" t="s">
        <v>401</v>
      </c>
      <c r="F29" s="253">
        <f>B4+(15*B6)</f>
        <v>16</v>
      </c>
      <c r="G29" s="14"/>
      <c r="I29" s="8"/>
      <c r="J29" s="55">
        <f>SUMSQ(J18:J27)</f>
        <v>33835</v>
      </c>
      <c r="K29" s="56">
        <f t="shared" ref="K29:S29" si="5">SUMSQ(K18:K27)</f>
        <v>33835</v>
      </c>
      <c r="L29" s="56">
        <f t="shared" si="5"/>
        <v>33835</v>
      </c>
      <c r="M29" s="56">
        <f t="shared" si="5"/>
        <v>33835</v>
      </c>
      <c r="N29" s="56">
        <f t="shared" si="5"/>
        <v>33835</v>
      </c>
      <c r="O29" s="56">
        <f t="shared" si="5"/>
        <v>33835</v>
      </c>
      <c r="P29" s="56">
        <f t="shared" si="5"/>
        <v>33835</v>
      </c>
      <c r="Q29" s="56">
        <f t="shared" si="5"/>
        <v>33835</v>
      </c>
      <c r="R29" s="56">
        <f t="shared" si="5"/>
        <v>33835</v>
      </c>
      <c r="S29" s="56">
        <f t="shared" si="5"/>
        <v>33835</v>
      </c>
      <c r="T29" s="202">
        <f>SUMSQ(J27,K26,L25,M24,N23,O22,P21,Q20,R19,S18)</f>
        <v>33835</v>
      </c>
      <c r="U29" s="14"/>
      <c r="V29" s="375" t="s">
        <v>100</v>
      </c>
      <c r="W29" s="375" t="s">
        <v>17</v>
      </c>
      <c r="X29" s="375" t="s">
        <v>89</v>
      </c>
      <c r="Y29" s="375" t="s">
        <v>105</v>
      </c>
      <c r="Z29" s="375" t="s">
        <v>15</v>
      </c>
      <c r="AA29" s="375" t="s">
        <v>107</v>
      </c>
      <c r="AB29" s="375" t="s">
        <v>58</v>
      </c>
      <c r="AC29" s="375" t="s">
        <v>68</v>
      </c>
      <c r="AD29" s="375" t="s">
        <v>51</v>
      </c>
      <c r="AE29" s="375" t="s">
        <v>83</v>
      </c>
      <c r="AF29" s="19"/>
    </row>
    <row r="30" spans="1:32" ht="12.75" thickBot="1" x14ac:dyDescent="0.25">
      <c r="A30" s="14"/>
      <c r="B30" s="14"/>
      <c r="C30" s="14"/>
      <c r="D30" s="251" t="s">
        <v>64</v>
      </c>
      <c r="E30" s="252" t="s">
        <v>401</v>
      </c>
      <c r="F30" s="253">
        <f>B4+(16*B6)</f>
        <v>17</v>
      </c>
      <c r="G30" s="14"/>
      <c r="I30" s="65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376" t="s">
        <v>166</v>
      </c>
      <c r="W30" s="376" t="s">
        <v>54</v>
      </c>
      <c r="X30" s="376" t="s">
        <v>84</v>
      </c>
      <c r="Y30" s="376" t="s">
        <v>113</v>
      </c>
      <c r="Z30" s="376" t="s">
        <v>34</v>
      </c>
      <c r="AA30" s="376" t="s">
        <v>128</v>
      </c>
      <c r="AB30" s="376" t="s">
        <v>160</v>
      </c>
      <c r="AC30" s="376" t="s">
        <v>71</v>
      </c>
      <c r="AD30" s="376" t="s">
        <v>127</v>
      </c>
      <c r="AE30" s="376" t="s">
        <v>102</v>
      </c>
      <c r="AF30" s="71"/>
    </row>
    <row r="31" spans="1:32" ht="12.75" thickBot="1" x14ac:dyDescent="0.25">
      <c r="A31" s="14"/>
      <c r="B31" s="14"/>
      <c r="C31" s="14"/>
      <c r="D31" s="251" t="s">
        <v>54</v>
      </c>
      <c r="E31" s="252" t="s">
        <v>401</v>
      </c>
      <c r="F31" s="253">
        <f>B4+(17*B6)</f>
        <v>18</v>
      </c>
      <c r="G31" s="14"/>
    </row>
    <row r="32" spans="1:32" ht="12.75" thickBot="1" x14ac:dyDescent="0.25">
      <c r="A32" s="14"/>
      <c r="B32" s="14"/>
      <c r="C32" s="14"/>
      <c r="D32" s="251" t="s">
        <v>100</v>
      </c>
      <c r="E32" s="252" t="s">
        <v>401</v>
      </c>
      <c r="F32" s="253">
        <f>B4+(18*B6)</f>
        <v>19</v>
      </c>
      <c r="G32" s="14"/>
      <c r="I32" s="2"/>
      <c r="J32" s="3"/>
      <c r="K32" s="3"/>
      <c r="L32" s="3"/>
      <c r="M32" s="3"/>
      <c r="N32" s="321" t="s">
        <v>565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 t="s">
        <v>564</v>
      </c>
      <c r="AA32" s="3"/>
      <c r="AB32" s="3"/>
      <c r="AC32" s="3"/>
      <c r="AD32" s="3"/>
      <c r="AE32" s="3"/>
      <c r="AF32" s="6"/>
    </row>
    <row r="33" spans="1:32" x14ac:dyDescent="0.2">
      <c r="A33" s="14"/>
      <c r="B33" s="14"/>
      <c r="C33" s="14"/>
      <c r="D33" s="251" t="s">
        <v>127</v>
      </c>
      <c r="E33" s="252" t="s">
        <v>401</v>
      </c>
      <c r="F33" s="253">
        <f>B4+(19*B6)</f>
        <v>20</v>
      </c>
      <c r="G33" s="14"/>
      <c r="I33" s="8"/>
      <c r="J33" s="9">
        <f>F76</f>
        <v>63</v>
      </c>
      <c r="K33" s="10">
        <f>F88</f>
        <v>75</v>
      </c>
      <c r="L33" s="10">
        <f>F24</f>
        <v>11</v>
      </c>
      <c r="M33" s="10">
        <f>F22</f>
        <v>9</v>
      </c>
      <c r="N33" s="10">
        <f>F69</f>
        <v>56</v>
      </c>
      <c r="O33" s="10">
        <f>F89</f>
        <v>76</v>
      </c>
      <c r="P33" s="10">
        <f>F52</f>
        <v>39</v>
      </c>
      <c r="Q33" s="10">
        <f>F72</f>
        <v>59</v>
      </c>
      <c r="R33" s="10">
        <f>F31</f>
        <v>18</v>
      </c>
      <c r="S33" s="11">
        <f>F112</f>
        <v>99</v>
      </c>
      <c r="T33" s="322">
        <f>SUMSQ(J33:S33)</f>
        <v>33835</v>
      </c>
      <c r="U33" s="14"/>
      <c r="V33" s="16" t="s">
        <v>163</v>
      </c>
      <c r="W33" s="17" t="s">
        <v>48</v>
      </c>
      <c r="X33" s="17" t="s">
        <v>118</v>
      </c>
      <c r="Y33" s="17" t="s">
        <v>150</v>
      </c>
      <c r="Z33" s="17" t="s">
        <v>106</v>
      </c>
      <c r="AA33" s="17" t="s">
        <v>145</v>
      </c>
      <c r="AB33" s="17" t="s">
        <v>101</v>
      </c>
      <c r="AC33" s="17" t="s">
        <v>70</v>
      </c>
      <c r="AD33" s="17" t="s">
        <v>54</v>
      </c>
      <c r="AE33" s="18" t="s">
        <v>111</v>
      </c>
      <c r="AF33" s="19"/>
    </row>
    <row r="34" spans="1:32" x14ac:dyDescent="0.2">
      <c r="A34" s="14"/>
      <c r="B34" s="14"/>
      <c r="C34" s="14"/>
      <c r="D34" s="251" t="s">
        <v>93</v>
      </c>
      <c r="E34" s="252" t="s">
        <v>401</v>
      </c>
      <c r="F34" s="253">
        <f>B4+(20*B6)</f>
        <v>21</v>
      </c>
      <c r="G34" s="14"/>
      <c r="I34" s="8"/>
      <c r="J34" s="25">
        <f>F70</f>
        <v>57</v>
      </c>
      <c r="K34" s="26">
        <f>F33</f>
        <v>20</v>
      </c>
      <c r="L34" s="26">
        <f>F51</f>
        <v>38</v>
      </c>
      <c r="M34" s="26">
        <f>F73</f>
        <v>60</v>
      </c>
      <c r="N34" s="26">
        <f>F111</f>
        <v>98</v>
      </c>
      <c r="O34" s="26">
        <f>F26</f>
        <v>13</v>
      </c>
      <c r="P34" s="26">
        <f>F61</f>
        <v>48</v>
      </c>
      <c r="Q34" s="26">
        <f>F65</f>
        <v>52</v>
      </c>
      <c r="R34" s="26">
        <f>F32</f>
        <v>19</v>
      </c>
      <c r="S34" s="27">
        <f>F113</f>
        <v>100</v>
      </c>
      <c r="T34" s="327">
        <f t="shared" ref="T34:T42" si="6">SUMSQ(J34:S34)</f>
        <v>33835</v>
      </c>
      <c r="U34" s="14"/>
      <c r="V34" s="30" t="s">
        <v>68</v>
      </c>
      <c r="W34" s="31" t="s">
        <v>127</v>
      </c>
      <c r="X34" s="31" t="s">
        <v>102</v>
      </c>
      <c r="Y34" s="31" t="s">
        <v>162</v>
      </c>
      <c r="Z34" s="31" t="s">
        <v>133</v>
      </c>
      <c r="AA34" s="31" t="s">
        <v>19</v>
      </c>
      <c r="AB34" s="31" t="s">
        <v>47</v>
      </c>
      <c r="AC34" s="31" t="s">
        <v>21</v>
      </c>
      <c r="AD34" s="31" t="s">
        <v>100</v>
      </c>
      <c r="AE34" s="32" t="s">
        <v>11</v>
      </c>
      <c r="AF34" s="19"/>
    </row>
    <row r="35" spans="1:32" x14ac:dyDescent="0.2">
      <c r="A35" s="14"/>
      <c r="B35" s="14"/>
      <c r="C35" s="14"/>
      <c r="D35" s="251" t="s">
        <v>49</v>
      </c>
      <c r="E35" s="252" t="s">
        <v>401</v>
      </c>
      <c r="F35" s="253">
        <f>B4+(21*B6)</f>
        <v>22</v>
      </c>
      <c r="G35" s="14"/>
      <c r="I35" s="8"/>
      <c r="J35" s="25">
        <f>F14</f>
        <v>1</v>
      </c>
      <c r="K35" s="26">
        <f>F98</f>
        <v>85</v>
      </c>
      <c r="L35" s="26">
        <f>F39</f>
        <v>26</v>
      </c>
      <c r="M35" s="26">
        <f>F105</f>
        <v>92</v>
      </c>
      <c r="N35" s="26">
        <f>F43</f>
        <v>30</v>
      </c>
      <c r="O35" s="26">
        <f>F103</f>
        <v>90</v>
      </c>
      <c r="P35" s="26">
        <f>F60</f>
        <v>47</v>
      </c>
      <c r="Q35" s="26">
        <f>F71</f>
        <v>58</v>
      </c>
      <c r="R35" s="26">
        <f>F53</f>
        <v>40</v>
      </c>
      <c r="S35" s="27">
        <f>F49</f>
        <v>36</v>
      </c>
      <c r="T35" s="327">
        <f t="shared" si="6"/>
        <v>33835</v>
      </c>
      <c r="U35" s="14"/>
      <c r="V35" s="30" t="s">
        <v>55</v>
      </c>
      <c r="W35" s="31" t="s">
        <v>107</v>
      </c>
      <c r="X35" s="31" t="s">
        <v>114</v>
      </c>
      <c r="Y35" s="31" t="s">
        <v>175</v>
      </c>
      <c r="Z35" s="31" t="s">
        <v>37</v>
      </c>
      <c r="AA35" s="31" t="s">
        <v>128</v>
      </c>
      <c r="AB35" s="31" t="s">
        <v>142</v>
      </c>
      <c r="AC35" s="31" t="s">
        <v>81</v>
      </c>
      <c r="AD35" s="31" t="s">
        <v>31</v>
      </c>
      <c r="AE35" s="32" t="s">
        <v>13</v>
      </c>
      <c r="AF35" s="19"/>
    </row>
    <row r="36" spans="1:32" x14ac:dyDescent="0.2">
      <c r="A36" s="14"/>
      <c r="B36" s="14"/>
      <c r="C36" s="14"/>
      <c r="D36" s="251" t="s">
        <v>16</v>
      </c>
      <c r="E36" s="252" t="s">
        <v>401</v>
      </c>
      <c r="F36" s="253">
        <f>B4+(22*B6)</f>
        <v>23</v>
      </c>
      <c r="G36" s="14"/>
      <c r="I36" s="8"/>
      <c r="J36" s="25">
        <f>F17</f>
        <v>4</v>
      </c>
      <c r="K36" s="26">
        <f>F18</f>
        <v>5</v>
      </c>
      <c r="L36" s="26">
        <f>F68</f>
        <v>55</v>
      </c>
      <c r="M36" s="26">
        <f>F83</f>
        <v>70</v>
      </c>
      <c r="N36" s="26">
        <f>F106</f>
        <v>93</v>
      </c>
      <c r="O36" s="26">
        <f>F46</f>
        <v>33</v>
      </c>
      <c r="P36" s="26">
        <f>F90</f>
        <v>77</v>
      </c>
      <c r="Q36" s="26">
        <f>F92</f>
        <v>79</v>
      </c>
      <c r="R36" s="26">
        <f>F58</f>
        <v>45</v>
      </c>
      <c r="S36" s="27">
        <f>F57</f>
        <v>44</v>
      </c>
      <c r="T36" s="327">
        <f t="shared" si="6"/>
        <v>33835</v>
      </c>
      <c r="U36" s="14"/>
      <c r="V36" s="30" t="s">
        <v>82</v>
      </c>
      <c r="W36" s="31" t="s">
        <v>144</v>
      </c>
      <c r="X36" s="31" t="s">
        <v>35</v>
      </c>
      <c r="Y36" s="31" t="s">
        <v>95</v>
      </c>
      <c r="Z36" s="31" t="s">
        <v>38</v>
      </c>
      <c r="AA36" s="31" t="s">
        <v>125</v>
      </c>
      <c r="AB36" s="31" t="s">
        <v>119</v>
      </c>
      <c r="AC36" s="31" t="s">
        <v>89</v>
      </c>
      <c r="AD36" s="31" t="s">
        <v>29</v>
      </c>
      <c r="AE36" s="32" t="s">
        <v>86</v>
      </c>
      <c r="AF36" s="19"/>
    </row>
    <row r="37" spans="1:32" x14ac:dyDescent="0.2">
      <c r="A37" s="14"/>
      <c r="B37" s="14"/>
      <c r="C37" s="14"/>
      <c r="D37" s="251" t="s">
        <v>116</v>
      </c>
      <c r="E37" s="252" t="s">
        <v>401</v>
      </c>
      <c r="F37" s="253">
        <f>B4+(23*B6)</f>
        <v>24</v>
      </c>
      <c r="G37" s="14"/>
      <c r="I37" s="8"/>
      <c r="J37" s="25">
        <f>F87</f>
        <v>74</v>
      </c>
      <c r="K37" s="26">
        <f>F101</f>
        <v>88</v>
      </c>
      <c r="L37" s="26">
        <f>F100</f>
        <v>87</v>
      </c>
      <c r="M37" s="26">
        <f>F27</f>
        <v>14</v>
      </c>
      <c r="N37" s="26">
        <f>F25</f>
        <v>12</v>
      </c>
      <c r="O37" s="26">
        <f>F54</f>
        <v>41</v>
      </c>
      <c r="P37" s="26">
        <f>F50</f>
        <v>37</v>
      </c>
      <c r="Q37" s="26">
        <f>F59</f>
        <v>46</v>
      </c>
      <c r="R37" s="26">
        <f>F97</f>
        <v>84</v>
      </c>
      <c r="S37" s="27">
        <f>F35</f>
        <v>22</v>
      </c>
      <c r="T37" s="327">
        <f t="shared" si="6"/>
        <v>33835</v>
      </c>
      <c r="U37" s="14"/>
      <c r="V37" s="30" t="s">
        <v>56</v>
      </c>
      <c r="W37" s="31" t="s">
        <v>104</v>
      </c>
      <c r="X37" s="31" t="s">
        <v>14</v>
      </c>
      <c r="Y37" s="31" t="s">
        <v>23</v>
      </c>
      <c r="Z37" s="31" t="s">
        <v>17</v>
      </c>
      <c r="AA37" s="31" t="s">
        <v>138</v>
      </c>
      <c r="AB37" s="31" t="s">
        <v>59</v>
      </c>
      <c r="AC37" s="31" t="s">
        <v>122</v>
      </c>
      <c r="AD37" s="31" t="s">
        <v>108</v>
      </c>
      <c r="AE37" s="32" t="s">
        <v>49</v>
      </c>
      <c r="AF37" s="19"/>
    </row>
    <row r="38" spans="1:32" x14ac:dyDescent="0.2">
      <c r="A38" s="14"/>
      <c r="B38" s="14"/>
      <c r="C38" s="14"/>
      <c r="D38" s="251" t="s">
        <v>136</v>
      </c>
      <c r="E38" s="252" t="s">
        <v>401</v>
      </c>
      <c r="F38" s="253">
        <f>B4+(24*B6)</f>
        <v>25</v>
      </c>
      <c r="G38" s="14"/>
      <c r="I38" s="8"/>
      <c r="J38" s="25">
        <f>F66</f>
        <v>53</v>
      </c>
      <c r="K38" s="26">
        <f>F86</f>
        <v>73</v>
      </c>
      <c r="L38" s="26">
        <f>F63</f>
        <v>50</v>
      </c>
      <c r="M38" s="26">
        <f>F107</f>
        <v>94</v>
      </c>
      <c r="N38" s="26">
        <f>F23</f>
        <v>10</v>
      </c>
      <c r="O38" s="26">
        <f>F80</f>
        <v>67</v>
      </c>
      <c r="P38" s="26">
        <f>F55</f>
        <v>42</v>
      </c>
      <c r="Q38" s="26">
        <f>F19</f>
        <v>6</v>
      </c>
      <c r="R38" s="26">
        <f>F99</f>
        <v>86</v>
      </c>
      <c r="S38" s="27">
        <f>F37</f>
        <v>24</v>
      </c>
      <c r="T38" s="327">
        <f t="shared" si="6"/>
        <v>33835</v>
      </c>
      <c r="U38" s="14"/>
      <c r="V38" s="30" t="s">
        <v>94</v>
      </c>
      <c r="W38" s="31" t="s">
        <v>51</v>
      </c>
      <c r="X38" s="31" t="s">
        <v>44</v>
      </c>
      <c r="Y38" s="31" t="s">
        <v>27</v>
      </c>
      <c r="Z38" s="31" t="s">
        <v>115</v>
      </c>
      <c r="AA38" s="31" t="s">
        <v>103</v>
      </c>
      <c r="AB38" s="31" t="s">
        <v>18</v>
      </c>
      <c r="AC38" s="31" t="s">
        <v>28</v>
      </c>
      <c r="AD38" s="31" t="s">
        <v>58</v>
      </c>
      <c r="AE38" s="32" t="s">
        <v>116</v>
      </c>
      <c r="AF38" s="19"/>
    </row>
    <row r="39" spans="1:32" x14ac:dyDescent="0.2">
      <c r="A39" s="14"/>
      <c r="B39" s="14"/>
      <c r="C39" s="14"/>
      <c r="D39" s="251" t="s">
        <v>114</v>
      </c>
      <c r="E39" s="252" t="s">
        <v>401</v>
      </c>
      <c r="F39" s="253">
        <f>B4+(25*B6)</f>
        <v>26</v>
      </c>
      <c r="G39" s="14"/>
      <c r="I39" s="8"/>
      <c r="J39" s="25">
        <f>F104</f>
        <v>91</v>
      </c>
      <c r="K39" s="26">
        <f>F56</f>
        <v>43</v>
      </c>
      <c r="L39" s="26">
        <f>F84</f>
        <v>71</v>
      </c>
      <c r="M39" s="26">
        <f>F40</f>
        <v>27</v>
      </c>
      <c r="N39" s="26">
        <f>F64</f>
        <v>51</v>
      </c>
      <c r="O39" s="26">
        <f>F30</f>
        <v>17</v>
      </c>
      <c r="P39" s="26">
        <f>F20</f>
        <v>7</v>
      </c>
      <c r="Q39" s="26">
        <f>F109</f>
        <v>96</v>
      </c>
      <c r="R39" s="26">
        <f>F81</f>
        <v>68</v>
      </c>
      <c r="S39" s="27">
        <f>F47</f>
        <v>34</v>
      </c>
      <c r="T39" s="327">
        <f t="shared" si="6"/>
        <v>33835</v>
      </c>
      <c r="U39" s="14"/>
      <c r="V39" s="30" t="s">
        <v>60</v>
      </c>
      <c r="W39" s="31" t="s">
        <v>50</v>
      </c>
      <c r="X39" s="31" t="s">
        <v>166</v>
      </c>
      <c r="Y39" s="31" t="s">
        <v>92</v>
      </c>
      <c r="Z39" s="31" t="s">
        <v>15</v>
      </c>
      <c r="AA39" s="31" t="s">
        <v>64</v>
      </c>
      <c r="AB39" s="31" t="s">
        <v>43</v>
      </c>
      <c r="AC39" s="31" t="s">
        <v>97</v>
      </c>
      <c r="AD39" s="31" t="s">
        <v>40</v>
      </c>
      <c r="AE39" s="32" t="s">
        <v>39</v>
      </c>
      <c r="AF39" s="19"/>
    </row>
    <row r="40" spans="1:32" x14ac:dyDescent="0.2">
      <c r="A40" s="14"/>
      <c r="B40" s="14"/>
      <c r="C40" s="14"/>
      <c r="D40" s="251" t="s">
        <v>92</v>
      </c>
      <c r="E40" s="252" t="s">
        <v>401</v>
      </c>
      <c r="F40" s="253">
        <f>B4+(26*B6)</f>
        <v>27</v>
      </c>
      <c r="G40" s="14"/>
      <c r="I40" s="8"/>
      <c r="J40" s="25">
        <f>F78</f>
        <v>65</v>
      </c>
      <c r="K40" s="26">
        <f>F42</f>
        <v>29</v>
      </c>
      <c r="L40" s="26">
        <f>F96</f>
        <v>83</v>
      </c>
      <c r="M40" s="26">
        <f>F62</f>
        <v>49</v>
      </c>
      <c r="N40" s="26">
        <f>F67</f>
        <v>54</v>
      </c>
      <c r="O40" s="26">
        <f>F28</f>
        <v>15</v>
      </c>
      <c r="P40" s="26">
        <f>F108</f>
        <v>95</v>
      </c>
      <c r="Q40" s="26">
        <f>F91</f>
        <v>78</v>
      </c>
      <c r="R40" s="26">
        <f>F15</f>
        <v>2</v>
      </c>
      <c r="S40" s="27">
        <f>F48</f>
        <v>35</v>
      </c>
      <c r="T40" s="327">
        <f t="shared" si="6"/>
        <v>33835</v>
      </c>
      <c r="U40" s="14"/>
      <c r="V40" s="30" t="s">
        <v>80</v>
      </c>
      <c r="W40" s="31" t="s">
        <v>26</v>
      </c>
      <c r="X40" s="31" t="s">
        <v>22</v>
      </c>
      <c r="Y40" s="31" t="s">
        <v>61</v>
      </c>
      <c r="Z40" s="31" t="s">
        <v>152</v>
      </c>
      <c r="AA40" s="31" t="s">
        <v>91</v>
      </c>
      <c r="AB40" s="31" t="s">
        <v>155</v>
      </c>
      <c r="AC40" s="31" t="s">
        <v>24</v>
      </c>
      <c r="AD40" s="31" t="s">
        <v>157</v>
      </c>
      <c r="AE40" s="32" t="s">
        <v>105</v>
      </c>
      <c r="AF40" s="19"/>
    </row>
    <row r="41" spans="1:32" x14ac:dyDescent="0.2">
      <c r="A41" s="14"/>
      <c r="B41" s="14"/>
      <c r="C41" s="14"/>
      <c r="D41" s="251" t="s">
        <v>160</v>
      </c>
      <c r="E41" s="252" t="s">
        <v>401</v>
      </c>
      <c r="F41" s="253">
        <f>B4+(27*B6)</f>
        <v>28</v>
      </c>
      <c r="G41" s="14"/>
      <c r="I41" s="8"/>
      <c r="J41" s="25">
        <f>F85</f>
        <v>72</v>
      </c>
      <c r="K41" s="26">
        <f>F79</f>
        <v>66</v>
      </c>
      <c r="L41" s="26">
        <f>F94</f>
        <v>81</v>
      </c>
      <c r="M41" s="26">
        <f>F41</f>
        <v>28</v>
      </c>
      <c r="N41" s="26">
        <f>F45</f>
        <v>32</v>
      </c>
      <c r="O41" s="26">
        <f>F102</f>
        <v>89</v>
      </c>
      <c r="P41" s="26">
        <f>F29</f>
        <v>16</v>
      </c>
      <c r="Q41" s="26">
        <f>F21</f>
        <v>8</v>
      </c>
      <c r="R41" s="26">
        <f>F95</f>
        <v>82</v>
      </c>
      <c r="S41" s="27">
        <f>F44</f>
        <v>31</v>
      </c>
      <c r="T41" s="327">
        <f t="shared" si="6"/>
        <v>33835</v>
      </c>
      <c r="U41" s="14"/>
      <c r="V41" s="30" t="s">
        <v>66</v>
      </c>
      <c r="W41" s="31" t="s">
        <v>71</v>
      </c>
      <c r="X41" s="31" t="s">
        <v>141</v>
      </c>
      <c r="Y41" s="31" t="s">
        <v>160</v>
      </c>
      <c r="Z41" s="31" t="s">
        <v>149</v>
      </c>
      <c r="AA41" s="31" t="s">
        <v>36</v>
      </c>
      <c r="AB41" s="31" t="s">
        <v>34</v>
      </c>
      <c r="AC41" s="31" t="s">
        <v>83</v>
      </c>
      <c r="AD41" s="31" t="s">
        <v>134</v>
      </c>
      <c r="AE41" s="32" t="s">
        <v>130</v>
      </c>
      <c r="AF41" s="19"/>
    </row>
    <row r="42" spans="1:32" ht="12.75" thickBot="1" x14ac:dyDescent="0.25">
      <c r="A42" s="14"/>
      <c r="B42" s="14"/>
      <c r="C42" s="14"/>
      <c r="D42" s="251" t="s">
        <v>26</v>
      </c>
      <c r="E42" s="252" t="s">
        <v>401</v>
      </c>
      <c r="F42" s="253">
        <f>B4+(28*B6)</f>
        <v>29</v>
      </c>
      <c r="G42" s="14"/>
      <c r="I42" s="8"/>
      <c r="J42" s="40">
        <f>F38</f>
        <v>25</v>
      </c>
      <c r="K42" s="41">
        <f>F34</f>
        <v>21</v>
      </c>
      <c r="L42" s="41">
        <f>F16</f>
        <v>3</v>
      </c>
      <c r="M42" s="41">
        <f>F75</f>
        <v>62</v>
      </c>
      <c r="N42" s="41">
        <f>F82</f>
        <v>69</v>
      </c>
      <c r="O42" s="41">
        <f>F77</f>
        <v>64</v>
      </c>
      <c r="P42" s="41">
        <f>F110</f>
        <v>97</v>
      </c>
      <c r="Q42" s="41">
        <f>F36</f>
        <v>23</v>
      </c>
      <c r="R42" s="41">
        <f>F74</f>
        <v>61</v>
      </c>
      <c r="S42" s="42">
        <f>F93</f>
        <v>80</v>
      </c>
      <c r="T42" s="327">
        <f t="shared" si="6"/>
        <v>33835</v>
      </c>
      <c r="U42" s="14"/>
      <c r="V42" s="43" t="s">
        <v>136</v>
      </c>
      <c r="W42" s="44" t="s">
        <v>93</v>
      </c>
      <c r="X42" s="44" t="s">
        <v>72</v>
      </c>
      <c r="Y42" s="44" t="s">
        <v>87</v>
      </c>
      <c r="Z42" s="44" t="s">
        <v>153</v>
      </c>
      <c r="AA42" s="44" t="s">
        <v>69</v>
      </c>
      <c r="AB42" s="44" t="s">
        <v>113</v>
      </c>
      <c r="AC42" s="44" t="s">
        <v>16</v>
      </c>
      <c r="AD42" s="44" t="s">
        <v>84</v>
      </c>
      <c r="AE42" s="45" t="s">
        <v>45</v>
      </c>
      <c r="AF42" s="19"/>
    </row>
    <row r="43" spans="1:32" x14ac:dyDescent="0.2">
      <c r="A43" s="14"/>
      <c r="B43" s="14"/>
      <c r="C43" s="14"/>
      <c r="D43" s="251" t="s">
        <v>37</v>
      </c>
      <c r="E43" s="252" t="s">
        <v>401</v>
      </c>
      <c r="F43" s="253">
        <f>B4+(29*B6)</f>
        <v>30</v>
      </c>
      <c r="G43" s="14"/>
      <c r="I43" s="8"/>
      <c r="J43" s="50">
        <f>SUM(J33:J42)</f>
        <v>505</v>
      </c>
      <c r="K43" s="51">
        <f t="shared" ref="K43:S43" si="7">SUM(K33:K42)</f>
        <v>505</v>
      </c>
      <c r="L43" s="51">
        <f t="shared" si="7"/>
        <v>505</v>
      </c>
      <c r="M43" s="51">
        <f t="shared" si="7"/>
        <v>505</v>
      </c>
      <c r="N43" s="51">
        <f t="shared" si="7"/>
        <v>505</v>
      </c>
      <c r="O43" s="51">
        <f t="shared" si="7"/>
        <v>505</v>
      </c>
      <c r="P43" s="51">
        <f t="shared" si="7"/>
        <v>505</v>
      </c>
      <c r="Q43" s="51">
        <f t="shared" si="7"/>
        <v>505</v>
      </c>
      <c r="R43" s="51">
        <f t="shared" si="7"/>
        <v>505</v>
      </c>
      <c r="S43" s="51">
        <f t="shared" si="7"/>
        <v>505</v>
      </c>
      <c r="T43" s="29">
        <f>SUMSQ(J33,K34,L35,M36,N37,O38,P39,Q40,R41,S42)</f>
        <v>33835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9"/>
    </row>
    <row r="44" spans="1:32" ht="12.75" thickBot="1" x14ac:dyDescent="0.25">
      <c r="A44" s="14"/>
      <c r="B44" s="14"/>
      <c r="C44" s="14"/>
      <c r="D44" s="251" t="s">
        <v>130</v>
      </c>
      <c r="E44" s="252" t="s">
        <v>401</v>
      </c>
      <c r="F44" s="253">
        <f>B4+(30*B6)</f>
        <v>31</v>
      </c>
      <c r="G44" s="14"/>
      <c r="I44" s="8"/>
      <c r="J44" s="55">
        <f>SUMSQ(J33:J42)</f>
        <v>33835</v>
      </c>
      <c r="K44" s="56">
        <f t="shared" ref="K44:S44" si="8">SUMSQ(K33:K42)</f>
        <v>33835</v>
      </c>
      <c r="L44" s="56">
        <f t="shared" si="8"/>
        <v>33835</v>
      </c>
      <c r="M44" s="56">
        <f t="shared" si="8"/>
        <v>33835</v>
      </c>
      <c r="N44" s="56">
        <f t="shared" si="8"/>
        <v>33835</v>
      </c>
      <c r="O44" s="56">
        <f t="shared" si="8"/>
        <v>33835</v>
      </c>
      <c r="P44" s="56">
        <f t="shared" si="8"/>
        <v>33835</v>
      </c>
      <c r="Q44" s="56">
        <f t="shared" si="8"/>
        <v>33835</v>
      </c>
      <c r="R44" s="56">
        <f t="shared" si="8"/>
        <v>33835</v>
      </c>
      <c r="S44" s="56">
        <f t="shared" si="8"/>
        <v>33835</v>
      </c>
      <c r="T44" s="202">
        <f>SUMSQ(J42,K41,L40,M39,N38,O37,P36,Q35,R34,S33)</f>
        <v>33835</v>
      </c>
      <c r="U44" s="14"/>
      <c r="V44" s="375" t="s">
        <v>163</v>
      </c>
      <c r="W44" s="375" t="s">
        <v>127</v>
      </c>
      <c r="X44" s="375" t="s">
        <v>114</v>
      </c>
      <c r="Y44" s="375" t="s">
        <v>95</v>
      </c>
      <c r="Z44" s="375" t="s">
        <v>17</v>
      </c>
      <c r="AA44" s="375" t="s">
        <v>103</v>
      </c>
      <c r="AB44" s="375" t="s">
        <v>43</v>
      </c>
      <c r="AC44" s="375" t="s">
        <v>24</v>
      </c>
      <c r="AD44" s="375" t="s">
        <v>134</v>
      </c>
      <c r="AE44" s="375" t="s">
        <v>45</v>
      </c>
      <c r="AF44" s="19"/>
    </row>
    <row r="45" spans="1:32" ht="12.75" thickBot="1" x14ac:dyDescent="0.25">
      <c r="A45" s="14"/>
      <c r="B45" s="14"/>
      <c r="C45" s="14"/>
      <c r="D45" s="251" t="s">
        <v>149</v>
      </c>
      <c r="E45" s="252" t="s">
        <v>401</v>
      </c>
      <c r="F45" s="253">
        <f>B4+(31*B6)</f>
        <v>32</v>
      </c>
      <c r="G45" s="14"/>
      <c r="I45" s="65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376" t="s">
        <v>136</v>
      </c>
      <c r="W45" s="376" t="s">
        <v>71</v>
      </c>
      <c r="X45" s="376" t="s">
        <v>22</v>
      </c>
      <c r="Y45" s="376" t="s">
        <v>92</v>
      </c>
      <c r="Z45" s="376" t="s">
        <v>115</v>
      </c>
      <c r="AA45" s="376" t="s">
        <v>138</v>
      </c>
      <c r="AB45" s="376" t="s">
        <v>119</v>
      </c>
      <c r="AC45" s="376" t="s">
        <v>81</v>
      </c>
      <c r="AD45" s="376" t="s">
        <v>100</v>
      </c>
      <c r="AE45" s="376" t="s">
        <v>111</v>
      </c>
      <c r="AF45" s="71"/>
    </row>
    <row r="46" spans="1:32" ht="12.75" thickBot="1" x14ac:dyDescent="0.25">
      <c r="A46" s="14"/>
      <c r="B46" s="14"/>
      <c r="C46" s="14"/>
      <c r="D46" s="251" t="s">
        <v>125</v>
      </c>
      <c r="E46" s="252" t="s">
        <v>401</v>
      </c>
      <c r="F46" s="253">
        <f>B4+(32*B6)</f>
        <v>33</v>
      </c>
      <c r="G46" s="14"/>
    </row>
    <row r="47" spans="1:32" ht="12.75" thickBot="1" x14ac:dyDescent="0.25">
      <c r="A47" s="14"/>
      <c r="B47" s="14"/>
      <c r="C47" s="14"/>
      <c r="D47" s="251" t="s">
        <v>39</v>
      </c>
      <c r="E47" s="252" t="s">
        <v>401</v>
      </c>
      <c r="F47" s="253">
        <f>B4+(33*B6)</f>
        <v>34</v>
      </c>
      <c r="G47" s="14"/>
      <c r="I47" s="2"/>
      <c r="J47" s="3"/>
      <c r="K47" s="3"/>
      <c r="L47" s="3"/>
      <c r="M47" s="3"/>
      <c r="N47" s="321" t="s">
        <v>563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4" t="s">
        <v>562</v>
      </c>
      <c r="AA47" s="3"/>
      <c r="AB47" s="3"/>
      <c r="AC47" s="3"/>
      <c r="AD47" s="3"/>
      <c r="AE47" s="3"/>
      <c r="AF47" s="6"/>
    </row>
    <row r="48" spans="1:32" x14ac:dyDescent="0.2">
      <c r="A48" s="14"/>
      <c r="B48" s="14"/>
      <c r="C48" s="14"/>
      <c r="D48" s="251" t="s">
        <v>105</v>
      </c>
      <c r="E48" s="252" t="s">
        <v>401</v>
      </c>
      <c r="F48" s="253">
        <f>B4+(34*B6)</f>
        <v>35</v>
      </c>
      <c r="G48" s="14"/>
      <c r="I48" s="8"/>
      <c r="J48" s="9">
        <f>F15</f>
        <v>2</v>
      </c>
      <c r="K48" s="10">
        <f>F32</f>
        <v>19</v>
      </c>
      <c r="L48" s="10">
        <f>F83</f>
        <v>70</v>
      </c>
      <c r="M48" s="10">
        <f>F14</f>
        <v>1</v>
      </c>
      <c r="N48" s="10">
        <f>F79</f>
        <v>66</v>
      </c>
      <c r="O48" s="10">
        <f>F87</f>
        <v>74</v>
      </c>
      <c r="P48" s="10">
        <f>F86</f>
        <v>73</v>
      </c>
      <c r="Q48" s="10">
        <f>F73</f>
        <v>60</v>
      </c>
      <c r="R48" s="10">
        <f>F81</f>
        <v>68</v>
      </c>
      <c r="S48" s="11">
        <f>F85</f>
        <v>72</v>
      </c>
      <c r="T48" s="322">
        <f>SUMSQ(J48:S48)</f>
        <v>33835</v>
      </c>
      <c r="U48" s="14"/>
      <c r="V48" s="16" t="s">
        <v>157</v>
      </c>
      <c r="W48" s="17" t="s">
        <v>100</v>
      </c>
      <c r="X48" s="17" t="s">
        <v>95</v>
      </c>
      <c r="Y48" s="17" t="s">
        <v>55</v>
      </c>
      <c r="Z48" s="17" t="s">
        <v>71</v>
      </c>
      <c r="AA48" s="17" t="s">
        <v>56</v>
      </c>
      <c r="AB48" s="17" t="s">
        <v>51</v>
      </c>
      <c r="AC48" s="17" t="s">
        <v>162</v>
      </c>
      <c r="AD48" s="17" t="s">
        <v>40</v>
      </c>
      <c r="AE48" s="18" t="s">
        <v>66</v>
      </c>
      <c r="AF48" s="19"/>
    </row>
    <row r="49" spans="1:32" x14ac:dyDescent="0.2">
      <c r="A49" s="14"/>
      <c r="B49" s="14"/>
      <c r="C49" s="14"/>
      <c r="D49" s="251" t="s">
        <v>13</v>
      </c>
      <c r="E49" s="252" t="s">
        <v>401</v>
      </c>
      <c r="F49" s="253">
        <f>B4+(35*B6)</f>
        <v>36</v>
      </c>
      <c r="G49" s="14"/>
      <c r="I49" s="8"/>
      <c r="J49" s="25">
        <f>F71</f>
        <v>58</v>
      </c>
      <c r="K49" s="26">
        <f>F90</f>
        <v>77</v>
      </c>
      <c r="L49" s="26">
        <f>F28</f>
        <v>15</v>
      </c>
      <c r="M49" s="26">
        <f>F16</f>
        <v>3</v>
      </c>
      <c r="N49" s="26">
        <f>F78</f>
        <v>65</v>
      </c>
      <c r="O49" s="26">
        <f>F17</f>
        <v>4</v>
      </c>
      <c r="P49" s="26">
        <f>F80</f>
        <v>67</v>
      </c>
      <c r="Q49" s="26">
        <f>F82</f>
        <v>69</v>
      </c>
      <c r="R49" s="26">
        <f>F84</f>
        <v>71</v>
      </c>
      <c r="S49" s="27">
        <f>F89</f>
        <v>76</v>
      </c>
      <c r="T49" s="327">
        <f t="shared" ref="T49:T57" si="9">SUMSQ(J49:S49)</f>
        <v>33835</v>
      </c>
      <c r="U49" s="14"/>
      <c r="V49" s="30" t="s">
        <v>81</v>
      </c>
      <c r="W49" s="31" t="s">
        <v>119</v>
      </c>
      <c r="X49" s="31" t="s">
        <v>91</v>
      </c>
      <c r="Y49" s="31" t="s">
        <v>72</v>
      </c>
      <c r="Z49" s="31" t="s">
        <v>80</v>
      </c>
      <c r="AA49" s="31" t="s">
        <v>82</v>
      </c>
      <c r="AB49" s="31" t="s">
        <v>103</v>
      </c>
      <c r="AC49" s="31" t="s">
        <v>153</v>
      </c>
      <c r="AD49" s="31" t="s">
        <v>166</v>
      </c>
      <c r="AE49" s="32" t="s">
        <v>145</v>
      </c>
      <c r="AF49" s="19"/>
    </row>
    <row r="50" spans="1:32" x14ac:dyDescent="0.2">
      <c r="A50" s="14"/>
      <c r="B50" s="14"/>
      <c r="C50" s="14"/>
      <c r="D50" s="251" t="s">
        <v>59</v>
      </c>
      <c r="E50" s="252" t="s">
        <v>401</v>
      </c>
      <c r="F50" s="253">
        <f>B4+(36*B6)</f>
        <v>37</v>
      </c>
      <c r="G50" s="14"/>
      <c r="I50" s="8"/>
      <c r="J50" s="25">
        <f>F75</f>
        <v>62</v>
      </c>
      <c r="K50" s="26">
        <f>F76</f>
        <v>63</v>
      </c>
      <c r="L50" s="26">
        <f>F95</f>
        <v>82</v>
      </c>
      <c r="M50" s="26">
        <f>F88</f>
        <v>75</v>
      </c>
      <c r="N50" s="26">
        <f>F74</f>
        <v>61</v>
      </c>
      <c r="O50" s="26">
        <f>F72</f>
        <v>59</v>
      </c>
      <c r="P50" s="26">
        <f>F92</f>
        <v>79</v>
      </c>
      <c r="Q50" s="26">
        <f>F19</f>
        <v>6</v>
      </c>
      <c r="R50" s="26">
        <f>F18</f>
        <v>5</v>
      </c>
      <c r="S50" s="27">
        <f>F26</f>
        <v>13</v>
      </c>
      <c r="T50" s="327">
        <f t="shared" si="9"/>
        <v>33835</v>
      </c>
      <c r="U50" s="14"/>
      <c r="V50" s="30" t="s">
        <v>87</v>
      </c>
      <c r="W50" s="31" t="s">
        <v>163</v>
      </c>
      <c r="X50" s="31" t="s">
        <v>134</v>
      </c>
      <c r="Y50" s="31" t="s">
        <v>48</v>
      </c>
      <c r="Z50" s="31" t="s">
        <v>84</v>
      </c>
      <c r="AA50" s="31" t="s">
        <v>70</v>
      </c>
      <c r="AB50" s="31" t="s">
        <v>89</v>
      </c>
      <c r="AC50" s="31" t="s">
        <v>28</v>
      </c>
      <c r="AD50" s="31" t="s">
        <v>144</v>
      </c>
      <c r="AE50" s="32" t="s">
        <v>19</v>
      </c>
      <c r="AF50" s="19"/>
    </row>
    <row r="51" spans="1:32" x14ac:dyDescent="0.2">
      <c r="A51" s="14"/>
      <c r="B51" s="14"/>
      <c r="C51" s="14"/>
      <c r="D51" s="251" t="s">
        <v>102</v>
      </c>
      <c r="E51" s="252" t="s">
        <v>401</v>
      </c>
      <c r="F51" s="253">
        <f>B4+(37*B6)</f>
        <v>38</v>
      </c>
      <c r="G51" s="14"/>
      <c r="I51" s="8"/>
      <c r="J51" s="25">
        <f>F62</f>
        <v>49</v>
      </c>
      <c r="K51" s="26">
        <f>F31</f>
        <v>18</v>
      </c>
      <c r="L51" s="26">
        <f>F27</f>
        <v>14</v>
      </c>
      <c r="M51" s="26">
        <f>F91</f>
        <v>78</v>
      </c>
      <c r="N51" s="26">
        <f>F111</f>
        <v>98</v>
      </c>
      <c r="O51" s="26">
        <f>F53</f>
        <v>40</v>
      </c>
      <c r="P51" s="26">
        <f>F38</f>
        <v>25</v>
      </c>
      <c r="Q51" s="26">
        <f>F109</f>
        <v>96</v>
      </c>
      <c r="R51" s="26">
        <f>F56</f>
        <v>43</v>
      </c>
      <c r="S51" s="27">
        <f>F57</f>
        <v>44</v>
      </c>
      <c r="T51" s="327">
        <f t="shared" si="9"/>
        <v>33835</v>
      </c>
      <c r="U51" s="14"/>
      <c r="V51" s="30" t="s">
        <v>61</v>
      </c>
      <c r="W51" s="31" t="s">
        <v>54</v>
      </c>
      <c r="X51" s="31" t="s">
        <v>23</v>
      </c>
      <c r="Y51" s="31" t="s">
        <v>24</v>
      </c>
      <c r="Z51" s="31" t="s">
        <v>133</v>
      </c>
      <c r="AA51" s="31" t="s">
        <v>31</v>
      </c>
      <c r="AB51" s="31" t="s">
        <v>136</v>
      </c>
      <c r="AC51" s="31" t="s">
        <v>97</v>
      </c>
      <c r="AD51" s="31" t="s">
        <v>50</v>
      </c>
      <c r="AE51" s="32" t="s">
        <v>86</v>
      </c>
      <c r="AF51" s="19"/>
    </row>
    <row r="52" spans="1:32" x14ac:dyDescent="0.2">
      <c r="A52" s="14"/>
      <c r="B52" s="14"/>
      <c r="C52" s="14"/>
      <c r="D52" s="251" t="s">
        <v>101</v>
      </c>
      <c r="E52" s="252" t="s">
        <v>401</v>
      </c>
      <c r="F52" s="253">
        <f>B4+(38*B6)</f>
        <v>39</v>
      </c>
      <c r="G52" s="14"/>
      <c r="I52" s="8"/>
      <c r="J52" s="25">
        <f>F107</f>
        <v>94</v>
      </c>
      <c r="K52" s="26">
        <f>F54</f>
        <v>41</v>
      </c>
      <c r="L52" s="26">
        <f>F40</f>
        <v>27</v>
      </c>
      <c r="M52" s="26">
        <f>F55</f>
        <v>42</v>
      </c>
      <c r="N52" s="26">
        <f>F48</f>
        <v>35</v>
      </c>
      <c r="O52" s="26">
        <f>F104</f>
        <v>91</v>
      </c>
      <c r="P52" s="26">
        <f>F34</f>
        <v>21</v>
      </c>
      <c r="Q52" s="26">
        <f>F108</f>
        <v>95</v>
      </c>
      <c r="R52" s="26">
        <f>F50</f>
        <v>37</v>
      </c>
      <c r="S52" s="27">
        <f>F35</f>
        <v>22</v>
      </c>
      <c r="T52" s="327">
        <f t="shared" si="9"/>
        <v>33835</v>
      </c>
      <c r="U52" s="14"/>
      <c r="V52" s="30" t="s">
        <v>27</v>
      </c>
      <c r="W52" s="31" t="s">
        <v>138</v>
      </c>
      <c r="X52" s="31" t="s">
        <v>92</v>
      </c>
      <c r="Y52" s="31" t="s">
        <v>18</v>
      </c>
      <c r="Z52" s="31" t="s">
        <v>105</v>
      </c>
      <c r="AA52" s="31" t="s">
        <v>60</v>
      </c>
      <c r="AB52" s="31" t="s">
        <v>93</v>
      </c>
      <c r="AC52" s="31" t="s">
        <v>155</v>
      </c>
      <c r="AD52" s="31" t="s">
        <v>59</v>
      </c>
      <c r="AE52" s="32" t="s">
        <v>49</v>
      </c>
      <c r="AF52" s="19"/>
    </row>
    <row r="53" spans="1:32" x14ac:dyDescent="0.2">
      <c r="A53" s="14"/>
      <c r="B53" s="14"/>
      <c r="C53" s="14"/>
      <c r="D53" s="251" t="s">
        <v>31</v>
      </c>
      <c r="E53" s="252" t="s">
        <v>401</v>
      </c>
      <c r="F53" s="253">
        <f>B4+(39*B6)</f>
        <v>40</v>
      </c>
      <c r="G53" s="14"/>
      <c r="I53" s="8"/>
      <c r="J53" s="25">
        <f>F106</f>
        <v>93</v>
      </c>
      <c r="K53" s="26">
        <f>F52</f>
        <v>39</v>
      </c>
      <c r="L53" s="26">
        <f>F36</f>
        <v>23</v>
      </c>
      <c r="M53" s="26">
        <f>F51</f>
        <v>38</v>
      </c>
      <c r="N53" s="26">
        <f>F44</f>
        <v>31</v>
      </c>
      <c r="O53" s="26">
        <f>F103</f>
        <v>90</v>
      </c>
      <c r="P53" s="26">
        <f>F46</f>
        <v>33</v>
      </c>
      <c r="Q53" s="26">
        <f>F43</f>
        <v>30</v>
      </c>
      <c r="R53" s="26">
        <f>F42</f>
        <v>29</v>
      </c>
      <c r="S53" s="27">
        <f>F112</f>
        <v>99</v>
      </c>
      <c r="T53" s="327">
        <f t="shared" si="9"/>
        <v>33835</v>
      </c>
      <c r="U53" s="14"/>
      <c r="V53" s="30" t="s">
        <v>38</v>
      </c>
      <c r="W53" s="31" t="s">
        <v>101</v>
      </c>
      <c r="X53" s="31" t="s">
        <v>16</v>
      </c>
      <c r="Y53" s="31" t="s">
        <v>102</v>
      </c>
      <c r="Z53" s="31" t="s">
        <v>130</v>
      </c>
      <c r="AA53" s="31" t="s">
        <v>128</v>
      </c>
      <c r="AB53" s="31" t="s">
        <v>125</v>
      </c>
      <c r="AC53" s="31" t="s">
        <v>37</v>
      </c>
      <c r="AD53" s="31" t="s">
        <v>26</v>
      </c>
      <c r="AE53" s="32" t="s">
        <v>111</v>
      </c>
      <c r="AF53" s="19"/>
    </row>
    <row r="54" spans="1:32" x14ac:dyDescent="0.2">
      <c r="A54" s="14"/>
      <c r="B54" s="14"/>
      <c r="C54" s="14"/>
      <c r="D54" s="251" t="s">
        <v>138</v>
      </c>
      <c r="E54" s="252" t="s">
        <v>401</v>
      </c>
      <c r="F54" s="264">
        <f>B4+(40*B6)</f>
        <v>41</v>
      </c>
      <c r="G54" s="14"/>
      <c r="I54" s="8"/>
      <c r="J54" s="25">
        <f>F47</f>
        <v>34</v>
      </c>
      <c r="K54" s="26">
        <f>F113</f>
        <v>100</v>
      </c>
      <c r="L54" s="26">
        <f>F49</f>
        <v>36</v>
      </c>
      <c r="M54" s="26">
        <f>F96</f>
        <v>83</v>
      </c>
      <c r="N54" s="26">
        <f>F58</f>
        <v>45</v>
      </c>
      <c r="O54" s="26">
        <f>F37</f>
        <v>24</v>
      </c>
      <c r="P54" s="26">
        <f>F39</f>
        <v>26</v>
      </c>
      <c r="Q54" s="26">
        <f>F41</f>
        <v>28</v>
      </c>
      <c r="R54" s="26">
        <f>F110</f>
        <v>97</v>
      </c>
      <c r="S54" s="27">
        <f>F45</f>
        <v>32</v>
      </c>
      <c r="T54" s="327">
        <f t="shared" si="9"/>
        <v>33835</v>
      </c>
      <c r="U54" s="14"/>
      <c r="V54" s="30" t="s">
        <v>39</v>
      </c>
      <c r="W54" s="31" t="s">
        <v>11</v>
      </c>
      <c r="X54" s="31" t="s">
        <v>13</v>
      </c>
      <c r="Y54" s="31" t="s">
        <v>22</v>
      </c>
      <c r="Z54" s="31" t="s">
        <v>29</v>
      </c>
      <c r="AA54" s="31" t="s">
        <v>116</v>
      </c>
      <c r="AB54" s="31" t="s">
        <v>114</v>
      </c>
      <c r="AC54" s="31" t="s">
        <v>160</v>
      </c>
      <c r="AD54" s="31" t="s">
        <v>113</v>
      </c>
      <c r="AE54" s="32" t="s">
        <v>149</v>
      </c>
      <c r="AF54" s="19"/>
    </row>
    <row r="55" spans="1:32" x14ac:dyDescent="0.2">
      <c r="A55" s="14"/>
      <c r="B55" s="14"/>
      <c r="C55" s="14"/>
      <c r="D55" s="251" t="s">
        <v>18</v>
      </c>
      <c r="E55" s="252" t="s">
        <v>401</v>
      </c>
      <c r="F55" s="253">
        <f>B4+(41*B6)</f>
        <v>42</v>
      </c>
      <c r="G55" s="14"/>
      <c r="I55" s="8"/>
      <c r="J55" s="25">
        <f>F21</f>
        <v>8</v>
      </c>
      <c r="K55" s="26">
        <f>F98</f>
        <v>85</v>
      </c>
      <c r="L55" s="26">
        <f>F77</f>
        <v>64</v>
      </c>
      <c r="M55" s="26">
        <f>F70</f>
        <v>57</v>
      </c>
      <c r="N55" s="26">
        <f>F20</f>
        <v>7</v>
      </c>
      <c r="O55" s="26">
        <f>F69</f>
        <v>56</v>
      </c>
      <c r="P55" s="26">
        <f>F93</f>
        <v>80</v>
      </c>
      <c r="Q55" s="26">
        <f>F61</f>
        <v>48</v>
      </c>
      <c r="R55" s="26">
        <f>F29</f>
        <v>16</v>
      </c>
      <c r="S55" s="27">
        <f>F97</f>
        <v>84</v>
      </c>
      <c r="T55" s="327">
        <f t="shared" si="9"/>
        <v>33835</v>
      </c>
      <c r="U55" s="14"/>
      <c r="V55" s="30" t="s">
        <v>83</v>
      </c>
      <c r="W55" s="31" t="s">
        <v>107</v>
      </c>
      <c r="X55" s="31" t="s">
        <v>69</v>
      </c>
      <c r="Y55" s="31" t="s">
        <v>68</v>
      </c>
      <c r="Z55" s="31" t="s">
        <v>43</v>
      </c>
      <c r="AA55" s="31" t="s">
        <v>106</v>
      </c>
      <c r="AB55" s="31" t="s">
        <v>45</v>
      </c>
      <c r="AC55" s="31" t="s">
        <v>47</v>
      </c>
      <c r="AD55" s="31" t="s">
        <v>34</v>
      </c>
      <c r="AE55" s="32" t="s">
        <v>108</v>
      </c>
      <c r="AF55" s="19"/>
    </row>
    <row r="56" spans="1:32" x14ac:dyDescent="0.2">
      <c r="A56" s="14"/>
      <c r="B56" s="14"/>
      <c r="C56" s="14"/>
      <c r="D56" s="251" t="s">
        <v>50</v>
      </c>
      <c r="E56" s="252" t="s">
        <v>401</v>
      </c>
      <c r="F56" s="253">
        <f>B4+(42*B6)</f>
        <v>43</v>
      </c>
      <c r="G56" s="14"/>
      <c r="I56" s="8"/>
      <c r="J56" s="25">
        <f>F67</f>
        <v>54</v>
      </c>
      <c r="K56" s="26">
        <f>F24</f>
        <v>11</v>
      </c>
      <c r="L56" s="26">
        <f>F99</f>
        <v>86</v>
      </c>
      <c r="M56" s="26">
        <f>F60</f>
        <v>47</v>
      </c>
      <c r="N56" s="26">
        <f>F100</f>
        <v>87</v>
      </c>
      <c r="O56" s="26">
        <f>F25</f>
        <v>12</v>
      </c>
      <c r="P56" s="26">
        <f>F105</f>
        <v>92</v>
      </c>
      <c r="Q56" s="26">
        <f>F33</f>
        <v>20</v>
      </c>
      <c r="R56" s="26">
        <f>F63</f>
        <v>50</v>
      </c>
      <c r="S56" s="27">
        <f>F59</f>
        <v>46</v>
      </c>
      <c r="T56" s="327">
        <f t="shared" si="9"/>
        <v>33835</v>
      </c>
      <c r="U56" s="14"/>
      <c r="V56" s="30" t="s">
        <v>152</v>
      </c>
      <c r="W56" s="31" t="s">
        <v>118</v>
      </c>
      <c r="X56" s="31" t="s">
        <v>58</v>
      </c>
      <c r="Y56" s="31" t="s">
        <v>142</v>
      </c>
      <c r="Z56" s="31" t="s">
        <v>14</v>
      </c>
      <c r="AA56" s="31" t="s">
        <v>17</v>
      </c>
      <c r="AB56" s="31" t="s">
        <v>175</v>
      </c>
      <c r="AC56" s="31" t="s">
        <v>127</v>
      </c>
      <c r="AD56" s="31" t="s">
        <v>44</v>
      </c>
      <c r="AE56" s="32" t="s">
        <v>122</v>
      </c>
      <c r="AF56" s="19"/>
    </row>
    <row r="57" spans="1:32" ht="12.75" thickBot="1" x14ac:dyDescent="0.25">
      <c r="A57" s="14"/>
      <c r="B57" s="14"/>
      <c r="C57" s="14"/>
      <c r="D57" s="251" t="s">
        <v>86</v>
      </c>
      <c r="E57" s="252" t="s">
        <v>401</v>
      </c>
      <c r="F57" s="253">
        <f>B4+(43*B6)</f>
        <v>44</v>
      </c>
      <c r="G57" s="14"/>
      <c r="I57" s="8"/>
      <c r="J57" s="40">
        <f>F64</f>
        <v>51</v>
      </c>
      <c r="K57" s="41">
        <f>F65</f>
        <v>52</v>
      </c>
      <c r="L57" s="41">
        <f>F101</f>
        <v>88</v>
      </c>
      <c r="M57" s="41">
        <f>F94</f>
        <v>81</v>
      </c>
      <c r="N57" s="41">
        <f>F23</f>
        <v>10</v>
      </c>
      <c r="O57" s="41">
        <f>F68</f>
        <v>55</v>
      </c>
      <c r="P57" s="41">
        <f>F22</f>
        <v>9</v>
      </c>
      <c r="Q57" s="41">
        <f>F66</f>
        <v>53</v>
      </c>
      <c r="R57" s="41">
        <f>F102</f>
        <v>89</v>
      </c>
      <c r="S57" s="42">
        <f>F30</f>
        <v>17</v>
      </c>
      <c r="T57" s="327">
        <f t="shared" si="9"/>
        <v>33835</v>
      </c>
      <c r="U57" s="14"/>
      <c r="V57" s="43" t="s">
        <v>15</v>
      </c>
      <c r="W57" s="44" t="s">
        <v>21</v>
      </c>
      <c r="X57" s="44" t="s">
        <v>104</v>
      </c>
      <c r="Y57" s="44" t="s">
        <v>141</v>
      </c>
      <c r="Z57" s="44" t="s">
        <v>115</v>
      </c>
      <c r="AA57" s="44" t="s">
        <v>35</v>
      </c>
      <c r="AB57" s="44" t="s">
        <v>150</v>
      </c>
      <c r="AC57" s="44" t="s">
        <v>94</v>
      </c>
      <c r="AD57" s="44" t="s">
        <v>36</v>
      </c>
      <c r="AE57" s="45" t="s">
        <v>64</v>
      </c>
      <c r="AF57" s="19"/>
    </row>
    <row r="58" spans="1:32" x14ac:dyDescent="0.2">
      <c r="A58" s="14"/>
      <c r="B58" s="14"/>
      <c r="C58" s="14"/>
      <c r="D58" s="251" t="s">
        <v>29</v>
      </c>
      <c r="E58" s="252" t="s">
        <v>401</v>
      </c>
      <c r="F58" s="253">
        <f>B4+(44*B6)</f>
        <v>45</v>
      </c>
      <c r="G58" s="14"/>
      <c r="I58" s="8"/>
      <c r="J58" s="50">
        <f>SUM(J48:J57)</f>
        <v>505</v>
      </c>
      <c r="K58" s="51">
        <f t="shared" ref="K58:S58" si="10">SUM(K48:K57)</f>
        <v>505</v>
      </c>
      <c r="L58" s="51">
        <f t="shared" si="10"/>
        <v>505</v>
      </c>
      <c r="M58" s="51">
        <f t="shared" si="10"/>
        <v>505</v>
      </c>
      <c r="N58" s="51">
        <f t="shared" si="10"/>
        <v>505</v>
      </c>
      <c r="O58" s="51">
        <f t="shared" si="10"/>
        <v>505</v>
      </c>
      <c r="P58" s="51">
        <f t="shared" si="10"/>
        <v>505</v>
      </c>
      <c r="Q58" s="51">
        <f t="shared" si="10"/>
        <v>505</v>
      </c>
      <c r="R58" s="51">
        <f t="shared" si="10"/>
        <v>505</v>
      </c>
      <c r="S58" s="51">
        <f t="shared" si="10"/>
        <v>505</v>
      </c>
      <c r="T58" s="29">
        <f>SUMSQ(J48,K49,L50,M51,N52,O53,P54,Q55,R56,S57)</f>
        <v>33835</v>
      </c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9"/>
    </row>
    <row r="59" spans="1:32" ht="12.75" thickBot="1" x14ac:dyDescent="0.25">
      <c r="A59" s="14"/>
      <c r="B59" s="14"/>
      <c r="C59" s="14"/>
      <c r="D59" s="251" t="s">
        <v>122</v>
      </c>
      <c r="E59" s="252" t="s">
        <v>401</v>
      </c>
      <c r="F59" s="264">
        <f>B4+(45*B6)</f>
        <v>46</v>
      </c>
      <c r="G59" s="14"/>
      <c r="I59" s="8"/>
      <c r="J59" s="55">
        <f>SUMSQ(J48:J57)</f>
        <v>33835</v>
      </c>
      <c r="K59" s="56">
        <f t="shared" ref="K59:S59" si="11">SUMSQ(K48:K57)</f>
        <v>33835</v>
      </c>
      <c r="L59" s="56">
        <f t="shared" si="11"/>
        <v>33835</v>
      </c>
      <c r="M59" s="56">
        <f t="shared" si="11"/>
        <v>33835</v>
      </c>
      <c r="N59" s="56">
        <f t="shared" si="11"/>
        <v>33835</v>
      </c>
      <c r="O59" s="56">
        <f t="shared" si="11"/>
        <v>33835</v>
      </c>
      <c r="P59" s="56">
        <f t="shared" si="11"/>
        <v>33835</v>
      </c>
      <c r="Q59" s="56">
        <f t="shared" si="11"/>
        <v>33835</v>
      </c>
      <c r="R59" s="56">
        <f t="shared" si="11"/>
        <v>33835</v>
      </c>
      <c r="S59" s="56">
        <f t="shared" si="11"/>
        <v>33835</v>
      </c>
      <c r="T59" s="202">
        <f>SUMSQ(J57,K56,L55,M54,N53,O52,P51,Q50,R49,S48)</f>
        <v>33835</v>
      </c>
      <c r="U59" s="14"/>
      <c r="V59" s="375" t="s">
        <v>157</v>
      </c>
      <c r="W59" s="375" t="s">
        <v>119</v>
      </c>
      <c r="X59" s="375" t="s">
        <v>134</v>
      </c>
      <c r="Y59" s="375" t="s">
        <v>24</v>
      </c>
      <c r="Z59" s="375" t="s">
        <v>105</v>
      </c>
      <c r="AA59" s="375" t="s">
        <v>128</v>
      </c>
      <c r="AB59" s="375" t="s">
        <v>114</v>
      </c>
      <c r="AC59" s="375" t="s">
        <v>47</v>
      </c>
      <c r="AD59" s="375" t="s">
        <v>44</v>
      </c>
      <c r="AE59" s="375" t="s">
        <v>64</v>
      </c>
      <c r="AF59" s="19"/>
    </row>
    <row r="60" spans="1:32" ht="12.75" thickBot="1" x14ac:dyDescent="0.25">
      <c r="A60" s="14"/>
      <c r="B60" s="14"/>
      <c r="C60" s="14"/>
      <c r="D60" s="251" t="s">
        <v>142</v>
      </c>
      <c r="E60" s="252" t="s">
        <v>401</v>
      </c>
      <c r="F60" s="264">
        <f>B4+(46*B6)</f>
        <v>47</v>
      </c>
      <c r="G60" s="14"/>
      <c r="I60" s="65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376" t="s">
        <v>15</v>
      </c>
      <c r="W60" s="376" t="s">
        <v>118</v>
      </c>
      <c r="X60" s="376" t="s">
        <v>69</v>
      </c>
      <c r="Y60" s="376" t="s">
        <v>22</v>
      </c>
      <c r="Z60" s="376" t="s">
        <v>130</v>
      </c>
      <c r="AA60" s="376" t="s">
        <v>60</v>
      </c>
      <c r="AB60" s="376" t="s">
        <v>136</v>
      </c>
      <c r="AC60" s="376" t="s">
        <v>28</v>
      </c>
      <c r="AD60" s="376" t="s">
        <v>166</v>
      </c>
      <c r="AE60" s="376" t="s">
        <v>66</v>
      </c>
      <c r="AF60" s="71"/>
    </row>
    <row r="61" spans="1:32" ht="12.75" thickBot="1" x14ac:dyDescent="0.25">
      <c r="A61" s="14"/>
      <c r="B61" s="14"/>
      <c r="C61" s="14"/>
      <c r="D61" s="251" t="s">
        <v>47</v>
      </c>
      <c r="E61" s="252" t="s">
        <v>401</v>
      </c>
      <c r="F61" s="253">
        <f>B4+(47*B6)</f>
        <v>48</v>
      </c>
      <c r="G61" s="14"/>
    </row>
    <row r="62" spans="1:32" ht="12.75" thickBot="1" x14ac:dyDescent="0.25">
      <c r="A62" s="14"/>
      <c r="B62" s="14"/>
      <c r="C62" s="14"/>
      <c r="D62" s="251" t="s">
        <v>61</v>
      </c>
      <c r="E62" s="252" t="s">
        <v>401</v>
      </c>
      <c r="F62" s="253">
        <f>B4+(48*B6)</f>
        <v>49</v>
      </c>
      <c r="G62" s="14"/>
      <c r="I62" s="2"/>
      <c r="J62" s="3"/>
      <c r="K62" s="3"/>
      <c r="L62" s="3"/>
      <c r="M62" s="3"/>
      <c r="N62" s="321" t="s">
        <v>561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4" t="s">
        <v>560</v>
      </c>
      <c r="AA62" s="3"/>
      <c r="AB62" s="3"/>
      <c r="AC62" s="3"/>
      <c r="AD62" s="3"/>
      <c r="AE62" s="3"/>
      <c r="AF62" s="6"/>
    </row>
    <row r="63" spans="1:32" x14ac:dyDescent="0.2">
      <c r="A63" s="14"/>
      <c r="B63" s="14"/>
      <c r="C63" s="14"/>
      <c r="D63" s="251" t="s">
        <v>44</v>
      </c>
      <c r="E63" s="252" t="s">
        <v>401</v>
      </c>
      <c r="F63" s="264">
        <f>B4+(49*B6)</f>
        <v>50</v>
      </c>
      <c r="G63" s="14"/>
      <c r="I63" s="8"/>
      <c r="J63" s="9">
        <f>F94</f>
        <v>81</v>
      </c>
      <c r="K63" s="10">
        <f>F57</f>
        <v>44</v>
      </c>
      <c r="L63" s="10">
        <f>F54</f>
        <v>41</v>
      </c>
      <c r="M63" s="10">
        <f>F76</f>
        <v>63</v>
      </c>
      <c r="N63" s="10">
        <f>F101</f>
        <v>88</v>
      </c>
      <c r="O63" s="10">
        <f>F16</f>
        <v>3</v>
      </c>
      <c r="P63" s="10">
        <f>F62</f>
        <v>49</v>
      </c>
      <c r="Q63" s="10">
        <f>F66</f>
        <v>53</v>
      </c>
      <c r="R63" s="10">
        <f>F14</f>
        <v>1</v>
      </c>
      <c r="S63" s="11">
        <f>F95</f>
        <v>82</v>
      </c>
      <c r="T63" s="322">
        <f>SUMSQ(J63:S63)</f>
        <v>33835</v>
      </c>
      <c r="U63" s="14"/>
      <c r="V63" s="16" t="s">
        <v>141</v>
      </c>
      <c r="W63" s="17" t="s">
        <v>86</v>
      </c>
      <c r="X63" s="17" t="s">
        <v>138</v>
      </c>
      <c r="Y63" s="17" t="s">
        <v>163</v>
      </c>
      <c r="Z63" s="17" t="s">
        <v>104</v>
      </c>
      <c r="AA63" s="17" t="s">
        <v>72</v>
      </c>
      <c r="AB63" s="17" t="s">
        <v>61</v>
      </c>
      <c r="AC63" s="17" t="s">
        <v>94</v>
      </c>
      <c r="AD63" s="17" t="s">
        <v>55</v>
      </c>
      <c r="AE63" s="18" t="s">
        <v>134</v>
      </c>
      <c r="AF63" s="19"/>
    </row>
    <row r="64" spans="1:32" x14ac:dyDescent="0.2">
      <c r="A64" s="14"/>
      <c r="B64" s="14"/>
      <c r="C64" s="14"/>
      <c r="D64" s="251" t="s">
        <v>15</v>
      </c>
      <c r="E64" s="252" t="s">
        <v>401</v>
      </c>
      <c r="F64" s="264">
        <f>B4+(50*B6)</f>
        <v>51</v>
      </c>
      <c r="G64" s="14"/>
      <c r="I64" s="8"/>
      <c r="J64" s="25">
        <f>F39</f>
        <v>26</v>
      </c>
      <c r="K64" s="26">
        <f>F51</f>
        <v>38</v>
      </c>
      <c r="L64" s="26">
        <f>F105</f>
        <v>92</v>
      </c>
      <c r="M64" s="26">
        <f>F103</f>
        <v>90</v>
      </c>
      <c r="N64" s="26">
        <f>F38</f>
        <v>25</v>
      </c>
      <c r="O64" s="26">
        <f>F58</f>
        <v>45</v>
      </c>
      <c r="P64" s="26">
        <f>F55</f>
        <v>42</v>
      </c>
      <c r="Q64" s="26">
        <f>F75</f>
        <v>62</v>
      </c>
      <c r="R64" s="26">
        <f>F15</f>
        <v>2</v>
      </c>
      <c r="S64" s="27">
        <f>F96</f>
        <v>83</v>
      </c>
      <c r="T64" s="327">
        <f t="shared" ref="T64:T72" si="12">SUMSQ(J64:S64)</f>
        <v>33835</v>
      </c>
      <c r="U64" s="14"/>
      <c r="V64" s="30" t="s">
        <v>114</v>
      </c>
      <c r="W64" s="31" t="s">
        <v>102</v>
      </c>
      <c r="X64" s="31" t="s">
        <v>175</v>
      </c>
      <c r="Y64" s="31" t="s">
        <v>128</v>
      </c>
      <c r="Z64" s="31" t="s">
        <v>136</v>
      </c>
      <c r="AA64" s="31" t="s">
        <v>29</v>
      </c>
      <c r="AB64" s="31" t="s">
        <v>18</v>
      </c>
      <c r="AC64" s="31" t="s">
        <v>87</v>
      </c>
      <c r="AD64" s="31" t="s">
        <v>157</v>
      </c>
      <c r="AE64" s="32" t="s">
        <v>22</v>
      </c>
      <c r="AF64" s="19"/>
    </row>
    <row r="65" spans="1:32" x14ac:dyDescent="0.2">
      <c r="A65" s="14"/>
      <c r="B65" s="14"/>
      <c r="C65" s="14"/>
      <c r="D65" s="251" t="s">
        <v>21</v>
      </c>
      <c r="E65" s="252" t="s">
        <v>401</v>
      </c>
      <c r="F65" s="253">
        <f>B4+(51*B6)</f>
        <v>52</v>
      </c>
      <c r="G65" s="14"/>
      <c r="I65" s="8"/>
      <c r="J65" s="25">
        <f>F109</f>
        <v>96</v>
      </c>
      <c r="K65" s="26">
        <f>F110</f>
        <v>97</v>
      </c>
      <c r="L65" s="26">
        <f>F44</f>
        <v>31</v>
      </c>
      <c r="M65" s="26">
        <f>F59</f>
        <v>46</v>
      </c>
      <c r="N65" s="26">
        <f>F81</f>
        <v>68</v>
      </c>
      <c r="O65" s="26">
        <f>F21</f>
        <v>8</v>
      </c>
      <c r="P65" s="26">
        <f>F35</f>
        <v>22</v>
      </c>
      <c r="Q65" s="26">
        <f>F37</f>
        <v>24</v>
      </c>
      <c r="R65" s="26">
        <f>F70</f>
        <v>57</v>
      </c>
      <c r="S65" s="27">
        <f>F69</f>
        <v>56</v>
      </c>
      <c r="T65" s="327">
        <f t="shared" si="12"/>
        <v>33835</v>
      </c>
      <c r="U65" s="14"/>
      <c r="V65" s="30" t="s">
        <v>97</v>
      </c>
      <c r="W65" s="31" t="s">
        <v>113</v>
      </c>
      <c r="X65" s="31" t="s">
        <v>130</v>
      </c>
      <c r="Y65" s="31" t="s">
        <v>122</v>
      </c>
      <c r="Z65" s="31" t="s">
        <v>40</v>
      </c>
      <c r="AA65" s="31" t="s">
        <v>83</v>
      </c>
      <c r="AB65" s="31" t="s">
        <v>49</v>
      </c>
      <c r="AC65" s="31" t="s">
        <v>116</v>
      </c>
      <c r="AD65" s="31" t="s">
        <v>68</v>
      </c>
      <c r="AE65" s="32" t="s">
        <v>106</v>
      </c>
      <c r="AF65" s="19"/>
    </row>
    <row r="66" spans="1:32" x14ac:dyDescent="0.2">
      <c r="A66" s="14"/>
      <c r="B66" s="14"/>
      <c r="C66" s="14"/>
      <c r="D66" s="251" t="s">
        <v>94</v>
      </c>
      <c r="E66" s="252" t="s">
        <v>401</v>
      </c>
      <c r="F66" s="253">
        <f>B4+(52*B6)</f>
        <v>53</v>
      </c>
      <c r="G66" s="14"/>
      <c r="I66" s="8"/>
      <c r="J66" s="25">
        <f>F29</f>
        <v>16</v>
      </c>
      <c r="K66" s="26">
        <f>F113</f>
        <v>100</v>
      </c>
      <c r="L66" s="26">
        <f>F22</f>
        <v>9</v>
      </c>
      <c r="M66" s="26">
        <f>F88</f>
        <v>75</v>
      </c>
      <c r="N66" s="26">
        <f>F24</f>
        <v>11</v>
      </c>
      <c r="O66" s="26">
        <f>F84</f>
        <v>71</v>
      </c>
      <c r="P66" s="26">
        <f>F56</f>
        <v>43</v>
      </c>
      <c r="Q66" s="26">
        <f>F67</f>
        <v>54</v>
      </c>
      <c r="R66" s="26">
        <f>F78</f>
        <v>65</v>
      </c>
      <c r="S66" s="27">
        <f>F74</f>
        <v>61</v>
      </c>
      <c r="T66" s="327">
        <f t="shared" si="12"/>
        <v>33835</v>
      </c>
      <c r="U66" s="14"/>
      <c r="V66" s="30" t="s">
        <v>34</v>
      </c>
      <c r="W66" s="31" t="s">
        <v>11</v>
      </c>
      <c r="X66" s="31" t="s">
        <v>150</v>
      </c>
      <c r="Y66" s="31" t="s">
        <v>48</v>
      </c>
      <c r="Z66" s="31" t="s">
        <v>118</v>
      </c>
      <c r="AA66" s="31" t="s">
        <v>166</v>
      </c>
      <c r="AB66" s="31" t="s">
        <v>50</v>
      </c>
      <c r="AC66" s="31" t="s">
        <v>152</v>
      </c>
      <c r="AD66" s="31" t="s">
        <v>80</v>
      </c>
      <c r="AE66" s="32" t="s">
        <v>84</v>
      </c>
      <c r="AF66" s="19"/>
    </row>
    <row r="67" spans="1:32" x14ac:dyDescent="0.2">
      <c r="A67" s="14"/>
      <c r="B67" s="14"/>
      <c r="C67" s="14"/>
      <c r="D67" s="251" t="s">
        <v>152</v>
      </c>
      <c r="E67" s="252" t="s">
        <v>401</v>
      </c>
      <c r="F67" s="264">
        <f>B4+(53*B6)</f>
        <v>54</v>
      </c>
      <c r="G67" s="14"/>
      <c r="I67" s="8"/>
      <c r="J67" s="25">
        <f>F41</f>
        <v>28</v>
      </c>
      <c r="K67" s="26">
        <f>F61</f>
        <v>48</v>
      </c>
      <c r="L67" s="26">
        <f>F20</f>
        <v>7</v>
      </c>
      <c r="M67" s="26">
        <f>F64</f>
        <v>51</v>
      </c>
      <c r="N67" s="26">
        <f>F47</f>
        <v>34</v>
      </c>
      <c r="O67" s="26">
        <f>F104</f>
        <v>91</v>
      </c>
      <c r="P67" s="26">
        <f>F108</f>
        <v>95</v>
      </c>
      <c r="Q67" s="26">
        <f>F72</f>
        <v>59</v>
      </c>
      <c r="R67" s="26">
        <f>F90</f>
        <v>77</v>
      </c>
      <c r="S67" s="27">
        <f>F28</f>
        <v>15</v>
      </c>
      <c r="T67" s="327">
        <f t="shared" si="12"/>
        <v>33835</v>
      </c>
      <c r="U67" s="14"/>
      <c r="V67" s="30" t="s">
        <v>160</v>
      </c>
      <c r="W67" s="31" t="s">
        <v>47</v>
      </c>
      <c r="X67" s="31" t="s">
        <v>43</v>
      </c>
      <c r="Y67" s="31" t="s">
        <v>15</v>
      </c>
      <c r="Z67" s="31" t="s">
        <v>39</v>
      </c>
      <c r="AA67" s="31" t="s">
        <v>60</v>
      </c>
      <c r="AB67" s="31" t="s">
        <v>155</v>
      </c>
      <c r="AC67" s="31" t="s">
        <v>70</v>
      </c>
      <c r="AD67" s="31" t="s">
        <v>119</v>
      </c>
      <c r="AE67" s="32" t="s">
        <v>91</v>
      </c>
      <c r="AF67" s="19"/>
    </row>
    <row r="68" spans="1:32" x14ac:dyDescent="0.2">
      <c r="A68" s="14"/>
      <c r="B68" s="14"/>
      <c r="C68" s="14"/>
      <c r="D68" s="251" t="s">
        <v>35</v>
      </c>
      <c r="E68" s="252" t="s">
        <v>401</v>
      </c>
      <c r="F68" s="264">
        <f>B4+(54*B6)</f>
        <v>55</v>
      </c>
      <c r="G68" s="14"/>
      <c r="I68" s="8"/>
      <c r="J68" s="25">
        <f>F26</f>
        <v>13</v>
      </c>
      <c r="K68" s="26">
        <f>F40</f>
        <v>27</v>
      </c>
      <c r="L68" s="26">
        <f>F100</f>
        <v>87</v>
      </c>
      <c r="M68" s="26">
        <f>F27</f>
        <v>14</v>
      </c>
      <c r="N68" s="26">
        <f>F73</f>
        <v>60</v>
      </c>
      <c r="O68" s="26">
        <f>F102</f>
        <v>89</v>
      </c>
      <c r="P68" s="26">
        <f>F68</f>
        <v>55</v>
      </c>
      <c r="Q68" s="26">
        <f>F77</f>
        <v>64</v>
      </c>
      <c r="R68" s="26">
        <f>F92</f>
        <v>79</v>
      </c>
      <c r="S68" s="27">
        <f>F30</f>
        <v>17</v>
      </c>
      <c r="T68" s="327">
        <f t="shared" si="12"/>
        <v>33835</v>
      </c>
      <c r="U68" s="14"/>
      <c r="V68" s="30" t="s">
        <v>19</v>
      </c>
      <c r="W68" s="31" t="s">
        <v>92</v>
      </c>
      <c r="X68" s="31" t="s">
        <v>14</v>
      </c>
      <c r="Y68" s="31" t="s">
        <v>23</v>
      </c>
      <c r="Z68" s="31" t="s">
        <v>162</v>
      </c>
      <c r="AA68" s="31" t="s">
        <v>36</v>
      </c>
      <c r="AB68" s="31" t="s">
        <v>35</v>
      </c>
      <c r="AC68" s="31" t="s">
        <v>69</v>
      </c>
      <c r="AD68" s="31" t="s">
        <v>89</v>
      </c>
      <c r="AE68" s="32" t="s">
        <v>64</v>
      </c>
      <c r="AF68" s="19"/>
    </row>
    <row r="69" spans="1:32" x14ac:dyDescent="0.2">
      <c r="A69" s="14"/>
      <c r="B69" s="14"/>
      <c r="C69" s="14"/>
      <c r="D69" s="251" t="s">
        <v>106</v>
      </c>
      <c r="E69" s="252" t="s">
        <v>401</v>
      </c>
      <c r="F69" s="253">
        <f>B4+(55*B6)</f>
        <v>56</v>
      </c>
      <c r="G69" s="14"/>
      <c r="I69" s="8"/>
      <c r="J69" s="25">
        <f>F85</f>
        <v>72</v>
      </c>
      <c r="K69" s="26">
        <f>F49</f>
        <v>36</v>
      </c>
      <c r="L69" s="26">
        <f>F65</f>
        <v>52</v>
      </c>
      <c r="M69" s="26">
        <f>F31</f>
        <v>18</v>
      </c>
      <c r="N69" s="26">
        <f>F99</f>
        <v>86</v>
      </c>
      <c r="O69" s="26">
        <f>F60</f>
        <v>47</v>
      </c>
      <c r="P69" s="26">
        <f>F36</f>
        <v>23</v>
      </c>
      <c r="Q69" s="26">
        <f>F19</f>
        <v>6</v>
      </c>
      <c r="R69" s="26">
        <f>F79</f>
        <v>66</v>
      </c>
      <c r="S69" s="27">
        <f>F112</f>
        <v>99</v>
      </c>
      <c r="T69" s="327">
        <f t="shared" si="12"/>
        <v>33835</v>
      </c>
      <c r="U69" s="14"/>
      <c r="V69" s="30" t="s">
        <v>66</v>
      </c>
      <c r="W69" s="31" t="s">
        <v>13</v>
      </c>
      <c r="X69" s="31" t="s">
        <v>21</v>
      </c>
      <c r="Y69" s="31" t="s">
        <v>54</v>
      </c>
      <c r="Z69" s="31" t="s">
        <v>58</v>
      </c>
      <c r="AA69" s="31" t="s">
        <v>142</v>
      </c>
      <c r="AB69" s="31" t="s">
        <v>16</v>
      </c>
      <c r="AC69" s="31" t="s">
        <v>28</v>
      </c>
      <c r="AD69" s="31" t="s">
        <v>71</v>
      </c>
      <c r="AE69" s="32" t="s">
        <v>111</v>
      </c>
      <c r="AF69" s="19"/>
    </row>
    <row r="70" spans="1:32" x14ac:dyDescent="0.2">
      <c r="A70" s="14"/>
      <c r="B70" s="14"/>
      <c r="C70" s="14"/>
      <c r="D70" s="251" t="s">
        <v>68</v>
      </c>
      <c r="E70" s="252" t="s">
        <v>401</v>
      </c>
      <c r="F70" s="253">
        <f>B4+(56*B6)</f>
        <v>57</v>
      </c>
      <c r="G70" s="14"/>
      <c r="I70" s="8"/>
      <c r="J70" s="25">
        <f>F71</f>
        <v>58</v>
      </c>
      <c r="K70" s="26">
        <f>F23</f>
        <v>10</v>
      </c>
      <c r="L70" s="26">
        <f>F87</f>
        <v>74</v>
      </c>
      <c r="M70" s="26">
        <f>F43</f>
        <v>30</v>
      </c>
      <c r="N70" s="26">
        <f>F97</f>
        <v>84</v>
      </c>
      <c r="O70" s="26">
        <f>F63</f>
        <v>50</v>
      </c>
      <c r="P70" s="26">
        <f>F18</f>
        <v>5</v>
      </c>
      <c r="Q70" s="26">
        <f>F107</f>
        <v>94</v>
      </c>
      <c r="R70" s="26">
        <f>F80</f>
        <v>67</v>
      </c>
      <c r="S70" s="27">
        <f>F46</f>
        <v>33</v>
      </c>
      <c r="T70" s="327">
        <f t="shared" si="12"/>
        <v>33835</v>
      </c>
      <c r="U70" s="14"/>
      <c r="V70" s="30" t="s">
        <v>81</v>
      </c>
      <c r="W70" s="31" t="s">
        <v>115</v>
      </c>
      <c r="X70" s="31" t="s">
        <v>56</v>
      </c>
      <c r="Y70" s="31" t="s">
        <v>37</v>
      </c>
      <c r="Z70" s="31" t="s">
        <v>108</v>
      </c>
      <c r="AA70" s="31" t="s">
        <v>44</v>
      </c>
      <c r="AB70" s="31" t="s">
        <v>144</v>
      </c>
      <c r="AC70" s="31" t="s">
        <v>27</v>
      </c>
      <c r="AD70" s="31" t="s">
        <v>103</v>
      </c>
      <c r="AE70" s="32" t="s">
        <v>125</v>
      </c>
      <c r="AF70" s="19"/>
    </row>
    <row r="71" spans="1:32" x14ac:dyDescent="0.2">
      <c r="A71" s="14"/>
      <c r="B71" s="14"/>
      <c r="C71" s="14"/>
      <c r="D71" s="251" t="s">
        <v>81</v>
      </c>
      <c r="E71" s="252" t="s">
        <v>401</v>
      </c>
      <c r="F71" s="253">
        <f>B4+(57*B6)</f>
        <v>58</v>
      </c>
      <c r="G71" s="14"/>
      <c r="I71" s="8"/>
      <c r="J71" s="25">
        <f>F93</f>
        <v>80</v>
      </c>
      <c r="K71" s="26">
        <f>F89</f>
        <v>76</v>
      </c>
      <c r="L71" s="26">
        <f>F52</f>
        <v>39</v>
      </c>
      <c r="M71" s="26">
        <f>F111</f>
        <v>98</v>
      </c>
      <c r="N71" s="26">
        <f>F50</f>
        <v>37</v>
      </c>
      <c r="O71" s="26">
        <f>F45</f>
        <v>32</v>
      </c>
      <c r="P71" s="26">
        <f>F91</f>
        <v>78</v>
      </c>
      <c r="Q71" s="26">
        <f>F17</f>
        <v>4</v>
      </c>
      <c r="R71" s="26">
        <f>F34</f>
        <v>21</v>
      </c>
      <c r="S71" s="27">
        <f>F53</f>
        <v>40</v>
      </c>
      <c r="T71" s="327">
        <f t="shared" si="12"/>
        <v>33835</v>
      </c>
      <c r="U71" s="14"/>
      <c r="V71" s="30" t="s">
        <v>45</v>
      </c>
      <c r="W71" s="31" t="s">
        <v>145</v>
      </c>
      <c r="X71" s="31" t="s">
        <v>101</v>
      </c>
      <c r="Y71" s="31" t="s">
        <v>133</v>
      </c>
      <c r="Z71" s="31" t="s">
        <v>59</v>
      </c>
      <c r="AA71" s="31" t="s">
        <v>149</v>
      </c>
      <c r="AB71" s="31" t="s">
        <v>24</v>
      </c>
      <c r="AC71" s="31" t="s">
        <v>82</v>
      </c>
      <c r="AD71" s="31" t="s">
        <v>93</v>
      </c>
      <c r="AE71" s="32" t="s">
        <v>31</v>
      </c>
      <c r="AF71" s="19"/>
    </row>
    <row r="72" spans="1:32" ht="12.75" thickBot="1" x14ac:dyDescent="0.25">
      <c r="A72" s="14"/>
      <c r="B72" s="14"/>
      <c r="C72" s="14"/>
      <c r="D72" s="251" t="s">
        <v>70</v>
      </c>
      <c r="E72" s="252" t="s">
        <v>401</v>
      </c>
      <c r="F72" s="253">
        <f>B4+(58*B6)</f>
        <v>59</v>
      </c>
      <c r="G72" s="14"/>
      <c r="I72" s="8"/>
      <c r="J72" s="40">
        <f>F48</f>
        <v>35</v>
      </c>
      <c r="K72" s="41">
        <f>F42</f>
        <v>29</v>
      </c>
      <c r="L72" s="41">
        <f>F86</f>
        <v>73</v>
      </c>
      <c r="M72" s="41">
        <f>F33</f>
        <v>20</v>
      </c>
      <c r="N72" s="41">
        <f>F25</f>
        <v>12</v>
      </c>
      <c r="O72" s="41">
        <f>F82</f>
        <v>69</v>
      </c>
      <c r="P72" s="41">
        <f>F106</f>
        <v>93</v>
      </c>
      <c r="Q72" s="41">
        <f>F98</f>
        <v>85</v>
      </c>
      <c r="R72" s="41">
        <f>F83</f>
        <v>70</v>
      </c>
      <c r="S72" s="42">
        <f>F32</f>
        <v>19</v>
      </c>
      <c r="T72" s="327">
        <f t="shared" si="12"/>
        <v>33835</v>
      </c>
      <c r="U72" s="14"/>
      <c r="V72" s="43" t="s">
        <v>105</v>
      </c>
      <c r="W72" s="44" t="s">
        <v>26</v>
      </c>
      <c r="X72" s="44" t="s">
        <v>51</v>
      </c>
      <c r="Y72" s="44" t="s">
        <v>127</v>
      </c>
      <c r="Z72" s="44" t="s">
        <v>17</v>
      </c>
      <c r="AA72" s="44" t="s">
        <v>153</v>
      </c>
      <c r="AB72" s="44" t="s">
        <v>38</v>
      </c>
      <c r="AC72" s="44" t="s">
        <v>107</v>
      </c>
      <c r="AD72" s="44" t="s">
        <v>95</v>
      </c>
      <c r="AE72" s="45" t="s">
        <v>100</v>
      </c>
      <c r="AF72" s="19"/>
    </row>
    <row r="73" spans="1:32" x14ac:dyDescent="0.2">
      <c r="A73" s="14"/>
      <c r="B73" s="14"/>
      <c r="C73" s="14"/>
      <c r="D73" s="251" t="s">
        <v>162</v>
      </c>
      <c r="E73" s="252" t="s">
        <v>401</v>
      </c>
      <c r="F73" s="264">
        <f>B4+(59*B6)</f>
        <v>60</v>
      </c>
      <c r="G73" s="14"/>
      <c r="I73" s="8"/>
      <c r="J73" s="50">
        <f>SUM(J63:J72)</f>
        <v>505</v>
      </c>
      <c r="K73" s="51">
        <f t="shared" ref="K73:S73" si="13">SUM(K63:K72)</f>
        <v>505</v>
      </c>
      <c r="L73" s="51">
        <f t="shared" si="13"/>
        <v>505</v>
      </c>
      <c r="M73" s="51">
        <f t="shared" si="13"/>
        <v>505</v>
      </c>
      <c r="N73" s="51">
        <f t="shared" si="13"/>
        <v>505</v>
      </c>
      <c r="O73" s="51">
        <f t="shared" si="13"/>
        <v>505</v>
      </c>
      <c r="P73" s="51">
        <f t="shared" si="13"/>
        <v>505</v>
      </c>
      <c r="Q73" s="51">
        <f t="shared" si="13"/>
        <v>505</v>
      </c>
      <c r="R73" s="51">
        <f t="shared" si="13"/>
        <v>505</v>
      </c>
      <c r="S73" s="51">
        <f t="shared" si="13"/>
        <v>505</v>
      </c>
      <c r="T73" s="29">
        <f>SUMSQ(J63,K64,L65,M66,N67,O68,P69,Q70,R71,S72)</f>
        <v>33835</v>
      </c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9"/>
    </row>
    <row r="74" spans="1:32" ht="12.75" thickBot="1" x14ac:dyDescent="0.25">
      <c r="A74" s="14"/>
      <c r="B74" s="14"/>
      <c r="C74" s="14"/>
      <c r="D74" s="251" t="s">
        <v>84</v>
      </c>
      <c r="E74" s="252" t="s">
        <v>401</v>
      </c>
      <c r="F74" s="264">
        <f>B4+(60*B6)</f>
        <v>61</v>
      </c>
      <c r="G74" s="14"/>
      <c r="I74" s="8"/>
      <c r="J74" s="55">
        <f>SUMSQ(J63:J72)</f>
        <v>33835</v>
      </c>
      <c r="K74" s="56">
        <f t="shared" ref="K74:S74" si="14">SUMSQ(K63:K72)</f>
        <v>33835</v>
      </c>
      <c r="L74" s="56">
        <f t="shared" si="14"/>
        <v>33835</v>
      </c>
      <c r="M74" s="56">
        <f t="shared" si="14"/>
        <v>33835</v>
      </c>
      <c r="N74" s="56">
        <f t="shared" si="14"/>
        <v>33835</v>
      </c>
      <c r="O74" s="56">
        <f t="shared" si="14"/>
        <v>33835</v>
      </c>
      <c r="P74" s="56">
        <f t="shared" si="14"/>
        <v>33835</v>
      </c>
      <c r="Q74" s="56">
        <f t="shared" si="14"/>
        <v>33835</v>
      </c>
      <c r="R74" s="56">
        <f t="shared" si="14"/>
        <v>33835</v>
      </c>
      <c r="S74" s="56">
        <f t="shared" si="14"/>
        <v>33835</v>
      </c>
      <c r="T74" s="202">
        <f>SUMSQ(J72,K71,L70,M69,N68,O67,P66,Q65,R64,S63)</f>
        <v>33835</v>
      </c>
      <c r="U74" s="14"/>
      <c r="V74" s="375" t="s">
        <v>141</v>
      </c>
      <c r="W74" s="375" t="s">
        <v>102</v>
      </c>
      <c r="X74" s="375" t="s">
        <v>130</v>
      </c>
      <c r="Y74" s="375" t="s">
        <v>48</v>
      </c>
      <c r="Z74" s="375" t="s">
        <v>39</v>
      </c>
      <c r="AA74" s="375" t="s">
        <v>36</v>
      </c>
      <c r="AB74" s="375" t="s">
        <v>16</v>
      </c>
      <c r="AC74" s="375" t="s">
        <v>27</v>
      </c>
      <c r="AD74" s="375" t="s">
        <v>93</v>
      </c>
      <c r="AE74" s="375" t="s">
        <v>100</v>
      </c>
      <c r="AF74" s="19"/>
    </row>
    <row r="75" spans="1:32" ht="12.75" thickBot="1" x14ac:dyDescent="0.25">
      <c r="A75" s="14"/>
      <c r="B75" s="14"/>
      <c r="C75" s="14"/>
      <c r="D75" s="251" t="s">
        <v>87</v>
      </c>
      <c r="E75" s="252" t="s">
        <v>401</v>
      </c>
      <c r="F75" s="253">
        <f>B4+(61*B6)</f>
        <v>62</v>
      </c>
      <c r="G75" s="14"/>
      <c r="I75" s="65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376" t="s">
        <v>105</v>
      </c>
      <c r="W75" s="376" t="s">
        <v>145</v>
      </c>
      <c r="X75" s="376" t="s">
        <v>56</v>
      </c>
      <c r="Y75" s="376" t="s">
        <v>54</v>
      </c>
      <c r="Z75" s="376" t="s">
        <v>162</v>
      </c>
      <c r="AA75" s="376" t="s">
        <v>60</v>
      </c>
      <c r="AB75" s="376" t="s">
        <v>50</v>
      </c>
      <c r="AC75" s="376" t="s">
        <v>116</v>
      </c>
      <c r="AD75" s="376" t="s">
        <v>157</v>
      </c>
      <c r="AE75" s="376" t="s">
        <v>134</v>
      </c>
      <c r="AF75" s="71"/>
    </row>
    <row r="76" spans="1:32" ht="12.75" thickBot="1" x14ac:dyDescent="0.25">
      <c r="A76" s="14"/>
      <c r="B76" s="14"/>
      <c r="C76" s="14"/>
      <c r="D76" s="251" t="s">
        <v>163</v>
      </c>
      <c r="E76" s="252" t="s">
        <v>401</v>
      </c>
      <c r="F76" s="253">
        <f>B4+(62*B6)</f>
        <v>63</v>
      </c>
      <c r="G76" s="14"/>
    </row>
    <row r="77" spans="1:32" ht="12.75" thickBot="1" x14ac:dyDescent="0.25">
      <c r="A77" s="14"/>
      <c r="B77" s="14"/>
      <c r="C77" s="14"/>
      <c r="D77" s="251" t="s">
        <v>69</v>
      </c>
      <c r="E77" s="252" t="s">
        <v>401</v>
      </c>
      <c r="F77" s="264">
        <f>B4+(63*B6)</f>
        <v>64</v>
      </c>
      <c r="G77" s="14"/>
      <c r="I77" s="2"/>
      <c r="J77" s="3"/>
      <c r="K77" s="3"/>
      <c r="L77" s="3"/>
      <c r="M77" s="3"/>
      <c r="N77" s="321" t="s">
        <v>559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4" t="s">
        <v>558</v>
      </c>
      <c r="AA77" s="3"/>
      <c r="AB77" s="3"/>
      <c r="AC77" s="3"/>
      <c r="AD77" s="3"/>
      <c r="AE77" s="3"/>
      <c r="AF77" s="6"/>
    </row>
    <row r="78" spans="1:32" x14ac:dyDescent="0.2">
      <c r="A78" s="14"/>
      <c r="B78" s="14"/>
      <c r="C78" s="14"/>
      <c r="D78" s="251" t="s">
        <v>80</v>
      </c>
      <c r="E78" s="252" t="s">
        <v>401</v>
      </c>
      <c r="F78" s="264">
        <f>B4+(64*B6)</f>
        <v>65</v>
      </c>
      <c r="G78" s="14"/>
      <c r="I78" s="8"/>
      <c r="J78" s="9">
        <f>F102</f>
        <v>89</v>
      </c>
      <c r="K78" s="10">
        <f>F64</f>
        <v>51</v>
      </c>
      <c r="L78" s="10">
        <f>F65</f>
        <v>52</v>
      </c>
      <c r="M78" s="10">
        <f>F101</f>
        <v>88</v>
      </c>
      <c r="N78" s="10">
        <f>F66</f>
        <v>53</v>
      </c>
      <c r="O78" s="10">
        <f>F68</f>
        <v>55</v>
      </c>
      <c r="P78" s="10">
        <f>F23</f>
        <v>10</v>
      </c>
      <c r="Q78" s="10">
        <f>F22</f>
        <v>9</v>
      </c>
      <c r="R78" s="10">
        <f>F30</f>
        <v>17</v>
      </c>
      <c r="S78" s="11">
        <f>F94</f>
        <v>81</v>
      </c>
      <c r="T78" s="322">
        <f>SUMSQ(J78:S78)</f>
        <v>33835</v>
      </c>
      <c r="U78" s="14"/>
      <c r="V78" s="16" t="s">
        <v>36</v>
      </c>
      <c r="W78" s="17" t="s">
        <v>15</v>
      </c>
      <c r="X78" s="17" t="s">
        <v>21</v>
      </c>
      <c r="Y78" s="17" t="s">
        <v>104</v>
      </c>
      <c r="Z78" s="17" t="s">
        <v>94</v>
      </c>
      <c r="AA78" s="17" t="s">
        <v>35</v>
      </c>
      <c r="AB78" s="17" t="s">
        <v>115</v>
      </c>
      <c r="AC78" s="17" t="s">
        <v>150</v>
      </c>
      <c r="AD78" s="17" t="s">
        <v>64</v>
      </c>
      <c r="AE78" s="18" t="s">
        <v>141</v>
      </c>
      <c r="AF78" s="19"/>
    </row>
    <row r="79" spans="1:32" x14ac:dyDescent="0.2">
      <c r="A79" s="14"/>
      <c r="B79" s="14"/>
      <c r="C79" s="14"/>
      <c r="D79" s="251" t="s">
        <v>71</v>
      </c>
      <c r="E79" s="252" t="s">
        <v>401</v>
      </c>
      <c r="F79" s="253">
        <f>B4+(65*B6)</f>
        <v>66</v>
      </c>
      <c r="G79" s="14"/>
      <c r="I79" s="8"/>
      <c r="J79" s="25">
        <f>F72</f>
        <v>59</v>
      </c>
      <c r="K79" s="26">
        <f>F95</f>
        <v>82</v>
      </c>
      <c r="L79" s="26">
        <f>F75</f>
        <v>62</v>
      </c>
      <c r="M79" s="26">
        <f>F74</f>
        <v>61</v>
      </c>
      <c r="N79" s="26">
        <f>F26</f>
        <v>13</v>
      </c>
      <c r="O79" s="26">
        <f>F19</f>
        <v>6</v>
      </c>
      <c r="P79" s="26">
        <f>F92</f>
        <v>79</v>
      </c>
      <c r="Q79" s="26">
        <f>F88</f>
        <v>75</v>
      </c>
      <c r="R79" s="26">
        <f>F76</f>
        <v>63</v>
      </c>
      <c r="S79" s="27">
        <f>F18</f>
        <v>5</v>
      </c>
      <c r="T79" s="327">
        <f t="shared" ref="T79:T87" si="15">SUMSQ(J79:S79)</f>
        <v>33835</v>
      </c>
      <c r="U79" s="14"/>
      <c r="V79" s="30" t="s">
        <v>70</v>
      </c>
      <c r="W79" s="31" t="s">
        <v>134</v>
      </c>
      <c r="X79" s="31" t="s">
        <v>87</v>
      </c>
      <c r="Y79" s="31" t="s">
        <v>84</v>
      </c>
      <c r="Z79" s="31" t="s">
        <v>19</v>
      </c>
      <c r="AA79" s="31" t="s">
        <v>28</v>
      </c>
      <c r="AB79" s="31" t="s">
        <v>89</v>
      </c>
      <c r="AC79" s="31" t="s">
        <v>48</v>
      </c>
      <c r="AD79" s="31" t="s">
        <v>163</v>
      </c>
      <c r="AE79" s="32" t="s">
        <v>144</v>
      </c>
      <c r="AF79" s="19"/>
    </row>
    <row r="80" spans="1:32" x14ac:dyDescent="0.2">
      <c r="A80" s="14"/>
      <c r="B80" s="14"/>
      <c r="C80" s="14"/>
      <c r="D80" s="251" t="s">
        <v>103</v>
      </c>
      <c r="E80" s="252" t="s">
        <v>401</v>
      </c>
      <c r="F80" s="253">
        <f>B4+(66*B6)</f>
        <v>67</v>
      </c>
      <c r="G80" s="14"/>
      <c r="I80" s="8"/>
      <c r="J80" s="25">
        <f>F14</f>
        <v>1</v>
      </c>
      <c r="K80" s="26">
        <f>F15</f>
        <v>2</v>
      </c>
      <c r="L80" s="26">
        <f>F79</f>
        <v>66</v>
      </c>
      <c r="M80" s="26">
        <f>F81</f>
        <v>68</v>
      </c>
      <c r="N80" s="26">
        <f>F85</f>
        <v>72</v>
      </c>
      <c r="O80" s="26">
        <f>F87</f>
        <v>74</v>
      </c>
      <c r="P80" s="26">
        <f>F83</f>
        <v>70</v>
      </c>
      <c r="Q80" s="26">
        <f>F86</f>
        <v>73</v>
      </c>
      <c r="R80" s="26">
        <f>F73</f>
        <v>60</v>
      </c>
      <c r="S80" s="27">
        <f>F32</f>
        <v>19</v>
      </c>
      <c r="T80" s="327">
        <f t="shared" si="15"/>
        <v>33835</v>
      </c>
      <c r="U80" s="14"/>
      <c r="V80" s="30" t="s">
        <v>55</v>
      </c>
      <c r="W80" s="31" t="s">
        <v>157</v>
      </c>
      <c r="X80" s="31" t="s">
        <v>71</v>
      </c>
      <c r="Y80" s="31" t="s">
        <v>40</v>
      </c>
      <c r="Z80" s="31" t="s">
        <v>66</v>
      </c>
      <c r="AA80" s="31" t="s">
        <v>56</v>
      </c>
      <c r="AB80" s="31" t="s">
        <v>95</v>
      </c>
      <c r="AC80" s="31" t="s">
        <v>51</v>
      </c>
      <c r="AD80" s="31" t="s">
        <v>162</v>
      </c>
      <c r="AE80" s="32" t="s">
        <v>100</v>
      </c>
      <c r="AF80" s="19"/>
    </row>
    <row r="81" spans="1:32" x14ac:dyDescent="0.2">
      <c r="A81" s="14"/>
      <c r="B81" s="14"/>
      <c r="C81" s="14"/>
      <c r="D81" s="251" t="s">
        <v>40</v>
      </c>
      <c r="E81" s="252" t="s">
        <v>401</v>
      </c>
      <c r="F81" s="264">
        <f>B4+(67*B6)</f>
        <v>68</v>
      </c>
      <c r="G81" s="14"/>
      <c r="I81" s="8"/>
      <c r="J81" s="25">
        <f>F55</f>
        <v>42</v>
      </c>
      <c r="K81" s="26">
        <f>F54</f>
        <v>41</v>
      </c>
      <c r="L81" s="26">
        <f>F40</f>
        <v>27</v>
      </c>
      <c r="M81" s="26">
        <f>F35</f>
        <v>22</v>
      </c>
      <c r="N81" s="26">
        <f>F104</f>
        <v>91</v>
      </c>
      <c r="O81" s="26">
        <f>F34</f>
        <v>21</v>
      </c>
      <c r="P81" s="26">
        <f>F48</f>
        <v>35</v>
      </c>
      <c r="Q81" s="26">
        <f>F50</f>
        <v>37</v>
      </c>
      <c r="R81" s="26">
        <f>F108</f>
        <v>95</v>
      </c>
      <c r="S81" s="27">
        <f>F107</f>
        <v>94</v>
      </c>
      <c r="T81" s="327">
        <f t="shared" si="15"/>
        <v>33835</v>
      </c>
      <c r="U81" s="14"/>
      <c r="V81" s="30" t="s">
        <v>18</v>
      </c>
      <c r="W81" s="31" t="s">
        <v>138</v>
      </c>
      <c r="X81" s="31" t="s">
        <v>92</v>
      </c>
      <c r="Y81" s="31" t="s">
        <v>49</v>
      </c>
      <c r="Z81" s="31" t="s">
        <v>60</v>
      </c>
      <c r="AA81" s="31" t="s">
        <v>93</v>
      </c>
      <c r="AB81" s="31" t="s">
        <v>105</v>
      </c>
      <c r="AC81" s="31" t="s">
        <v>59</v>
      </c>
      <c r="AD81" s="31" t="s">
        <v>155</v>
      </c>
      <c r="AE81" s="32" t="s">
        <v>27</v>
      </c>
      <c r="AF81" s="19"/>
    </row>
    <row r="82" spans="1:32" x14ac:dyDescent="0.2">
      <c r="A82" s="14"/>
      <c r="B82" s="14"/>
      <c r="C82" s="14"/>
      <c r="D82" s="251" t="s">
        <v>153</v>
      </c>
      <c r="E82" s="252" t="s">
        <v>401</v>
      </c>
      <c r="F82" s="264">
        <f>B4+(68*B6)</f>
        <v>69</v>
      </c>
      <c r="G82" s="14"/>
      <c r="I82" s="8"/>
      <c r="J82" s="25">
        <f>F70</f>
        <v>57</v>
      </c>
      <c r="K82" s="26">
        <f>F93</f>
        <v>80</v>
      </c>
      <c r="L82" s="26">
        <f>F77</f>
        <v>64</v>
      </c>
      <c r="M82" s="26">
        <f>F21</f>
        <v>8</v>
      </c>
      <c r="N82" s="26">
        <f>F29</f>
        <v>16</v>
      </c>
      <c r="O82" s="26">
        <f>F98</f>
        <v>85</v>
      </c>
      <c r="P82" s="26">
        <f>F69</f>
        <v>56</v>
      </c>
      <c r="Q82" s="26">
        <f>F61</f>
        <v>48</v>
      </c>
      <c r="R82" s="26">
        <f>F20</f>
        <v>7</v>
      </c>
      <c r="S82" s="27">
        <f>F97</f>
        <v>84</v>
      </c>
      <c r="T82" s="327">
        <f t="shared" si="15"/>
        <v>33835</v>
      </c>
      <c r="U82" s="14"/>
      <c r="V82" s="30" t="s">
        <v>68</v>
      </c>
      <c r="W82" s="31" t="s">
        <v>45</v>
      </c>
      <c r="X82" s="31" t="s">
        <v>69</v>
      </c>
      <c r="Y82" s="31" t="s">
        <v>83</v>
      </c>
      <c r="Z82" s="31" t="s">
        <v>34</v>
      </c>
      <c r="AA82" s="31" t="s">
        <v>107</v>
      </c>
      <c r="AB82" s="31" t="s">
        <v>106</v>
      </c>
      <c r="AC82" s="31" t="s">
        <v>47</v>
      </c>
      <c r="AD82" s="31" t="s">
        <v>43</v>
      </c>
      <c r="AE82" s="32" t="s">
        <v>108</v>
      </c>
      <c r="AF82" s="19"/>
    </row>
    <row r="83" spans="1:32" x14ac:dyDescent="0.2">
      <c r="A83" s="14"/>
      <c r="B83" s="14"/>
      <c r="C83" s="14"/>
      <c r="D83" s="251" t="s">
        <v>95</v>
      </c>
      <c r="E83" s="252" t="s">
        <v>401</v>
      </c>
      <c r="F83" s="253">
        <f>B4+(69*B6)</f>
        <v>70</v>
      </c>
      <c r="G83" s="14"/>
      <c r="I83" s="8"/>
      <c r="J83" s="25">
        <f>F67</f>
        <v>54</v>
      </c>
      <c r="K83" s="26">
        <f>F33</f>
        <v>20</v>
      </c>
      <c r="L83" s="26">
        <f>F99</f>
        <v>86</v>
      </c>
      <c r="M83" s="26">
        <f>F105</f>
        <v>92</v>
      </c>
      <c r="N83" s="26">
        <f>F24</f>
        <v>11</v>
      </c>
      <c r="O83" s="26">
        <f>F63</f>
        <v>50</v>
      </c>
      <c r="P83" s="26">
        <f>F25</f>
        <v>12</v>
      </c>
      <c r="Q83" s="26">
        <f>F100</f>
        <v>87</v>
      </c>
      <c r="R83" s="26">
        <f>F59</f>
        <v>46</v>
      </c>
      <c r="S83" s="27">
        <f>F60</f>
        <v>47</v>
      </c>
      <c r="T83" s="327">
        <f t="shared" si="15"/>
        <v>33835</v>
      </c>
      <c r="U83" s="14"/>
      <c r="V83" s="30" t="s">
        <v>152</v>
      </c>
      <c r="W83" s="31" t="s">
        <v>127</v>
      </c>
      <c r="X83" s="31" t="s">
        <v>58</v>
      </c>
      <c r="Y83" s="31" t="s">
        <v>175</v>
      </c>
      <c r="Z83" s="31" t="s">
        <v>118</v>
      </c>
      <c r="AA83" s="31" t="s">
        <v>44</v>
      </c>
      <c r="AB83" s="31" t="s">
        <v>17</v>
      </c>
      <c r="AC83" s="31" t="s">
        <v>14</v>
      </c>
      <c r="AD83" s="31" t="s">
        <v>122</v>
      </c>
      <c r="AE83" s="32" t="s">
        <v>142</v>
      </c>
      <c r="AF83" s="19"/>
    </row>
    <row r="84" spans="1:32" x14ac:dyDescent="0.2">
      <c r="A84" s="14"/>
      <c r="B84" s="14"/>
      <c r="C84" s="14"/>
      <c r="D84" s="251" t="s">
        <v>166</v>
      </c>
      <c r="E84" s="252" t="s">
        <v>401</v>
      </c>
      <c r="F84" s="253">
        <f>B4+(70*B6)</f>
        <v>71</v>
      </c>
      <c r="G84" s="14"/>
      <c r="I84" s="8"/>
      <c r="J84" s="25">
        <f>F91</f>
        <v>78</v>
      </c>
      <c r="K84" s="26">
        <f>F111</f>
        <v>98</v>
      </c>
      <c r="L84" s="26">
        <f>F27</f>
        <v>14</v>
      </c>
      <c r="M84" s="26">
        <f>F53</f>
        <v>40</v>
      </c>
      <c r="N84" s="26">
        <f>F56</f>
        <v>43</v>
      </c>
      <c r="O84" s="26">
        <f>F31</f>
        <v>18</v>
      </c>
      <c r="P84" s="26">
        <f>F57</f>
        <v>44</v>
      </c>
      <c r="Q84" s="26">
        <f>F109</f>
        <v>96</v>
      </c>
      <c r="R84" s="26">
        <f>F38</f>
        <v>25</v>
      </c>
      <c r="S84" s="27">
        <f>F62</f>
        <v>49</v>
      </c>
      <c r="T84" s="327">
        <f t="shared" si="15"/>
        <v>33835</v>
      </c>
      <c r="U84" s="14"/>
      <c r="V84" s="30" t="s">
        <v>24</v>
      </c>
      <c r="W84" s="31" t="s">
        <v>133</v>
      </c>
      <c r="X84" s="31" t="s">
        <v>23</v>
      </c>
      <c r="Y84" s="31" t="s">
        <v>31</v>
      </c>
      <c r="Z84" s="31" t="s">
        <v>50</v>
      </c>
      <c r="AA84" s="31" t="s">
        <v>54</v>
      </c>
      <c r="AB84" s="31" t="s">
        <v>86</v>
      </c>
      <c r="AC84" s="31" t="s">
        <v>97</v>
      </c>
      <c r="AD84" s="31" t="s">
        <v>136</v>
      </c>
      <c r="AE84" s="32" t="s">
        <v>61</v>
      </c>
      <c r="AF84" s="19"/>
    </row>
    <row r="85" spans="1:32" x14ac:dyDescent="0.2">
      <c r="A85" s="14"/>
      <c r="B85" s="14"/>
      <c r="C85" s="14"/>
      <c r="D85" s="251" t="s">
        <v>66</v>
      </c>
      <c r="E85" s="252" t="s">
        <v>401</v>
      </c>
      <c r="F85" s="253">
        <f>B4+(71*B6)</f>
        <v>72</v>
      </c>
      <c r="G85" s="14"/>
      <c r="I85" s="8"/>
      <c r="J85" s="25">
        <f>F16</f>
        <v>3</v>
      </c>
      <c r="K85" s="26">
        <f>F78</f>
        <v>65</v>
      </c>
      <c r="L85" s="26">
        <f>F17</f>
        <v>4</v>
      </c>
      <c r="M85" s="26">
        <f>F90</f>
        <v>77</v>
      </c>
      <c r="N85" s="26">
        <f>F84</f>
        <v>71</v>
      </c>
      <c r="O85" s="26">
        <f>F71</f>
        <v>58</v>
      </c>
      <c r="P85" s="26">
        <f>F89</f>
        <v>76</v>
      </c>
      <c r="Q85" s="26">
        <f>F28</f>
        <v>15</v>
      </c>
      <c r="R85" s="26">
        <f>F80</f>
        <v>67</v>
      </c>
      <c r="S85" s="27">
        <f>F82</f>
        <v>69</v>
      </c>
      <c r="T85" s="327">
        <f t="shared" si="15"/>
        <v>33835</v>
      </c>
      <c r="U85" s="14"/>
      <c r="V85" s="30" t="s">
        <v>72</v>
      </c>
      <c r="W85" s="31" t="s">
        <v>80</v>
      </c>
      <c r="X85" s="31" t="s">
        <v>82</v>
      </c>
      <c r="Y85" s="31" t="s">
        <v>119</v>
      </c>
      <c r="Z85" s="31" t="s">
        <v>166</v>
      </c>
      <c r="AA85" s="31" t="s">
        <v>81</v>
      </c>
      <c r="AB85" s="31" t="s">
        <v>145</v>
      </c>
      <c r="AC85" s="31" t="s">
        <v>91</v>
      </c>
      <c r="AD85" s="31" t="s">
        <v>103</v>
      </c>
      <c r="AE85" s="32" t="s">
        <v>153</v>
      </c>
      <c r="AF85" s="19"/>
    </row>
    <row r="86" spans="1:32" x14ac:dyDescent="0.2">
      <c r="A86" s="14"/>
      <c r="B86" s="14"/>
      <c r="C86" s="14"/>
      <c r="D86" s="251" t="s">
        <v>51</v>
      </c>
      <c r="E86" s="252" t="s">
        <v>401</v>
      </c>
      <c r="F86" s="253">
        <f>B4+(72*B6)</f>
        <v>73</v>
      </c>
      <c r="G86" s="14"/>
      <c r="I86" s="8"/>
      <c r="J86" s="25">
        <f>F52</f>
        <v>39</v>
      </c>
      <c r="K86" s="26">
        <f>F43</f>
        <v>30</v>
      </c>
      <c r="L86" s="26">
        <f>F46</f>
        <v>33</v>
      </c>
      <c r="M86" s="26">
        <f>F36</f>
        <v>23</v>
      </c>
      <c r="N86" s="26">
        <f>F103</f>
        <v>90</v>
      </c>
      <c r="O86" s="26">
        <f>F51</f>
        <v>38</v>
      </c>
      <c r="P86" s="26">
        <f>F112</f>
        <v>99</v>
      </c>
      <c r="Q86" s="26">
        <f>F44</f>
        <v>31</v>
      </c>
      <c r="R86" s="26">
        <f>F106</f>
        <v>93</v>
      </c>
      <c r="S86" s="27">
        <f>F42</f>
        <v>29</v>
      </c>
      <c r="T86" s="327">
        <f t="shared" si="15"/>
        <v>33835</v>
      </c>
      <c r="U86" s="14"/>
      <c r="V86" s="30" t="s">
        <v>101</v>
      </c>
      <c r="W86" s="31" t="s">
        <v>37</v>
      </c>
      <c r="X86" s="31" t="s">
        <v>125</v>
      </c>
      <c r="Y86" s="31" t="s">
        <v>16</v>
      </c>
      <c r="Z86" s="31" t="s">
        <v>128</v>
      </c>
      <c r="AA86" s="31" t="s">
        <v>102</v>
      </c>
      <c r="AB86" s="31" t="s">
        <v>111</v>
      </c>
      <c r="AC86" s="31" t="s">
        <v>130</v>
      </c>
      <c r="AD86" s="31" t="s">
        <v>38</v>
      </c>
      <c r="AE86" s="32" t="s">
        <v>26</v>
      </c>
      <c r="AF86" s="19"/>
    </row>
    <row r="87" spans="1:32" ht="12.75" thickBot="1" x14ac:dyDescent="0.25">
      <c r="A87" s="14"/>
      <c r="B87" s="14"/>
      <c r="C87" s="14"/>
      <c r="D87" s="251" t="s">
        <v>56</v>
      </c>
      <c r="E87" s="252" t="s">
        <v>401</v>
      </c>
      <c r="F87" s="264">
        <f>B4+(73*B6)</f>
        <v>74</v>
      </c>
      <c r="G87" s="14"/>
      <c r="I87" s="8"/>
      <c r="J87" s="40">
        <f>F96</f>
        <v>83</v>
      </c>
      <c r="K87" s="41">
        <f>F49</f>
        <v>36</v>
      </c>
      <c r="L87" s="41">
        <f>F110</f>
        <v>97</v>
      </c>
      <c r="M87" s="41">
        <f>F39</f>
        <v>26</v>
      </c>
      <c r="N87" s="41">
        <f>F58</f>
        <v>45</v>
      </c>
      <c r="O87" s="41">
        <f>F113</f>
        <v>100</v>
      </c>
      <c r="P87" s="41">
        <f>F37</f>
        <v>24</v>
      </c>
      <c r="Q87" s="41">
        <f>F47</f>
        <v>34</v>
      </c>
      <c r="R87" s="41">
        <f>F45</f>
        <v>32</v>
      </c>
      <c r="S87" s="42">
        <f>F41</f>
        <v>28</v>
      </c>
      <c r="T87" s="327">
        <f t="shared" si="15"/>
        <v>33835</v>
      </c>
      <c r="U87" s="14"/>
      <c r="V87" s="43" t="s">
        <v>22</v>
      </c>
      <c r="W87" s="44" t="s">
        <v>13</v>
      </c>
      <c r="X87" s="44" t="s">
        <v>113</v>
      </c>
      <c r="Y87" s="44" t="s">
        <v>114</v>
      </c>
      <c r="Z87" s="44" t="s">
        <v>29</v>
      </c>
      <c r="AA87" s="44" t="s">
        <v>11</v>
      </c>
      <c r="AB87" s="44" t="s">
        <v>116</v>
      </c>
      <c r="AC87" s="44" t="s">
        <v>39</v>
      </c>
      <c r="AD87" s="44" t="s">
        <v>149</v>
      </c>
      <c r="AE87" s="45" t="s">
        <v>160</v>
      </c>
      <c r="AF87" s="19"/>
    </row>
    <row r="88" spans="1:32" x14ac:dyDescent="0.2">
      <c r="A88" s="14"/>
      <c r="B88" s="14"/>
      <c r="C88" s="14"/>
      <c r="D88" s="251" t="s">
        <v>48</v>
      </c>
      <c r="E88" s="252" t="s">
        <v>401</v>
      </c>
      <c r="F88" s="264">
        <f>B4+(74*B6)</f>
        <v>75</v>
      </c>
      <c r="G88" s="14"/>
      <c r="I88" s="8"/>
      <c r="J88" s="50">
        <f>SUM(J78:J87)</f>
        <v>505</v>
      </c>
      <c r="K88" s="51">
        <f t="shared" ref="K88:S88" si="16">SUM(K78:K87)</f>
        <v>505</v>
      </c>
      <c r="L88" s="51">
        <f t="shared" si="16"/>
        <v>505</v>
      </c>
      <c r="M88" s="51">
        <f t="shared" si="16"/>
        <v>505</v>
      </c>
      <c r="N88" s="51">
        <f t="shared" si="16"/>
        <v>505</v>
      </c>
      <c r="O88" s="51">
        <f t="shared" si="16"/>
        <v>505</v>
      </c>
      <c r="P88" s="51">
        <f t="shared" si="16"/>
        <v>505</v>
      </c>
      <c r="Q88" s="51">
        <f t="shared" si="16"/>
        <v>505</v>
      </c>
      <c r="R88" s="51">
        <f t="shared" si="16"/>
        <v>505</v>
      </c>
      <c r="S88" s="51">
        <f t="shared" si="16"/>
        <v>505</v>
      </c>
      <c r="T88" s="29">
        <f>SUMSQ(J78,K79,L80,M81,N82,O83,P84,Q85,R86,S87)</f>
        <v>33835</v>
      </c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9"/>
    </row>
    <row r="89" spans="1:32" ht="12.75" thickBot="1" x14ac:dyDescent="0.25">
      <c r="A89" s="14"/>
      <c r="B89" s="14"/>
      <c r="C89" s="14"/>
      <c r="D89" s="251" t="s">
        <v>145</v>
      </c>
      <c r="E89" s="252" t="s">
        <v>401</v>
      </c>
      <c r="F89" s="253">
        <f>B4+(75*B6)</f>
        <v>76</v>
      </c>
      <c r="G89" s="14"/>
      <c r="I89" s="8"/>
      <c r="J89" s="55">
        <f>SUMSQ(J78:J87)</f>
        <v>33835</v>
      </c>
      <c r="K89" s="56">
        <f t="shared" ref="K89:S89" si="17">SUMSQ(K78:K87)</f>
        <v>33835</v>
      </c>
      <c r="L89" s="56">
        <f t="shared" si="17"/>
        <v>33835</v>
      </c>
      <c r="M89" s="56">
        <f t="shared" si="17"/>
        <v>33835</v>
      </c>
      <c r="N89" s="56">
        <f t="shared" si="17"/>
        <v>33835</v>
      </c>
      <c r="O89" s="56">
        <f t="shared" si="17"/>
        <v>33835</v>
      </c>
      <c r="P89" s="56">
        <f t="shared" si="17"/>
        <v>33835</v>
      </c>
      <c r="Q89" s="56">
        <f t="shared" si="17"/>
        <v>33835</v>
      </c>
      <c r="R89" s="56">
        <f t="shared" si="17"/>
        <v>33835</v>
      </c>
      <c r="S89" s="56">
        <f t="shared" si="17"/>
        <v>33835</v>
      </c>
      <c r="T89" s="202">
        <f>SUMSQ(J87,K86,L85,M84,N83,O82,P81,Q80,R79,S78)</f>
        <v>33835</v>
      </c>
      <c r="U89" s="14"/>
      <c r="V89" s="375" t="s">
        <v>36</v>
      </c>
      <c r="W89" s="375" t="s">
        <v>134</v>
      </c>
      <c r="X89" s="375" t="s">
        <v>71</v>
      </c>
      <c r="Y89" s="375" t="s">
        <v>49</v>
      </c>
      <c r="Z89" s="375" t="s">
        <v>34</v>
      </c>
      <c r="AA89" s="375" t="s">
        <v>44</v>
      </c>
      <c r="AB89" s="375" t="s">
        <v>86</v>
      </c>
      <c r="AC89" s="375" t="s">
        <v>91</v>
      </c>
      <c r="AD89" s="375" t="s">
        <v>38</v>
      </c>
      <c r="AE89" s="375" t="s">
        <v>160</v>
      </c>
      <c r="AF89" s="19"/>
    </row>
    <row r="90" spans="1:32" ht="12.75" thickBot="1" x14ac:dyDescent="0.25">
      <c r="A90" s="14"/>
      <c r="B90" s="14"/>
      <c r="C90" s="14"/>
      <c r="D90" s="251" t="s">
        <v>119</v>
      </c>
      <c r="E90" s="252" t="s">
        <v>401</v>
      </c>
      <c r="F90" s="253">
        <f>B4+(76*B6)</f>
        <v>77</v>
      </c>
      <c r="G90" s="14"/>
      <c r="I90" s="65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376" t="s">
        <v>22</v>
      </c>
      <c r="W90" s="376" t="s">
        <v>37</v>
      </c>
      <c r="X90" s="376" t="s">
        <v>82</v>
      </c>
      <c r="Y90" s="376" t="s">
        <v>31</v>
      </c>
      <c r="Z90" s="376" t="s">
        <v>118</v>
      </c>
      <c r="AA90" s="376" t="s">
        <v>107</v>
      </c>
      <c r="AB90" s="376" t="s">
        <v>105</v>
      </c>
      <c r="AC90" s="376" t="s">
        <v>51</v>
      </c>
      <c r="AD90" s="376" t="s">
        <v>163</v>
      </c>
      <c r="AE90" s="376" t="s">
        <v>141</v>
      </c>
      <c r="AF90" s="71"/>
    </row>
    <row r="91" spans="1:32" ht="12.75" thickBot="1" x14ac:dyDescent="0.25">
      <c r="A91" s="14"/>
      <c r="B91" s="14"/>
      <c r="C91" s="14"/>
      <c r="D91" s="251" t="s">
        <v>24</v>
      </c>
      <c r="E91" s="252" t="s">
        <v>401</v>
      </c>
      <c r="F91" s="264">
        <f>B4+(77*B6)</f>
        <v>78</v>
      </c>
      <c r="G91" s="14"/>
    </row>
    <row r="92" spans="1:32" ht="12.75" thickBot="1" x14ac:dyDescent="0.25">
      <c r="A92" s="14"/>
      <c r="B92" s="14"/>
      <c r="C92" s="14"/>
      <c r="D92" s="251" t="s">
        <v>89</v>
      </c>
      <c r="E92" s="252" t="s">
        <v>401</v>
      </c>
      <c r="F92" s="264">
        <f>B4+(78*B6)</f>
        <v>79</v>
      </c>
      <c r="G92" s="14"/>
      <c r="I92" s="2"/>
      <c r="J92" s="3"/>
      <c r="K92" s="3"/>
      <c r="L92" s="3"/>
      <c r="M92" s="3"/>
      <c r="N92" s="321" t="s">
        <v>557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4" t="s">
        <v>556</v>
      </c>
      <c r="AA92" s="3"/>
      <c r="AB92" s="3"/>
      <c r="AC92" s="3"/>
      <c r="AD92" s="3"/>
      <c r="AE92" s="3"/>
      <c r="AF92" s="6"/>
    </row>
    <row r="93" spans="1:32" x14ac:dyDescent="0.2">
      <c r="A93" s="14"/>
      <c r="B93" s="14"/>
      <c r="C93" s="14"/>
      <c r="D93" s="251" t="s">
        <v>45</v>
      </c>
      <c r="E93" s="252" t="s">
        <v>401</v>
      </c>
      <c r="F93" s="253">
        <f>B4+(79*B6)</f>
        <v>80</v>
      </c>
      <c r="G93" s="14"/>
      <c r="I93" s="8"/>
      <c r="J93" s="9">
        <f>F23</f>
        <v>10</v>
      </c>
      <c r="K93" s="10">
        <f>F105</f>
        <v>92</v>
      </c>
      <c r="L93" s="10">
        <f>F16</f>
        <v>3</v>
      </c>
      <c r="M93" s="10">
        <f>F107</f>
        <v>94</v>
      </c>
      <c r="N93" s="10">
        <f>F18</f>
        <v>5</v>
      </c>
      <c r="O93" s="10">
        <f>F109</f>
        <v>96</v>
      </c>
      <c r="P93" s="10">
        <f>F110</f>
        <v>97</v>
      </c>
      <c r="Q93" s="10">
        <f>F21</f>
        <v>8</v>
      </c>
      <c r="R93" s="10">
        <f>F112</f>
        <v>99</v>
      </c>
      <c r="S93" s="11">
        <f>F14</f>
        <v>1</v>
      </c>
      <c r="T93" s="340">
        <f>SUM(J93:S93)</f>
        <v>505</v>
      </c>
      <c r="U93" s="14"/>
      <c r="V93" s="16" t="s">
        <v>115</v>
      </c>
      <c r="W93" s="17" t="s">
        <v>175</v>
      </c>
      <c r="X93" s="17" t="s">
        <v>72</v>
      </c>
      <c r="Y93" s="17" t="s">
        <v>27</v>
      </c>
      <c r="Z93" s="17" t="s">
        <v>144</v>
      </c>
      <c r="AA93" s="17" t="s">
        <v>97</v>
      </c>
      <c r="AB93" s="17" t="s">
        <v>113</v>
      </c>
      <c r="AC93" s="17" t="s">
        <v>83</v>
      </c>
      <c r="AD93" s="17" t="s">
        <v>111</v>
      </c>
      <c r="AE93" s="18" t="s">
        <v>55</v>
      </c>
      <c r="AF93" s="19"/>
    </row>
    <row r="94" spans="1:32" x14ac:dyDescent="0.2">
      <c r="A94" s="14"/>
      <c r="B94" s="14"/>
      <c r="C94" s="14"/>
      <c r="D94" s="251" t="s">
        <v>141</v>
      </c>
      <c r="E94" s="252" t="s">
        <v>401</v>
      </c>
      <c r="F94" s="253">
        <f>B4+(80*B6)</f>
        <v>81</v>
      </c>
      <c r="G94" s="14"/>
      <c r="I94" s="8"/>
      <c r="J94" s="25">
        <f>F24</f>
        <v>11</v>
      </c>
      <c r="K94" s="26">
        <f>F32</f>
        <v>19</v>
      </c>
      <c r="L94" s="26">
        <f>F101</f>
        <v>88</v>
      </c>
      <c r="M94" s="26">
        <f>F30</f>
        <v>17</v>
      </c>
      <c r="N94" s="26">
        <f>F98</f>
        <v>85</v>
      </c>
      <c r="O94" s="26">
        <f>F99</f>
        <v>86</v>
      </c>
      <c r="P94" s="26">
        <f>F27</f>
        <v>14</v>
      </c>
      <c r="Q94" s="26">
        <f>F96</f>
        <v>83</v>
      </c>
      <c r="R94" s="26">
        <f>F25</f>
        <v>12</v>
      </c>
      <c r="S94" s="27">
        <f>F103</f>
        <v>90</v>
      </c>
      <c r="T94" s="341">
        <f t="shared" ref="T94:T102" si="18">SUM(J94:S94)</f>
        <v>505</v>
      </c>
      <c r="U94" s="14"/>
      <c r="V94" s="30" t="s">
        <v>118</v>
      </c>
      <c r="W94" s="31" t="s">
        <v>100</v>
      </c>
      <c r="X94" s="31" t="s">
        <v>104</v>
      </c>
      <c r="Y94" s="31" t="s">
        <v>64</v>
      </c>
      <c r="Z94" s="31" t="s">
        <v>107</v>
      </c>
      <c r="AA94" s="31" t="s">
        <v>58</v>
      </c>
      <c r="AB94" s="31" t="s">
        <v>23</v>
      </c>
      <c r="AC94" s="31" t="s">
        <v>22</v>
      </c>
      <c r="AD94" s="31" t="s">
        <v>17</v>
      </c>
      <c r="AE94" s="32" t="s">
        <v>128</v>
      </c>
      <c r="AF94" s="19"/>
    </row>
    <row r="95" spans="1:32" x14ac:dyDescent="0.2">
      <c r="A95" s="14"/>
      <c r="B95" s="14"/>
      <c r="C95" s="14"/>
      <c r="D95" s="251" t="s">
        <v>134</v>
      </c>
      <c r="E95" s="252" t="s">
        <v>401</v>
      </c>
      <c r="F95" s="264">
        <f>B4+(81*B6)</f>
        <v>82</v>
      </c>
      <c r="G95" s="14"/>
      <c r="I95" s="8"/>
      <c r="J95" s="25">
        <f>F34</f>
        <v>21</v>
      </c>
      <c r="K95" s="26">
        <f>F35</f>
        <v>22</v>
      </c>
      <c r="L95" s="26">
        <f>F41</f>
        <v>28</v>
      </c>
      <c r="M95" s="26">
        <f>F87</f>
        <v>74</v>
      </c>
      <c r="N95" s="26">
        <f>F89</f>
        <v>76</v>
      </c>
      <c r="O95" s="26">
        <f>F88</f>
        <v>75</v>
      </c>
      <c r="P95" s="26">
        <f>F90</f>
        <v>77</v>
      </c>
      <c r="Q95" s="26">
        <f>F36</f>
        <v>23</v>
      </c>
      <c r="R95" s="26">
        <f>F42</f>
        <v>29</v>
      </c>
      <c r="S95" s="27">
        <f>F93</f>
        <v>80</v>
      </c>
      <c r="T95" s="341">
        <f t="shared" si="18"/>
        <v>505</v>
      </c>
      <c r="U95" s="14"/>
      <c r="V95" s="30" t="s">
        <v>93</v>
      </c>
      <c r="W95" s="31" t="s">
        <v>49</v>
      </c>
      <c r="X95" s="31" t="s">
        <v>160</v>
      </c>
      <c r="Y95" s="31" t="s">
        <v>56</v>
      </c>
      <c r="Z95" s="31" t="s">
        <v>145</v>
      </c>
      <c r="AA95" s="31" t="s">
        <v>48</v>
      </c>
      <c r="AB95" s="31" t="s">
        <v>119</v>
      </c>
      <c r="AC95" s="31" t="s">
        <v>16</v>
      </c>
      <c r="AD95" s="31" t="s">
        <v>26</v>
      </c>
      <c r="AE95" s="32" t="s">
        <v>45</v>
      </c>
      <c r="AF95" s="19"/>
    </row>
    <row r="96" spans="1:32" x14ac:dyDescent="0.2">
      <c r="A96" s="14"/>
      <c r="B96" s="14"/>
      <c r="C96" s="14"/>
      <c r="D96" s="251" t="s">
        <v>22</v>
      </c>
      <c r="E96" s="252" t="s">
        <v>401</v>
      </c>
      <c r="F96" s="264">
        <f>B4+(82*B6)</f>
        <v>83</v>
      </c>
      <c r="G96" s="14"/>
      <c r="I96" s="8"/>
      <c r="J96" s="25">
        <f>F53</f>
        <v>40</v>
      </c>
      <c r="K96" s="26">
        <f>F52</f>
        <v>39</v>
      </c>
      <c r="L96" s="26">
        <f>F76</f>
        <v>63</v>
      </c>
      <c r="M96" s="26">
        <f>F50</f>
        <v>37</v>
      </c>
      <c r="N96" s="26">
        <f>F78</f>
        <v>65</v>
      </c>
      <c r="O96" s="26">
        <f>F79</f>
        <v>66</v>
      </c>
      <c r="P96" s="26">
        <f>F47</f>
        <v>34</v>
      </c>
      <c r="Q96" s="26">
        <f>F81</f>
        <v>68</v>
      </c>
      <c r="R96" s="26">
        <f>F45</f>
        <v>32</v>
      </c>
      <c r="S96" s="27">
        <f>F74</f>
        <v>61</v>
      </c>
      <c r="T96" s="341">
        <f t="shared" si="18"/>
        <v>505</v>
      </c>
      <c r="U96" s="14"/>
      <c r="V96" s="30" t="s">
        <v>31</v>
      </c>
      <c r="W96" s="31" t="s">
        <v>101</v>
      </c>
      <c r="X96" s="31" t="s">
        <v>163</v>
      </c>
      <c r="Y96" s="31" t="s">
        <v>59</v>
      </c>
      <c r="Z96" s="31" t="s">
        <v>80</v>
      </c>
      <c r="AA96" s="31" t="s">
        <v>71</v>
      </c>
      <c r="AB96" s="31" t="s">
        <v>39</v>
      </c>
      <c r="AC96" s="31" t="s">
        <v>40</v>
      </c>
      <c r="AD96" s="31" t="s">
        <v>149</v>
      </c>
      <c r="AE96" s="32" t="s">
        <v>84</v>
      </c>
      <c r="AF96" s="19"/>
    </row>
    <row r="97" spans="1:32" x14ac:dyDescent="0.2">
      <c r="A97" s="14"/>
      <c r="B97" s="14"/>
      <c r="C97" s="14"/>
      <c r="D97" s="251" t="s">
        <v>108</v>
      </c>
      <c r="E97" s="252" t="s">
        <v>401</v>
      </c>
      <c r="F97" s="253">
        <f>B4+(83*B6)</f>
        <v>84</v>
      </c>
      <c r="G97" s="14"/>
      <c r="I97" s="8"/>
      <c r="J97" s="25">
        <f>F64</f>
        <v>51</v>
      </c>
      <c r="K97" s="26">
        <f>F55</f>
        <v>42</v>
      </c>
      <c r="L97" s="26">
        <f>F56</f>
        <v>43</v>
      </c>
      <c r="M97" s="26">
        <f>F67</f>
        <v>54</v>
      </c>
      <c r="N97" s="26">
        <f>F59</f>
        <v>46</v>
      </c>
      <c r="O97" s="26">
        <f>F58</f>
        <v>45</v>
      </c>
      <c r="P97" s="26">
        <f>F70</f>
        <v>57</v>
      </c>
      <c r="Q97" s="26">
        <f>F61</f>
        <v>48</v>
      </c>
      <c r="R97" s="26">
        <f>F72</f>
        <v>59</v>
      </c>
      <c r="S97" s="27">
        <f>F73</f>
        <v>60</v>
      </c>
      <c r="T97" s="341">
        <f t="shared" si="18"/>
        <v>505</v>
      </c>
      <c r="U97" s="14"/>
      <c r="V97" s="30" t="s">
        <v>15</v>
      </c>
      <c r="W97" s="31" t="s">
        <v>18</v>
      </c>
      <c r="X97" s="31" t="s">
        <v>50</v>
      </c>
      <c r="Y97" s="31" t="s">
        <v>152</v>
      </c>
      <c r="Z97" s="31" t="s">
        <v>122</v>
      </c>
      <c r="AA97" s="31" t="s">
        <v>29</v>
      </c>
      <c r="AB97" s="31" t="s">
        <v>68</v>
      </c>
      <c r="AC97" s="31" t="s">
        <v>47</v>
      </c>
      <c r="AD97" s="31" t="s">
        <v>70</v>
      </c>
      <c r="AE97" s="32" t="s">
        <v>162</v>
      </c>
      <c r="AF97" s="19"/>
    </row>
    <row r="98" spans="1:32" x14ac:dyDescent="0.2">
      <c r="A98" s="14"/>
      <c r="B98" s="14"/>
      <c r="C98" s="14"/>
      <c r="D98" s="251" t="s">
        <v>107</v>
      </c>
      <c r="E98" s="252" t="s">
        <v>401</v>
      </c>
      <c r="F98" s="253">
        <f>B4+(84*B6)</f>
        <v>85</v>
      </c>
      <c r="G98" s="14"/>
      <c r="I98" s="8"/>
      <c r="J98" s="25">
        <f>F63</f>
        <v>50</v>
      </c>
      <c r="K98" s="26">
        <f>F65</f>
        <v>52</v>
      </c>
      <c r="L98" s="26">
        <f>F66</f>
        <v>53</v>
      </c>
      <c r="M98" s="26">
        <f>F57</f>
        <v>44</v>
      </c>
      <c r="N98" s="26">
        <f>F69</f>
        <v>56</v>
      </c>
      <c r="O98" s="26">
        <f>F68</f>
        <v>55</v>
      </c>
      <c r="P98" s="26">
        <f>F60</f>
        <v>47</v>
      </c>
      <c r="Q98" s="26">
        <f>F71</f>
        <v>58</v>
      </c>
      <c r="R98" s="26">
        <f>F62</f>
        <v>49</v>
      </c>
      <c r="S98" s="27">
        <f>F54</f>
        <v>41</v>
      </c>
      <c r="T98" s="341">
        <f t="shared" si="18"/>
        <v>505</v>
      </c>
      <c r="U98" s="14"/>
      <c r="V98" s="30" t="s">
        <v>44</v>
      </c>
      <c r="W98" s="31" t="s">
        <v>21</v>
      </c>
      <c r="X98" s="31" t="s">
        <v>94</v>
      </c>
      <c r="Y98" s="31" t="s">
        <v>86</v>
      </c>
      <c r="Z98" s="31" t="s">
        <v>106</v>
      </c>
      <c r="AA98" s="31" t="s">
        <v>35</v>
      </c>
      <c r="AB98" s="31" t="s">
        <v>142</v>
      </c>
      <c r="AC98" s="31" t="s">
        <v>81</v>
      </c>
      <c r="AD98" s="31" t="s">
        <v>61</v>
      </c>
      <c r="AE98" s="32" t="s">
        <v>138</v>
      </c>
      <c r="AF98" s="19"/>
    </row>
    <row r="99" spans="1:32" x14ac:dyDescent="0.2">
      <c r="A99" s="14"/>
      <c r="B99" s="14"/>
      <c r="C99" s="14"/>
      <c r="D99" s="251" t="s">
        <v>58</v>
      </c>
      <c r="E99" s="252" t="s">
        <v>401</v>
      </c>
      <c r="F99" s="253">
        <f>B4+(85*B6)</f>
        <v>86</v>
      </c>
      <c r="G99" s="14"/>
      <c r="I99" s="8"/>
      <c r="J99" s="25">
        <f>F83</f>
        <v>70</v>
      </c>
      <c r="K99" s="26">
        <f>F82</f>
        <v>69</v>
      </c>
      <c r="L99" s="26">
        <f>F46</f>
        <v>33</v>
      </c>
      <c r="M99" s="26">
        <f>F80</f>
        <v>67</v>
      </c>
      <c r="N99" s="26">
        <f>F48</f>
        <v>35</v>
      </c>
      <c r="O99" s="26">
        <f>F49</f>
        <v>36</v>
      </c>
      <c r="P99" s="26">
        <f>F77</f>
        <v>64</v>
      </c>
      <c r="Q99" s="26">
        <f>F51</f>
        <v>38</v>
      </c>
      <c r="R99" s="26">
        <f>F75</f>
        <v>62</v>
      </c>
      <c r="S99" s="27">
        <f>F44</f>
        <v>31</v>
      </c>
      <c r="T99" s="341">
        <f t="shared" si="18"/>
        <v>505</v>
      </c>
      <c r="U99" s="14"/>
      <c r="V99" s="30" t="s">
        <v>95</v>
      </c>
      <c r="W99" s="31" t="s">
        <v>153</v>
      </c>
      <c r="X99" s="31" t="s">
        <v>125</v>
      </c>
      <c r="Y99" s="31" t="s">
        <v>103</v>
      </c>
      <c r="Z99" s="31" t="s">
        <v>105</v>
      </c>
      <c r="AA99" s="31" t="s">
        <v>13</v>
      </c>
      <c r="AB99" s="31" t="s">
        <v>69</v>
      </c>
      <c r="AC99" s="31" t="s">
        <v>102</v>
      </c>
      <c r="AD99" s="31" t="s">
        <v>87</v>
      </c>
      <c r="AE99" s="32" t="s">
        <v>130</v>
      </c>
      <c r="AF99" s="19"/>
    </row>
    <row r="100" spans="1:32" x14ac:dyDescent="0.2">
      <c r="A100" s="14"/>
      <c r="B100" s="14"/>
      <c r="C100" s="14"/>
      <c r="D100" s="251" t="s">
        <v>14</v>
      </c>
      <c r="E100" s="252" t="s">
        <v>401</v>
      </c>
      <c r="F100" s="253">
        <f>B4+(86*B6)</f>
        <v>87</v>
      </c>
      <c r="G100" s="14"/>
      <c r="I100" s="8"/>
      <c r="J100" s="25">
        <f>F84</f>
        <v>71</v>
      </c>
      <c r="K100" s="26">
        <f>F85</f>
        <v>72</v>
      </c>
      <c r="L100" s="26">
        <f>F91</f>
        <v>78</v>
      </c>
      <c r="M100" s="26">
        <f>F37</f>
        <v>24</v>
      </c>
      <c r="N100" s="26">
        <f>F39</f>
        <v>26</v>
      </c>
      <c r="O100" s="26">
        <f>F38</f>
        <v>25</v>
      </c>
      <c r="P100" s="26">
        <f>F40</f>
        <v>27</v>
      </c>
      <c r="Q100" s="26">
        <f>F86</f>
        <v>73</v>
      </c>
      <c r="R100" s="26">
        <f>F92</f>
        <v>79</v>
      </c>
      <c r="S100" s="27">
        <f>F43</f>
        <v>30</v>
      </c>
      <c r="T100" s="341">
        <f t="shared" si="18"/>
        <v>505</v>
      </c>
      <c r="U100" s="14"/>
      <c r="V100" s="30" t="s">
        <v>166</v>
      </c>
      <c r="W100" s="31" t="s">
        <v>66</v>
      </c>
      <c r="X100" s="31" t="s">
        <v>24</v>
      </c>
      <c r="Y100" s="31" t="s">
        <v>116</v>
      </c>
      <c r="Z100" s="31" t="s">
        <v>114</v>
      </c>
      <c r="AA100" s="31" t="s">
        <v>136</v>
      </c>
      <c r="AB100" s="31" t="s">
        <v>92</v>
      </c>
      <c r="AC100" s="31" t="s">
        <v>51</v>
      </c>
      <c r="AD100" s="31" t="s">
        <v>89</v>
      </c>
      <c r="AE100" s="32" t="s">
        <v>37</v>
      </c>
      <c r="AF100" s="19"/>
    </row>
    <row r="101" spans="1:32" x14ac:dyDescent="0.2">
      <c r="A101" s="14"/>
      <c r="B101" s="14"/>
      <c r="C101" s="14"/>
      <c r="D101" s="251" t="s">
        <v>104</v>
      </c>
      <c r="E101" s="252" t="s">
        <v>401</v>
      </c>
      <c r="F101" s="264">
        <f>B4+(87*B6)</f>
        <v>88</v>
      </c>
      <c r="G101" s="14"/>
      <c r="I101" s="8"/>
      <c r="J101" s="25">
        <f>F94</f>
        <v>81</v>
      </c>
      <c r="K101" s="26">
        <f>F102</f>
        <v>89</v>
      </c>
      <c r="L101" s="26">
        <f>F31</f>
        <v>18</v>
      </c>
      <c r="M101" s="26">
        <f>F100</f>
        <v>87</v>
      </c>
      <c r="N101" s="26">
        <f>F29</f>
        <v>16</v>
      </c>
      <c r="O101" s="26">
        <f>F28</f>
        <v>15</v>
      </c>
      <c r="P101" s="26">
        <f>F97</f>
        <v>84</v>
      </c>
      <c r="Q101" s="26">
        <f>F26</f>
        <v>13</v>
      </c>
      <c r="R101" s="26">
        <f>F95</f>
        <v>82</v>
      </c>
      <c r="S101" s="27">
        <f>F33</f>
        <v>20</v>
      </c>
      <c r="T101" s="341">
        <f t="shared" si="18"/>
        <v>505</v>
      </c>
      <c r="U101" s="14"/>
      <c r="V101" s="30" t="s">
        <v>141</v>
      </c>
      <c r="W101" s="31" t="s">
        <v>36</v>
      </c>
      <c r="X101" s="31" t="s">
        <v>54</v>
      </c>
      <c r="Y101" s="31" t="s">
        <v>14</v>
      </c>
      <c r="Z101" s="31" t="s">
        <v>34</v>
      </c>
      <c r="AA101" s="31" t="s">
        <v>91</v>
      </c>
      <c r="AB101" s="31" t="s">
        <v>108</v>
      </c>
      <c r="AC101" s="31" t="s">
        <v>19</v>
      </c>
      <c r="AD101" s="31" t="s">
        <v>134</v>
      </c>
      <c r="AE101" s="32" t="s">
        <v>127</v>
      </c>
      <c r="AF101" s="19"/>
    </row>
    <row r="102" spans="1:32" ht="12.75" thickBot="1" x14ac:dyDescent="0.25">
      <c r="A102" s="14"/>
      <c r="B102" s="14"/>
      <c r="C102" s="14"/>
      <c r="D102" s="251" t="s">
        <v>36</v>
      </c>
      <c r="E102" s="252" t="s">
        <v>401</v>
      </c>
      <c r="F102" s="264">
        <f>B4+(88*B6)</f>
        <v>89</v>
      </c>
      <c r="G102" s="14"/>
      <c r="I102" s="8"/>
      <c r="J102" s="40">
        <f>F113</f>
        <v>100</v>
      </c>
      <c r="K102" s="41">
        <f>F22</f>
        <v>9</v>
      </c>
      <c r="L102" s="41">
        <f>F111</f>
        <v>98</v>
      </c>
      <c r="M102" s="41">
        <f>F20</f>
        <v>7</v>
      </c>
      <c r="N102" s="41">
        <f>F108</f>
        <v>95</v>
      </c>
      <c r="O102" s="41">
        <f>F19</f>
        <v>6</v>
      </c>
      <c r="P102" s="41">
        <f>F17</f>
        <v>4</v>
      </c>
      <c r="Q102" s="41">
        <f>F106</f>
        <v>93</v>
      </c>
      <c r="R102" s="41">
        <f>F15</f>
        <v>2</v>
      </c>
      <c r="S102" s="42">
        <f>F104</f>
        <v>91</v>
      </c>
      <c r="T102" s="341">
        <f t="shared" si="18"/>
        <v>505</v>
      </c>
      <c r="U102" s="14"/>
      <c r="V102" s="43" t="s">
        <v>11</v>
      </c>
      <c r="W102" s="44" t="s">
        <v>150</v>
      </c>
      <c r="X102" s="44" t="s">
        <v>133</v>
      </c>
      <c r="Y102" s="44" t="s">
        <v>43</v>
      </c>
      <c r="Z102" s="44" t="s">
        <v>155</v>
      </c>
      <c r="AA102" s="44" t="s">
        <v>28</v>
      </c>
      <c r="AB102" s="44" t="s">
        <v>82</v>
      </c>
      <c r="AC102" s="44" t="s">
        <v>38</v>
      </c>
      <c r="AD102" s="44" t="s">
        <v>157</v>
      </c>
      <c r="AE102" s="45" t="s">
        <v>60</v>
      </c>
      <c r="AF102" s="19"/>
    </row>
    <row r="103" spans="1:32" x14ac:dyDescent="0.2">
      <c r="A103" s="14"/>
      <c r="B103" s="14"/>
      <c r="C103" s="14"/>
      <c r="D103" s="251" t="s">
        <v>128</v>
      </c>
      <c r="E103" s="252" t="s">
        <v>401</v>
      </c>
      <c r="F103" s="253">
        <f>B4+(89*B6)</f>
        <v>90</v>
      </c>
      <c r="G103" s="14"/>
      <c r="I103" s="8"/>
      <c r="J103" s="50">
        <f>SUM(J93:J102)</f>
        <v>505</v>
      </c>
      <c r="K103" s="51">
        <f t="shared" ref="K103:S103" si="19">SUM(K93:K102)</f>
        <v>505</v>
      </c>
      <c r="L103" s="51">
        <f t="shared" si="19"/>
        <v>505</v>
      </c>
      <c r="M103" s="51">
        <f t="shared" si="19"/>
        <v>505</v>
      </c>
      <c r="N103" s="51">
        <f t="shared" si="19"/>
        <v>505</v>
      </c>
      <c r="O103" s="51">
        <f t="shared" si="19"/>
        <v>505</v>
      </c>
      <c r="P103" s="51">
        <f t="shared" si="19"/>
        <v>505</v>
      </c>
      <c r="Q103" s="51">
        <f t="shared" si="19"/>
        <v>505</v>
      </c>
      <c r="R103" s="51">
        <f t="shared" si="19"/>
        <v>505</v>
      </c>
      <c r="S103" s="51">
        <f t="shared" si="19"/>
        <v>505</v>
      </c>
      <c r="T103" s="342">
        <f>SUM(J93,K94,L95,M96,N97,O98,P99,Q100,R101,S102)</f>
        <v>505</v>
      </c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9"/>
    </row>
    <row r="104" spans="1:32" ht="12.75" thickBot="1" x14ac:dyDescent="0.25">
      <c r="A104" s="14"/>
      <c r="B104" s="14"/>
      <c r="C104" s="14"/>
      <c r="D104" s="251" t="s">
        <v>60</v>
      </c>
      <c r="E104" s="252" t="s">
        <v>401</v>
      </c>
      <c r="F104" s="253">
        <f>B4+(90*B6)</f>
        <v>91</v>
      </c>
      <c r="G104" s="14"/>
      <c r="I104" s="8"/>
      <c r="J104" s="382"/>
      <c r="K104" s="381"/>
      <c r="L104" s="381"/>
      <c r="M104" s="381"/>
      <c r="N104" s="381"/>
      <c r="O104" s="381"/>
      <c r="P104" s="381"/>
      <c r="Q104" s="381"/>
      <c r="R104" s="381"/>
      <c r="S104" s="381"/>
      <c r="T104" s="343">
        <f>SUM(J102,K101,L100,M99,N98,O97,P96,Q95,R94,S93)</f>
        <v>505</v>
      </c>
      <c r="U104" s="14"/>
      <c r="V104" s="280" t="s">
        <v>555</v>
      </c>
      <c r="W104" s="14"/>
      <c r="X104" s="14"/>
      <c r="Y104" s="14"/>
      <c r="Z104" s="14"/>
      <c r="AA104" s="14"/>
      <c r="AB104" s="14"/>
      <c r="AC104" s="14"/>
      <c r="AD104" s="14"/>
      <c r="AE104" s="14"/>
      <c r="AF104" s="19"/>
    </row>
    <row r="105" spans="1:32" ht="12.75" thickBot="1" x14ac:dyDescent="0.25">
      <c r="A105" s="14"/>
      <c r="B105" s="14"/>
      <c r="C105" s="14"/>
      <c r="D105" s="251" t="s">
        <v>175</v>
      </c>
      <c r="E105" s="252" t="s">
        <v>401</v>
      </c>
      <c r="F105" s="264">
        <f>B4+(91*B6)</f>
        <v>92</v>
      </c>
      <c r="G105" s="14"/>
      <c r="I105" s="65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344" t="s">
        <v>554</v>
      </c>
      <c r="W105" s="66"/>
      <c r="X105" s="66"/>
      <c r="Y105" s="66"/>
      <c r="Z105" s="66"/>
      <c r="AA105" s="66"/>
      <c r="AB105" s="66"/>
      <c r="AC105" s="66"/>
      <c r="AD105" s="66"/>
      <c r="AE105" s="66"/>
      <c r="AF105" s="71"/>
    </row>
    <row r="106" spans="1:32" ht="12.75" thickBot="1" x14ac:dyDescent="0.25">
      <c r="A106" s="14"/>
      <c r="B106" s="14"/>
      <c r="C106" s="14"/>
      <c r="D106" s="251" t="s">
        <v>38</v>
      </c>
      <c r="E106" s="252" t="s">
        <v>401</v>
      </c>
      <c r="F106" s="264">
        <f>B4+(92*B6)</f>
        <v>93</v>
      </c>
      <c r="G106" s="14"/>
    </row>
    <row r="107" spans="1:32" ht="12.75" thickBot="1" x14ac:dyDescent="0.25">
      <c r="A107" s="14"/>
      <c r="B107" s="14"/>
      <c r="C107" s="14"/>
      <c r="D107" s="251" t="s">
        <v>27</v>
      </c>
      <c r="E107" s="252" t="s">
        <v>401</v>
      </c>
      <c r="F107" s="253">
        <f>B4+(93*B6)</f>
        <v>94</v>
      </c>
      <c r="G107" s="14"/>
      <c r="I107" s="2" t="s">
        <v>0</v>
      </c>
      <c r="J107" s="3"/>
      <c r="K107" s="3"/>
      <c r="L107" s="3"/>
      <c r="M107" s="3"/>
      <c r="N107" s="321" t="s">
        <v>659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4" t="s">
        <v>660</v>
      </c>
      <c r="AA107" s="3"/>
      <c r="AB107" s="3"/>
      <c r="AC107" s="3"/>
      <c r="AD107" s="3"/>
      <c r="AE107" s="3"/>
      <c r="AF107" s="6"/>
    </row>
    <row r="108" spans="1:32" x14ac:dyDescent="0.2">
      <c r="A108" s="14"/>
      <c r="B108" s="14"/>
      <c r="C108" s="14"/>
      <c r="D108" s="251" t="s">
        <v>155</v>
      </c>
      <c r="E108" s="252" t="s">
        <v>401</v>
      </c>
      <c r="F108" s="253">
        <f>B4+(94*B6)</f>
        <v>95</v>
      </c>
      <c r="G108" s="14"/>
      <c r="I108" s="8"/>
      <c r="J108" s="9">
        <v>19</v>
      </c>
      <c r="K108" s="10">
        <v>449</v>
      </c>
      <c r="L108" s="10">
        <v>229</v>
      </c>
      <c r="M108" s="10">
        <v>127</v>
      </c>
      <c r="N108" s="10">
        <v>151</v>
      </c>
      <c r="O108" s="10">
        <v>389</v>
      </c>
      <c r="P108" s="10">
        <v>31</v>
      </c>
      <c r="Q108" s="10">
        <v>503</v>
      </c>
      <c r="R108" s="10">
        <v>373</v>
      </c>
      <c r="S108" s="11">
        <v>311</v>
      </c>
      <c r="T108" s="322">
        <f t="shared" ref="T108:T117" si="20">J108^2+K108^2+L108^2+M108^2+N108^2+O108^2+P108^2+Q108^2+R108^2+S108^2</f>
        <v>934474</v>
      </c>
      <c r="U108" s="14"/>
      <c r="V108" s="16">
        <v>19</v>
      </c>
      <c r="W108" s="17">
        <v>449</v>
      </c>
      <c r="X108" s="17">
        <v>229</v>
      </c>
      <c r="Y108" s="17">
        <v>127</v>
      </c>
      <c r="Z108" s="17">
        <v>151</v>
      </c>
      <c r="AA108" s="17">
        <v>389</v>
      </c>
      <c r="AB108" s="17">
        <v>31</v>
      </c>
      <c r="AC108" s="17">
        <v>503</v>
      </c>
      <c r="AD108" s="17">
        <v>373</v>
      </c>
      <c r="AE108" s="18">
        <v>311</v>
      </c>
      <c r="AF108" s="19"/>
    </row>
    <row r="109" spans="1:32" x14ac:dyDescent="0.2">
      <c r="A109" s="14"/>
      <c r="B109" s="14"/>
      <c r="C109" s="14"/>
      <c r="D109" s="251" t="s">
        <v>97</v>
      </c>
      <c r="E109" s="252" t="s">
        <v>401</v>
      </c>
      <c r="F109" s="264">
        <f>B4+(95*B6)</f>
        <v>96</v>
      </c>
      <c r="G109" s="14"/>
      <c r="I109" s="8"/>
      <c r="J109" s="25">
        <v>7</v>
      </c>
      <c r="K109" s="26">
        <v>277</v>
      </c>
      <c r="L109" s="26">
        <v>383</v>
      </c>
      <c r="M109" s="26">
        <v>283</v>
      </c>
      <c r="N109" s="26">
        <v>103</v>
      </c>
      <c r="O109" s="26">
        <v>541</v>
      </c>
      <c r="P109" s="26">
        <v>293</v>
      </c>
      <c r="Q109" s="26">
        <v>167</v>
      </c>
      <c r="R109" s="26">
        <v>457</v>
      </c>
      <c r="S109" s="27">
        <v>71</v>
      </c>
      <c r="T109" s="327">
        <f t="shared" si="20"/>
        <v>934474</v>
      </c>
      <c r="U109" s="14"/>
      <c r="V109" s="30">
        <v>7</v>
      </c>
      <c r="W109" s="31">
        <v>277</v>
      </c>
      <c r="X109" s="31">
        <v>383</v>
      </c>
      <c r="Y109" s="31">
        <v>283</v>
      </c>
      <c r="Z109" s="31">
        <v>103</v>
      </c>
      <c r="AA109" s="31">
        <v>541</v>
      </c>
      <c r="AB109" s="31">
        <v>293</v>
      </c>
      <c r="AC109" s="31">
        <v>167</v>
      </c>
      <c r="AD109" s="31">
        <v>457</v>
      </c>
      <c r="AE109" s="32">
        <v>71</v>
      </c>
      <c r="AF109" s="19"/>
    </row>
    <row r="110" spans="1:32" x14ac:dyDescent="0.2">
      <c r="A110" s="14"/>
      <c r="B110" s="14"/>
      <c r="C110" s="14"/>
      <c r="D110" s="251" t="s">
        <v>113</v>
      </c>
      <c r="E110" s="252" t="s">
        <v>401</v>
      </c>
      <c r="F110" s="264">
        <f>B4+(96*B6)</f>
        <v>97</v>
      </c>
      <c r="G110" s="14"/>
      <c r="I110" s="8"/>
      <c r="J110" s="25">
        <v>199</v>
      </c>
      <c r="K110" s="26">
        <v>61</v>
      </c>
      <c r="L110" s="26">
        <v>463</v>
      </c>
      <c r="M110" s="26">
        <v>569</v>
      </c>
      <c r="N110" s="26">
        <v>313</v>
      </c>
      <c r="O110" s="26">
        <v>139</v>
      </c>
      <c r="P110" s="26">
        <v>239</v>
      </c>
      <c r="Q110" s="26">
        <v>347</v>
      </c>
      <c r="R110" s="26">
        <v>241</v>
      </c>
      <c r="S110" s="27">
        <v>11</v>
      </c>
      <c r="T110" s="327">
        <f t="shared" si="20"/>
        <v>934474</v>
      </c>
      <c r="U110" s="14"/>
      <c r="V110" s="30">
        <v>199</v>
      </c>
      <c r="W110" s="31">
        <v>61</v>
      </c>
      <c r="X110" s="31">
        <v>463</v>
      </c>
      <c r="Y110" s="31">
        <v>569</v>
      </c>
      <c r="Z110" s="31">
        <v>313</v>
      </c>
      <c r="AA110" s="31">
        <v>139</v>
      </c>
      <c r="AB110" s="31">
        <v>239</v>
      </c>
      <c r="AC110" s="31">
        <v>347</v>
      </c>
      <c r="AD110" s="31">
        <v>241</v>
      </c>
      <c r="AE110" s="32">
        <v>11</v>
      </c>
      <c r="AF110" s="19"/>
    </row>
    <row r="111" spans="1:32" x14ac:dyDescent="0.2">
      <c r="A111" s="14"/>
      <c r="B111" s="14"/>
      <c r="C111" s="14"/>
      <c r="D111" s="251" t="s">
        <v>133</v>
      </c>
      <c r="E111" s="252" t="s">
        <v>401</v>
      </c>
      <c r="F111" s="253">
        <f>B4+(97*B6)</f>
        <v>98</v>
      </c>
      <c r="G111" s="14"/>
      <c r="I111" s="8"/>
      <c r="J111" s="25">
        <v>173</v>
      </c>
      <c r="K111" s="26">
        <v>269</v>
      </c>
      <c r="L111" s="26">
        <v>571</v>
      </c>
      <c r="M111" s="26">
        <v>367</v>
      </c>
      <c r="N111" s="26">
        <v>467</v>
      </c>
      <c r="O111" s="26">
        <v>233</v>
      </c>
      <c r="P111" s="26">
        <v>23</v>
      </c>
      <c r="Q111" s="26">
        <v>53</v>
      </c>
      <c r="R111" s="26">
        <v>163</v>
      </c>
      <c r="S111" s="27">
        <v>263</v>
      </c>
      <c r="T111" s="327">
        <f t="shared" si="20"/>
        <v>934474</v>
      </c>
      <c r="U111" s="14"/>
      <c r="V111" s="30">
        <v>173</v>
      </c>
      <c r="W111" s="31">
        <v>269</v>
      </c>
      <c r="X111" s="31">
        <v>571</v>
      </c>
      <c r="Y111" s="31">
        <v>367</v>
      </c>
      <c r="Z111" s="31">
        <v>467</v>
      </c>
      <c r="AA111" s="31">
        <v>233</v>
      </c>
      <c r="AB111" s="31">
        <v>23</v>
      </c>
      <c r="AC111" s="31">
        <v>53</v>
      </c>
      <c r="AD111" s="31">
        <v>163</v>
      </c>
      <c r="AE111" s="32">
        <v>263</v>
      </c>
      <c r="AF111" s="19"/>
    </row>
    <row r="112" spans="1:32" x14ac:dyDescent="0.2">
      <c r="A112" s="14"/>
      <c r="B112" s="14"/>
      <c r="C112" s="14"/>
      <c r="D112" s="251" t="s">
        <v>111</v>
      </c>
      <c r="E112" s="252" t="s">
        <v>401</v>
      </c>
      <c r="F112" s="253">
        <f>B4+(98*B6)</f>
        <v>99</v>
      </c>
      <c r="G112" s="14"/>
      <c r="I112" s="8"/>
      <c r="J112" s="25">
        <v>439</v>
      </c>
      <c r="K112" s="26">
        <v>521</v>
      </c>
      <c r="L112" s="26">
        <v>79</v>
      </c>
      <c r="M112" s="26">
        <v>37</v>
      </c>
      <c r="N112" s="26">
        <v>227</v>
      </c>
      <c r="O112" s="26">
        <v>181</v>
      </c>
      <c r="P112" s="26">
        <v>211</v>
      </c>
      <c r="Q112" s="26">
        <v>101</v>
      </c>
      <c r="R112" s="26">
        <v>307</v>
      </c>
      <c r="S112" s="27">
        <v>479</v>
      </c>
      <c r="T112" s="327">
        <f t="shared" si="20"/>
        <v>934474</v>
      </c>
      <c r="U112" s="14"/>
      <c r="V112" s="30">
        <v>439</v>
      </c>
      <c r="W112" s="31">
        <v>521</v>
      </c>
      <c r="X112" s="31">
        <v>79</v>
      </c>
      <c r="Y112" s="31">
        <v>37</v>
      </c>
      <c r="Z112" s="31">
        <v>227</v>
      </c>
      <c r="AA112" s="31">
        <v>181</v>
      </c>
      <c r="AB112" s="31">
        <v>211</v>
      </c>
      <c r="AC112" s="31">
        <v>101</v>
      </c>
      <c r="AD112" s="31">
        <v>307</v>
      </c>
      <c r="AE112" s="32">
        <v>479</v>
      </c>
      <c r="AF112" s="19"/>
    </row>
    <row r="113" spans="1:32" ht="12.75" thickBot="1" x14ac:dyDescent="0.25">
      <c r="A113" s="14"/>
      <c r="B113" s="14"/>
      <c r="C113" s="14"/>
      <c r="D113" s="251" t="s">
        <v>11</v>
      </c>
      <c r="E113" s="252" t="s">
        <v>401</v>
      </c>
      <c r="F113" s="253">
        <f>B4+(99*B6)</f>
        <v>100</v>
      </c>
      <c r="G113" s="14"/>
      <c r="I113" s="8"/>
      <c r="J113" s="25">
        <v>379</v>
      </c>
      <c r="K113" s="26">
        <v>131</v>
      </c>
      <c r="L113" s="26">
        <v>271</v>
      </c>
      <c r="M113" s="26">
        <v>83</v>
      </c>
      <c r="N113" s="26">
        <v>47</v>
      </c>
      <c r="O113" s="26">
        <v>487</v>
      </c>
      <c r="P113" s="26">
        <v>461</v>
      </c>
      <c r="Q113" s="26">
        <v>401</v>
      </c>
      <c r="R113" s="26">
        <v>281</v>
      </c>
      <c r="S113" s="27">
        <v>41</v>
      </c>
      <c r="T113" s="327">
        <f t="shared" si="20"/>
        <v>934474</v>
      </c>
      <c r="U113" s="14"/>
      <c r="V113" s="30">
        <v>379</v>
      </c>
      <c r="W113" s="31">
        <v>131</v>
      </c>
      <c r="X113" s="31">
        <v>271</v>
      </c>
      <c r="Y113" s="31">
        <v>83</v>
      </c>
      <c r="Z113" s="31">
        <v>47</v>
      </c>
      <c r="AA113" s="31">
        <v>487</v>
      </c>
      <c r="AB113" s="31">
        <v>461</v>
      </c>
      <c r="AC113" s="31">
        <v>401</v>
      </c>
      <c r="AD113" s="31">
        <v>281</v>
      </c>
      <c r="AE113" s="32">
        <v>41</v>
      </c>
      <c r="AF113" s="19"/>
    </row>
    <row r="114" spans="1:32" x14ac:dyDescent="0.2">
      <c r="A114" s="244" t="s">
        <v>446</v>
      </c>
      <c r="B114" s="14"/>
      <c r="C114" s="14"/>
      <c r="D114" s="3"/>
      <c r="E114" s="3"/>
      <c r="F114" s="3"/>
      <c r="G114" s="14"/>
      <c r="I114" s="8"/>
      <c r="J114" s="25">
        <v>409</v>
      </c>
      <c r="K114" s="26">
        <v>97</v>
      </c>
      <c r="L114" s="26">
        <v>257</v>
      </c>
      <c r="M114" s="26">
        <v>337</v>
      </c>
      <c r="N114" s="26">
        <v>443</v>
      </c>
      <c r="O114" s="26">
        <v>43</v>
      </c>
      <c r="P114" s="26">
        <v>89</v>
      </c>
      <c r="Q114" s="26">
        <v>157</v>
      </c>
      <c r="R114" s="26">
        <v>557</v>
      </c>
      <c r="S114" s="27">
        <v>193</v>
      </c>
      <c r="T114" s="327">
        <f t="shared" si="20"/>
        <v>934474</v>
      </c>
      <c r="U114" s="14"/>
      <c r="V114" s="30">
        <v>409</v>
      </c>
      <c r="W114" s="31">
        <v>97</v>
      </c>
      <c r="X114" s="31">
        <v>257</v>
      </c>
      <c r="Y114" s="31">
        <v>337</v>
      </c>
      <c r="Z114" s="31">
        <v>443</v>
      </c>
      <c r="AA114" s="31">
        <v>43</v>
      </c>
      <c r="AB114" s="31">
        <v>89</v>
      </c>
      <c r="AC114" s="31">
        <v>157</v>
      </c>
      <c r="AD114" s="31">
        <v>557</v>
      </c>
      <c r="AE114" s="32">
        <v>193</v>
      </c>
      <c r="AF114" s="19"/>
    </row>
    <row r="115" spans="1:32" x14ac:dyDescent="0.2">
      <c r="D115" s="384"/>
      <c r="E115" s="383"/>
      <c r="I115" s="8"/>
      <c r="J115" s="25">
        <v>509</v>
      </c>
      <c r="K115" s="26">
        <v>149</v>
      </c>
      <c r="L115" s="26">
        <v>191</v>
      </c>
      <c r="M115" s="26">
        <v>359</v>
      </c>
      <c r="N115" s="26">
        <v>13</v>
      </c>
      <c r="O115" s="26">
        <v>331</v>
      </c>
      <c r="P115" s="26">
        <v>419</v>
      </c>
      <c r="Q115" s="26">
        <v>107</v>
      </c>
      <c r="R115" s="26">
        <v>73</v>
      </c>
      <c r="S115" s="27">
        <v>431</v>
      </c>
      <c r="T115" s="327">
        <f t="shared" si="20"/>
        <v>934474</v>
      </c>
      <c r="U115" s="14"/>
      <c r="V115" s="30">
        <v>509</v>
      </c>
      <c r="W115" s="31">
        <v>149</v>
      </c>
      <c r="X115" s="31">
        <v>191</v>
      </c>
      <c r="Y115" s="31">
        <v>359</v>
      </c>
      <c r="Z115" s="31">
        <v>13</v>
      </c>
      <c r="AA115" s="31">
        <v>331</v>
      </c>
      <c r="AB115" s="31">
        <v>419</v>
      </c>
      <c r="AC115" s="31">
        <v>107</v>
      </c>
      <c r="AD115" s="31">
        <v>73</v>
      </c>
      <c r="AE115" s="32">
        <v>431</v>
      </c>
      <c r="AF115" s="19"/>
    </row>
    <row r="116" spans="1:32" x14ac:dyDescent="0.2">
      <c r="I116" s="8"/>
      <c r="J116" s="25">
        <v>251</v>
      </c>
      <c r="K116" s="26">
        <v>491</v>
      </c>
      <c r="L116" s="26">
        <v>109</v>
      </c>
      <c r="M116" s="26">
        <v>67</v>
      </c>
      <c r="N116" s="26">
        <v>421</v>
      </c>
      <c r="O116" s="26">
        <v>59</v>
      </c>
      <c r="P116" s="26">
        <v>499</v>
      </c>
      <c r="Q116" s="26">
        <v>223</v>
      </c>
      <c r="R116" s="26">
        <v>113</v>
      </c>
      <c r="S116" s="27">
        <v>349</v>
      </c>
      <c r="T116" s="327">
        <f t="shared" si="20"/>
        <v>934474</v>
      </c>
      <c r="U116" s="14"/>
      <c r="V116" s="30">
        <v>251</v>
      </c>
      <c r="W116" s="31">
        <v>491</v>
      </c>
      <c r="X116" s="31">
        <v>109</v>
      </c>
      <c r="Y116" s="31">
        <v>67</v>
      </c>
      <c r="Z116" s="31">
        <v>421</v>
      </c>
      <c r="AA116" s="31">
        <v>59</v>
      </c>
      <c r="AB116" s="31">
        <v>499</v>
      </c>
      <c r="AC116" s="31">
        <v>223</v>
      </c>
      <c r="AD116" s="31">
        <v>113</v>
      </c>
      <c r="AE116" s="32">
        <v>349</v>
      </c>
      <c r="AF116" s="19"/>
    </row>
    <row r="117" spans="1:32" ht="12.75" thickBot="1" x14ac:dyDescent="0.25">
      <c r="I117" s="8"/>
      <c r="J117" s="40">
        <v>197</v>
      </c>
      <c r="K117" s="41">
        <v>137</v>
      </c>
      <c r="L117" s="41">
        <v>29</v>
      </c>
      <c r="M117" s="41">
        <v>353</v>
      </c>
      <c r="N117" s="41">
        <v>397</v>
      </c>
      <c r="O117" s="41">
        <v>179</v>
      </c>
      <c r="P117" s="41">
        <v>317</v>
      </c>
      <c r="Q117" s="41">
        <v>523</v>
      </c>
      <c r="R117" s="41">
        <v>17</v>
      </c>
      <c r="S117" s="42">
        <v>433</v>
      </c>
      <c r="T117" s="327">
        <f t="shared" si="20"/>
        <v>934474</v>
      </c>
      <c r="U117" s="14"/>
      <c r="V117" s="43">
        <v>197</v>
      </c>
      <c r="W117" s="44">
        <v>137</v>
      </c>
      <c r="X117" s="44">
        <v>29</v>
      </c>
      <c r="Y117" s="44">
        <v>353</v>
      </c>
      <c r="Z117" s="44">
        <v>397</v>
      </c>
      <c r="AA117" s="44">
        <v>179</v>
      </c>
      <c r="AB117" s="44">
        <v>317</v>
      </c>
      <c r="AC117" s="44">
        <v>523</v>
      </c>
      <c r="AD117" s="44">
        <v>17</v>
      </c>
      <c r="AE117" s="45">
        <v>433</v>
      </c>
      <c r="AF117" s="19"/>
    </row>
    <row r="118" spans="1:32" x14ac:dyDescent="0.2">
      <c r="I118" s="8"/>
      <c r="J118" s="50">
        <f t="shared" ref="J118:S118" si="21">J108+J109+J110+J111+J112+J113+J114+J115+J116+J117</f>
        <v>2582</v>
      </c>
      <c r="K118" s="51">
        <f t="shared" si="21"/>
        <v>2582</v>
      </c>
      <c r="L118" s="51">
        <f t="shared" si="21"/>
        <v>2582</v>
      </c>
      <c r="M118" s="51">
        <f t="shared" si="21"/>
        <v>2582</v>
      </c>
      <c r="N118" s="51">
        <f t="shared" si="21"/>
        <v>2582</v>
      </c>
      <c r="O118" s="51">
        <f t="shared" si="21"/>
        <v>2582</v>
      </c>
      <c r="P118" s="51">
        <f t="shared" si="21"/>
        <v>2582</v>
      </c>
      <c r="Q118" s="51">
        <f t="shared" si="21"/>
        <v>2582</v>
      </c>
      <c r="R118" s="51">
        <f t="shared" si="21"/>
        <v>2582</v>
      </c>
      <c r="S118" s="51">
        <f t="shared" si="21"/>
        <v>2582</v>
      </c>
      <c r="T118" s="29">
        <f>J108^2+K109^2+L110^2+M111^2+N112^2+O113^2+P114^2+Q115^2+R116^2+S117^2</f>
        <v>934474</v>
      </c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9"/>
    </row>
    <row r="119" spans="1:32" ht="12.75" thickBot="1" x14ac:dyDescent="0.25">
      <c r="I119" s="8"/>
      <c r="J119" s="55">
        <f t="shared" ref="J119:S119" si="22">J108^2+J109^2+J110^2+J111^2+J112^2+J113^2+J114^2+J115^2+J116^2+J117^2</f>
        <v>934474</v>
      </c>
      <c r="K119" s="56">
        <f t="shared" si="22"/>
        <v>934474</v>
      </c>
      <c r="L119" s="56">
        <f t="shared" si="22"/>
        <v>934474</v>
      </c>
      <c r="M119" s="56">
        <f t="shared" si="22"/>
        <v>934474</v>
      </c>
      <c r="N119" s="56">
        <f t="shared" si="22"/>
        <v>934474</v>
      </c>
      <c r="O119" s="56">
        <f t="shared" si="22"/>
        <v>934474</v>
      </c>
      <c r="P119" s="56">
        <f t="shared" si="22"/>
        <v>934474</v>
      </c>
      <c r="Q119" s="56">
        <f t="shared" si="22"/>
        <v>934474</v>
      </c>
      <c r="R119" s="56">
        <f t="shared" si="22"/>
        <v>934474</v>
      </c>
      <c r="S119" s="56">
        <f t="shared" si="22"/>
        <v>934474</v>
      </c>
      <c r="T119" s="343">
        <f>J117+K116+L115+M114+N113+O112+P111+Q110+R109+S108</f>
        <v>2582</v>
      </c>
      <c r="U119" s="14"/>
      <c r="V119" s="375">
        <v>19</v>
      </c>
      <c r="W119" s="375">
        <v>277</v>
      </c>
      <c r="X119" s="375">
        <v>463</v>
      </c>
      <c r="Y119" s="375">
        <v>367</v>
      </c>
      <c r="Z119" s="375">
        <v>227</v>
      </c>
      <c r="AA119" s="375">
        <v>487</v>
      </c>
      <c r="AB119" s="375">
        <v>89</v>
      </c>
      <c r="AC119" s="375">
        <v>107</v>
      </c>
      <c r="AD119" s="375">
        <v>113</v>
      </c>
      <c r="AE119" s="375">
        <v>433</v>
      </c>
      <c r="AF119" s="19"/>
    </row>
    <row r="120" spans="1:32" ht="12.75" thickBot="1" x14ac:dyDescent="0.25">
      <c r="I120" s="65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376">
        <v>197</v>
      </c>
      <c r="W120" s="376">
        <v>491</v>
      </c>
      <c r="X120" s="376">
        <v>191</v>
      </c>
      <c r="Y120" s="376">
        <v>337</v>
      </c>
      <c r="Z120" s="376">
        <v>47</v>
      </c>
      <c r="AA120" s="376">
        <v>181</v>
      </c>
      <c r="AB120" s="376">
        <v>23</v>
      </c>
      <c r="AC120" s="376">
        <v>347</v>
      </c>
      <c r="AD120" s="376">
        <v>457</v>
      </c>
      <c r="AE120" s="376">
        <v>311</v>
      </c>
      <c r="AF120" s="71"/>
    </row>
  </sheetData>
  <pageMargins left="0.7" right="0.7" top="0.75" bottom="0.75" header="0.3" footer="0.3"/>
  <ignoredErrors>
    <ignoredError sqref="M22:P27 M30:P42 M45:P57 M60:P72 M75:P87 M90:P102 M104:P106 M121:P121 M136:P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64B0-CAD9-42B3-ABF3-5EA34FD5CF29}">
  <sheetPr>
    <tabColor rgb="FFFFC000"/>
  </sheetPr>
  <dimension ref="A1:CL184"/>
  <sheetViews>
    <sheetView workbookViewId="0"/>
  </sheetViews>
  <sheetFormatPr defaultRowHeight="12" x14ac:dyDescent="0.2"/>
  <cols>
    <col min="1" max="1" width="6" style="1" customWidth="1"/>
    <col min="2" max="2" width="6.7109375" style="1" customWidth="1"/>
    <col min="3" max="3" width="4.140625" style="1" customWidth="1"/>
    <col min="4" max="5" width="5" style="1" customWidth="1"/>
    <col min="6" max="6" width="6.7109375" style="1" customWidth="1"/>
    <col min="7" max="7" width="6.85546875" style="1" customWidth="1"/>
    <col min="8" max="9" width="3.7109375" style="1" customWidth="1"/>
    <col min="10" max="20" width="7.140625" style="1" customWidth="1"/>
    <col min="21" max="22" width="8" style="1" customWidth="1"/>
    <col min="23" max="23" width="3.7109375" style="1" customWidth="1"/>
    <col min="24" max="34" width="4.140625" style="1" customWidth="1"/>
    <col min="35" max="37" width="3.7109375" style="1" customWidth="1"/>
    <col min="38" max="47" width="6.7109375" style="1" customWidth="1"/>
    <col min="48" max="48" width="8.42578125" style="1" customWidth="1"/>
    <col min="49" max="49" width="8" style="1" customWidth="1"/>
    <col min="50" max="50" width="5" style="1" customWidth="1"/>
    <col min="51" max="58" width="4.5703125" style="1" customWidth="1"/>
    <col min="59" max="59" width="4.42578125" style="1" customWidth="1"/>
    <col min="60" max="60" width="4.5703125" style="1" customWidth="1"/>
    <col min="61" max="61" width="4.28515625" style="1" customWidth="1"/>
    <col min="62" max="64" width="3.7109375" style="1" customWidth="1"/>
    <col min="65" max="69" width="6.7109375" style="1" customWidth="1"/>
    <col min="70" max="70" width="6.5703125" style="1" customWidth="1"/>
    <col min="71" max="71" width="6.7109375" style="1" customWidth="1"/>
    <col min="72" max="72" width="6.5703125" style="1" customWidth="1"/>
    <col min="73" max="75" width="6.7109375" style="1" customWidth="1"/>
    <col min="76" max="76" width="7.28515625" style="1" customWidth="1"/>
    <col min="77" max="77" width="3.7109375" style="1" customWidth="1"/>
    <col min="78" max="81" width="4.5703125" style="1" customWidth="1"/>
    <col min="82" max="82" width="4.42578125" style="1" customWidth="1"/>
    <col min="83" max="84" width="4.5703125" style="1" customWidth="1"/>
    <col min="85" max="85" width="4.7109375" style="1" customWidth="1"/>
    <col min="86" max="86" width="4.42578125" style="1" customWidth="1"/>
    <col min="87" max="88" width="4.5703125" style="1" customWidth="1"/>
    <col min="89" max="90" width="3.7109375" style="1" customWidth="1"/>
    <col min="91" max="16384" width="9.140625" style="1"/>
  </cols>
  <sheetData>
    <row r="1" spans="1:90" ht="12.75" thickBot="1" x14ac:dyDescent="0.25">
      <c r="A1" s="209" t="s">
        <v>0</v>
      </c>
      <c r="B1" s="14"/>
      <c r="C1" s="14"/>
      <c r="D1" s="14"/>
      <c r="E1" s="14"/>
      <c r="F1" s="14"/>
      <c r="G1" s="14"/>
      <c r="AK1" s="1" t="s">
        <v>0</v>
      </c>
      <c r="BK1" s="1" t="s">
        <v>0</v>
      </c>
    </row>
    <row r="2" spans="1:90" ht="12.75" thickBot="1" x14ac:dyDescent="0.25">
      <c r="A2" s="14"/>
      <c r="B2" s="388" t="s">
        <v>360</v>
      </c>
      <c r="C2" s="388"/>
      <c r="D2" s="387"/>
      <c r="E2" s="387"/>
      <c r="F2" s="386"/>
      <c r="G2" s="14"/>
      <c r="I2" s="2" t="s">
        <v>0</v>
      </c>
      <c r="J2" s="3"/>
      <c r="K2" s="3"/>
      <c r="L2" s="3"/>
      <c r="M2" s="3"/>
      <c r="N2" s="3"/>
      <c r="O2" s="4" t="s">
        <v>644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 t="s">
        <v>643</v>
      </c>
      <c r="AD2" s="3"/>
      <c r="AE2" s="3"/>
      <c r="AF2" s="3"/>
      <c r="AG2" s="3"/>
      <c r="AH2" s="3"/>
      <c r="AI2" s="6"/>
      <c r="AK2" s="2" t="s">
        <v>0</v>
      </c>
      <c r="AL2" s="3"/>
      <c r="AM2" s="3"/>
      <c r="AN2" s="3"/>
      <c r="AO2" s="3"/>
      <c r="AP2" s="3"/>
      <c r="AQ2" s="4" t="s">
        <v>642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 t="s">
        <v>641</v>
      </c>
      <c r="BE2" s="3"/>
      <c r="BF2" s="3"/>
      <c r="BG2" s="3"/>
      <c r="BH2" s="3"/>
      <c r="BI2" s="3"/>
      <c r="BJ2" s="6"/>
      <c r="BL2" s="2" t="s">
        <v>0</v>
      </c>
      <c r="BM2" s="3"/>
      <c r="BN2" s="3"/>
      <c r="BO2" s="3"/>
      <c r="BP2" s="3"/>
      <c r="BQ2" s="3"/>
      <c r="BR2" s="4" t="s">
        <v>640</v>
      </c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 t="s">
        <v>639</v>
      </c>
      <c r="CF2" s="3"/>
      <c r="CG2" s="3"/>
      <c r="CH2" s="3"/>
      <c r="CI2" s="3"/>
      <c r="CJ2" s="3"/>
      <c r="CK2" s="3"/>
      <c r="CL2" s="153"/>
    </row>
    <row r="3" spans="1:90" x14ac:dyDescent="0.2">
      <c r="A3" s="14"/>
      <c r="B3" s="14"/>
      <c r="C3" s="14"/>
      <c r="D3" s="14"/>
      <c r="E3" s="14"/>
      <c r="F3" s="14"/>
      <c r="G3" s="218"/>
      <c r="H3" s="7"/>
      <c r="I3" s="8"/>
      <c r="J3" s="9">
        <f>F21</f>
        <v>8</v>
      </c>
      <c r="K3" s="10">
        <f>F82</f>
        <v>69</v>
      </c>
      <c r="L3" s="10">
        <f>F100</f>
        <v>87</v>
      </c>
      <c r="M3" s="10">
        <f>F17</f>
        <v>4</v>
      </c>
      <c r="N3" s="10">
        <f>F88</f>
        <v>75</v>
      </c>
      <c r="O3" s="10">
        <f>F109</f>
        <v>96</v>
      </c>
      <c r="P3" s="10">
        <f>F108</f>
        <v>95</v>
      </c>
      <c r="Q3" s="10">
        <f>F77</f>
        <v>64</v>
      </c>
      <c r="R3" s="10">
        <f>F80</f>
        <v>67</v>
      </c>
      <c r="S3" s="10">
        <f>F110</f>
        <v>97</v>
      </c>
      <c r="T3" s="415">
        <f>F22</f>
        <v>9</v>
      </c>
      <c r="U3" s="411">
        <f>SUM(J3:T3)</f>
        <v>671</v>
      </c>
      <c r="V3" s="13">
        <f>SUMSQ(J3:T3)</f>
        <v>54351</v>
      </c>
      <c r="W3" s="14"/>
      <c r="X3" s="444" t="s">
        <v>83</v>
      </c>
      <c r="Y3" s="445" t="s">
        <v>163</v>
      </c>
      <c r="Z3" s="445" t="s">
        <v>45</v>
      </c>
      <c r="AA3" s="445" t="s">
        <v>82</v>
      </c>
      <c r="AB3" s="445" t="s">
        <v>153</v>
      </c>
      <c r="AC3" s="445" t="s">
        <v>104</v>
      </c>
      <c r="AD3" s="445" t="s">
        <v>14</v>
      </c>
      <c r="AE3" s="445" t="s">
        <v>70</v>
      </c>
      <c r="AF3" s="445" t="s">
        <v>84</v>
      </c>
      <c r="AG3" s="445" t="s">
        <v>36</v>
      </c>
      <c r="AH3" s="446" t="s">
        <v>150</v>
      </c>
      <c r="AI3" s="19"/>
      <c r="AJ3" s="7"/>
      <c r="AK3" s="8"/>
      <c r="AL3" s="9">
        <f>F28</f>
        <v>15</v>
      </c>
      <c r="AM3" s="10">
        <f>F44</f>
        <v>31</v>
      </c>
      <c r="AN3" s="10">
        <f>F52</f>
        <v>39</v>
      </c>
      <c r="AO3" s="10">
        <f>F60</f>
        <v>47</v>
      </c>
      <c r="AP3" s="10">
        <f>F76</f>
        <v>63</v>
      </c>
      <c r="AQ3" s="10">
        <f>F84</f>
        <v>71</v>
      </c>
      <c r="AR3" s="10">
        <f>F100</f>
        <v>87</v>
      </c>
      <c r="AS3" s="10">
        <f>F102</f>
        <v>89</v>
      </c>
      <c r="AT3" s="10">
        <f>F123</f>
        <v>110</v>
      </c>
      <c r="AU3" s="10">
        <f>F125</f>
        <v>112</v>
      </c>
      <c r="AV3" s="11">
        <f>F20</f>
        <v>7</v>
      </c>
      <c r="AW3" s="340">
        <f t="shared" ref="AW3:AW13" si="0">AL3+AM3+AN3+AO3+AP3+AQ3+AR3+AS3+AT3+AU3+AV3</f>
        <v>671</v>
      </c>
      <c r="AX3" s="14"/>
      <c r="AY3" s="16" t="s">
        <v>23</v>
      </c>
      <c r="AZ3" s="17" t="s">
        <v>26</v>
      </c>
      <c r="BA3" s="17" t="s">
        <v>13</v>
      </c>
      <c r="BB3" s="17" t="s">
        <v>50</v>
      </c>
      <c r="BC3" s="17" t="s">
        <v>81</v>
      </c>
      <c r="BD3" s="17" t="s">
        <v>80</v>
      </c>
      <c r="BE3" s="17" t="s">
        <v>45</v>
      </c>
      <c r="BF3" s="17" t="s">
        <v>141</v>
      </c>
      <c r="BG3" s="17" t="s">
        <v>46</v>
      </c>
      <c r="BH3" s="17" t="s">
        <v>74</v>
      </c>
      <c r="BI3" s="18" t="s">
        <v>43</v>
      </c>
      <c r="BJ3" s="19"/>
      <c r="BL3" s="8"/>
      <c r="BM3" s="9">
        <f>F20</f>
        <v>7</v>
      </c>
      <c r="BN3" s="10">
        <f>F77</f>
        <v>64</v>
      </c>
      <c r="BO3" s="10">
        <f>F126</f>
        <v>113</v>
      </c>
      <c r="BP3" s="10">
        <f>F62</f>
        <v>49</v>
      </c>
      <c r="BQ3" s="10">
        <f>F113</f>
        <v>100</v>
      </c>
      <c r="BR3" s="10">
        <f>F48</f>
        <v>35</v>
      </c>
      <c r="BS3" s="10">
        <f>F105</f>
        <v>92</v>
      </c>
      <c r="BT3" s="10">
        <f>F41</f>
        <v>28</v>
      </c>
      <c r="BU3" s="10">
        <f>F98</f>
        <v>85</v>
      </c>
      <c r="BV3" s="10">
        <f>F34</f>
        <v>21</v>
      </c>
      <c r="BW3" s="11">
        <f>F90</f>
        <v>77</v>
      </c>
      <c r="BX3" s="340">
        <f t="shared" ref="BX3:BX13" si="1">BM3+BN3+BO3+BP3+BQ3+BR3+BS3+BT3+BU3+BV3+BW3</f>
        <v>671</v>
      </c>
      <c r="BY3" s="14"/>
      <c r="BZ3" s="16" t="s">
        <v>43</v>
      </c>
      <c r="CA3" s="17" t="s">
        <v>70</v>
      </c>
      <c r="CB3" s="17" t="s">
        <v>126</v>
      </c>
      <c r="CC3" s="17" t="s">
        <v>29</v>
      </c>
      <c r="CD3" s="17" t="s">
        <v>60</v>
      </c>
      <c r="CE3" s="17" t="s">
        <v>149</v>
      </c>
      <c r="CF3" s="17" t="s">
        <v>108</v>
      </c>
      <c r="CG3" s="17" t="s">
        <v>114</v>
      </c>
      <c r="CH3" s="17" t="s">
        <v>24</v>
      </c>
      <c r="CI3" s="17" t="s">
        <v>127</v>
      </c>
      <c r="CJ3" s="18" t="s">
        <v>32</v>
      </c>
      <c r="CK3" s="14"/>
      <c r="CL3" s="153"/>
    </row>
    <row r="4" spans="1:90" x14ac:dyDescent="0.2">
      <c r="A4" s="229" t="s">
        <v>370</v>
      </c>
      <c r="B4" s="230">
        <v>1</v>
      </c>
      <c r="C4" s="14"/>
      <c r="D4" s="231" t="s">
        <v>371</v>
      </c>
      <c r="E4" s="14"/>
      <c r="F4" s="232" t="s">
        <v>372</v>
      </c>
      <c r="G4" s="14"/>
      <c r="I4" s="8"/>
      <c r="J4" s="25">
        <f>F55</f>
        <v>42</v>
      </c>
      <c r="K4" s="208">
        <f>F51</f>
        <v>38</v>
      </c>
      <c r="L4" s="26">
        <f>F133</f>
        <v>120</v>
      </c>
      <c r="M4" s="26">
        <f>F47</f>
        <v>34</v>
      </c>
      <c r="N4" s="26">
        <f>F53</f>
        <v>40</v>
      </c>
      <c r="O4" s="26">
        <f>F125</f>
        <v>112</v>
      </c>
      <c r="P4" s="26">
        <f>F54</f>
        <v>41</v>
      </c>
      <c r="Q4" s="26">
        <f>F134</f>
        <v>121</v>
      </c>
      <c r="R4" s="26">
        <f>F61</f>
        <v>48</v>
      </c>
      <c r="S4" s="26">
        <f>F52</f>
        <v>39</v>
      </c>
      <c r="T4" s="414">
        <f>F49</f>
        <v>36</v>
      </c>
      <c r="U4" s="412">
        <f t="shared" ref="U4:U13" si="2">SUM(J4:T4)</f>
        <v>671</v>
      </c>
      <c r="V4" s="29">
        <f t="shared" ref="V4:V13" si="3">SUMSQ(J4:T4)</f>
        <v>54351</v>
      </c>
      <c r="W4" s="14"/>
      <c r="X4" s="447" t="s">
        <v>101</v>
      </c>
      <c r="Y4" s="448" t="s">
        <v>105</v>
      </c>
      <c r="Z4" s="448" t="s">
        <v>8</v>
      </c>
      <c r="AA4" s="448" t="s">
        <v>130</v>
      </c>
      <c r="AB4" s="448" t="s">
        <v>59</v>
      </c>
      <c r="AC4" s="448" t="s">
        <v>74</v>
      </c>
      <c r="AD4" s="448" t="s">
        <v>102</v>
      </c>
      <c r="AE4" s="448" t="s">
        <v>10</v>
      </c>
      <c r="AF4" s="448" t="s">
        <v>86</v>
      </c>
      <c r="AG4" s="448" t="s">
        <v>13</v>
      </c>
      <c r="AH4" s="449" t="s">
        <v>125</v>
      </c>
      <c r="AI4" s="19"/>
      <c r="AK4" s="8"/>
      <c r="AL4" s="25">
        <f>F56</f>
        <v>43</v>
      </c>
      <c r="AM4" s="208">
        <f>F58</f>
        <v>45</v>
      </c>
      <c r="AN4" s="26">
        <f>F79</f>
        <v>66</v>
      </c>
      <c r="AO4" s="26">
        <f>F81</f>
        <v>68</v>
      </c>
      <c r="AP4" s="26">
        <f>F97</f>
        <v>84</v>
      </c>
      <c r="AQ4" s="26">
        <f>F105</f>
        <v>92</v>
      </c>
      <c r="AR4" s="26">
        <f>F121</f>
        <v>108</v>
      </c>
      <c r="AS4" s="26">
        <f>F129</f>
        <v>116</v>
      </c>
      <c r="AT4" s="26">
        <f>F16</f>
        <v>3</v>
      </c>
      <c r="AU4" s="26">
        <f>F32</f>
        <v>19</v>
      </c>
      <c r="AV4" s="27">
        <f>F40</f>
        <v>27</v>
      </c>
      <c r="AW4" s="341">
        <f t="shared" si="0"/>
        <v>671</v>
      </c>
      <c r="AX4" s="14"/>
      <c r="AY4" s="30" t="s">
        <v>31</v>
      </c>
      <c r="AZ4" s="31" t="s">
        <v>138</v>
      </c>
      <c r="BA4" s="31" t="s">
        <v>88</v>
      </c>
      <c r="BB4" s="31" t="s">
        <v>87</v>
      </c>
      <c r="BC4" s="31" t="s">
        <v>119</v>
      </c>
      <c r="BD4" s="31" t="s">
        <v>108</v>
      </c>
      <c r="BE4" s="31" t="s">
        <v>111</v>
      </c>
      <c r="BF4" s="31" t="s">
        <v>75</v>
      </c>
      <c r="BG4" s="31" t="s">
        <v>72</v>
      </c>
      <c r="BH4" s="31" t="s">
        <v>54</v>
      </c>
      <c r="BI4" s="32" t="s">
        <v>136</v>
      </c>
      <c r="BJ4" s="19"/>
      <c r="BL4" s="8"/>
      <c r="BM4" s="25">
        <f>F96</f>
        <v>83</v>
      </c>
      <c r="BN4" s="208">
        <f>F32</f>
        <v>19</v>
      </c>
      <c r="BO4" s="26">
        <f>F89</f>
        <v>76</v>
      </c>
      <c r="BP4" s="26">
        <f>F24</f>
        <v>11</v>
      </c>
      <c r="BQ4" s="26">
        <f>F75</f>
        <v>62</v>
      </c>
      <c r="BR4" s="26">
        <f>F132</f>
        <v>119</v>
      </c>
      <c r="BS4" s="26">
        <f>F60</f>
        <v>47</v>
      </c>
      <c r="BT4" s="26">
        <f>F117</f>
        <v>104</v>
      </c>
      <c r="BU4" s="26">
        <f>F47</f>
        <v>34</v>
      </c>
      <c r="BV4" s="26">
        <f>F103</f>
        <v>90</v>
      </c>
      <c r="BW4" s="27">
        <f>F39</f>
        <v>26</v>
      </c>
      <c r="BX4" s="341">
        <f t="shared" si="1"/>
        <v>671</v>
      </c>
      <c r="BY4" s="14"/>
      <c r="BZ4" s="30" t="s">
        <v>145</v>
      </c>
      <c r="CA4" s="31" t="s">
        <v>54</v>
      </c>
      <c r="CB4" s="31" t="s">
        <v>95</v>
      </c>
      <c r="CC4" s="31" t="s">
        <v>120</v>
      </c>
      <c r="CD4" s="31" t="s">
        <v>68</v>
      </c>
      <c r="CE4" s="31" t="s">
        <v>30</v>
      </c>
      <c r="CF4" s="31" t="s">
        <v>50</v>
      </c>
      <c r="CG4" s="31" t="s">
        <v>155</v>
      </c>
      <c r="CH4" s="31" t="s">
        <v>130</v>
      </c>
      <c r="CI4" s="31" t="s">
        <v>134</v>
      </c>
      <c r="CJ4" s="32" t="s">
        <v>116</v>
      </c>
      <c r="CK4" s="14"/>
      <c r="CL4" s="153"/>
    </row>
    <row r="5" spans="1:90" x14ac:dyDescent="0.2">
      <c r="A5" s="14"/>
      <c r="B5" s="14"/>
      <c r="C5" s="14"/>
      <c r="D5" s="14"/>
      <c r="E5" s="14"/>
      <c r="F5" s="14"/>
      <c r="G5" s="14"/>
      <c r="I5" s="8"/>
      <c r="J5" s="25">
        <f>F26</f>
        <v>13</v>
      </c>
      <c r="K5" s="26">
        <f>F114</f>
        <v>101</v>
      </c>
      <c r="L5" s="26">
        <f>F69</f>
        <v>56</v>
      </c>
      <c r="M5" s="26">
        <f>F115</f>
        <v>102</v>
      </c>
      <c r="N5" s="26">
        <f>F75</f>
        <v>62</v>
      </c>
      <c r="O5" s="26">
        <f>F98</f>
        <v>85</v>
      </c>
      <c r="P5" s="26">
        <f>F20</f>
        <v>7</v>
      </c>
      <c r="Q5" s="26">
        <f>F81</f>
        <v>68</v>
      </c>
      <c r="R5" s="26">
        <f>F24</f>
        <v>11</v>
      </c>
      <c r="S5" s="26">
        <f>F116</f>
        <v>103</v>
      </c>
      <c r="T5" s="414">
        <f>F76</f>
        <v>63</v>
      </c>
      <c r="U5" s="412">
        <f t="shared" si="2"/>
        <v>671</v>
      </c>
      <c r="V5" s="29">
        <f t="shared" si="3"/>
        <v>54351</v>
      </c>
      <c r="W5" s="14"/>
      <c r="X5" s="447" t="s">
        <v>17</v>
      </c>
      <c r="Y5" s="448" t="s">
        <v>175</v>
      </c>
      <c r="Z5" s="448" t="s">
        <v>15</v>
      </c>
      <c r="AA5" s="448" t="s">
        <v>38</v>
      </c>
      <c r="AB5" s="448" t="s">
        <v>68</v>
      </c>
      <c r="AC5" s="448" t="s">
        <v>24</v>
      </c>
      <c r="AD5" s="448" t="s">
        <v>43</v>
      </c>
      <c r="AE5" s="448" t="s">
        <v>87</v>
      </c>
      <c r="AF5" s="448" t="s">
        <v>120</v>
      </c>
      <c r="AG5" s="448" t="s">
        <v>27</v>
      </c>
      <c r="AH5" s="449" t="s">
        <v>81</v>
      </c>
      <c r="AI5" s="19"/>
      <c r="AK5" s="8"/>
      <c r="AL5" s="25">
        <f>F77</f>
        <v>64</v>
      </c>
      <c r="AM5" s="26">
        <f>F85</f>
        <v>72</v>
      </c>
      <c r="AN5" s="26">
        <f>F93</f>
        <v>80</v>
      </c>
      <c r="AO5" s="26">
        <f>F109</f>
        <v>96</v>
      </c>
      <c r="AP5" s="26">
        <f>F117</f>
        <v>104</v>
      </c>
      <c r="AQ5" s="26">
        <f>F133</f>
        <v>120</v>
      </c>
      <c r="AR5" s="26">
        <f>F14</f>
        <v>1</v>
      </c>
      <c r="AS5" s="26">
        <f>F35</f>
        <v>22</v>
      </c>
      <c r="AT5" s="26">
        <f>F37</f>
        <v>24</v>
      </c>
      <c r="AU5" s="26">
        <f>F53</f>
        <v>40</v>
      </c>
      <c r="AV5" s="27">
        <f>F61</f>
        <v>48</v>
      </c>
      <c r="AW5" s="341">
        <f t="shared" si="0"/>
        <v>671</v>
      </c>
      <c r="AX5" s="14"/>
      <c r="AY5" s="30" t="s">
        <v>70</v>
      </c>
      <c r="AZ5" s="31" t="s">
        <v>71</v>
      </c>
      <c r="BA5" s="31" t="s">
        <v>51</v>
      </c>
      <c r="BB5" s="31" t="s">
        <v>104</v>
      </c>
      <c r="BC5" s="31" t="s">
        <v>155</v>
      </c>
      <c r="BD5" s="31" t="s">
        <v>8</v>
      </c>
      <c r="BE5" s="31" t="s">
        <v>55</v>
      </c>
      <c r="BF5" s="31" t="s">
        <v>65</v>
      </c>
      <c r="BG5" s="31" t="s">
        <v>49</v>
      </c>
      <c r="BH5" s="31" t="s">
        <v>59</v>
      </c>
      <c r="BI5" s="32" t="s">
        <v>86</v>
      </c>
      <c r="BJ5" s="19"/>
      <c r="BL5" s="8"/>
      <c r="BM5" s="25">
        <f>F51</f>
        <v>38</v>
      </c>
      <c r="BN5" s="26">
        <f>F102</f>
        <v>89</v>
      </c>
      <c r="BO5" s="26">
        <f>F37</f>
        <v>24</v>
      </c>
      <c r="BP5" s="26">
        <f>F94</f>
        <v>81</v>
      </c>
      <c r="BQ5" s="26">
        <f>F30</f>
        <v>17</v>
      </c>
      <c r="BR5" s="26">
        <f>F87</f>
        <v>74</v>
      </c>
      <c r="BS5" s="26">
        <f>F23</f>
        <v>10</v>
      </c>
      <c r="BT5" s="26">
        <f>F79</f>
        <v>66</v>
      </c>
      <c r="BU5" s="26">
        <f>F130</f>
        <v>117</v>
      </c>
      <c r="BV5" s="26">
        <f>F66</f>
        <v>53</v>
      </c>
      <c r="BW5" s="27">
        <f>F115</f>
        <v>102</v>
      </c>
      <c r="BX5" s="341">
        <f t="shared" si="1"/>
        <v>671</v>
      </c>
      <c r="BY5" s="14"/>
      <c r="BZ5" s="30" t="s">
        <v>105</v>
      </c>
      <c r="CA5" s="31" t="s">
        <v>141</v>
      </c>
      <c r="CB5" s="31" t="s">
        <v>49</v>
      </c>
      <c r="CC5" s="31" t="s">
        <v>56</v>
      </c>
      <c r="CD5" s="31" t="s">
        <v>34</v>
      </c>
      <c r="CE5" s="31" t="s">
        <v>40</v>
      </c>
      <c r="CF5" s="31" t="s">
        <v>115</v>
      </c>
      <c r="CG5" s="31" t="s">
        <v>88</v>
      </c>
      <c r="CH5" s="31" t="s">
        <v>41</v>
      </c>
      <c r="CI5" s="31" t="s">
        <v>61</v>
      </c>
      <c r="CJ5" s="32" t="s">
        <v>38</v>
      </c>
      <c r="CK5" s="14"/>
      <c r="CL5" s="153"/>
    </row>
    <row r="6" spans="1:90" x14ac:dyDescent="0.2">
      <c r="A6" s="229" t="s">
        <v>380</v>
      </c>
      <c r="B6" s="230">
        <v>1</v>
      </c>
      <c r="C6" s="14"/>
      <c r="D6" s="231" t="s">
        <v>381</v>
      </c>
      <c r="E6" s="14"/>
      <c r="F6" s="231" t="s">
        <v>382</v>
      </c>
      <c r="G6" s="14"/>
      <c r="I6" s="8"/>
      <c r="J6" s="25">
        <f>F90</f>
        <v>77</v>
      </c>
      <c r="K6" s="26">
        <f>F16</f>
        <v>3</v>
      </c>
      <c r="L6" s="26">
        <f>F84</f>
        <v>71</v>
      </c>
      <c r="M6" s="26">
        <f>F95</f>
        <v>82</v>
      </c>
      <c r="N6" s="26">
        <f>F19</f>
        <v>6</v>
      </c>
      <c r="O6" s="26">
        <f>F97</f>
        <v>84</v>
      </c>
      <c r="P6" s="26">
        <f>F93</f>
        <v>80</v>
      </c>
      <c r="Q6" s="26">
        <f>F102</f>
        <v>89</v>
      </c>
      <c r="R6" s="26">
        <f>F106</f>
        <v>93</v>
      </c>
      <c r="S6" s="26">
        <f>F94</f>
        <v>81</v>
      </c>
      <c r="T6" s="414">
        <f>F18</f>
        <v>5</v>
      </c>
      <c r="U6" s="412">
        <f t="shared" si="2"/>
        <v>671</v>
      </c>
      <c r="V6" s="29">
        <f t="shared" si="3"/>
        <v>54351</v>
      </c>
      <c r="W6" s="14"/>
      <c r="X6" s="447" t="s">
        <v>32</v>
      </c>
      <c r="Y6" s="448" t="s">
        <v>72</v>
      </c>
      <c r="Z6" s="448" t="s">
        <v>80</v>
      </c>
      <c r="AA6" s="448" t="s">
        <v>48</v>
      </c>
      <c r="AB6" s="448" t="s">
        <v>28</v>
      </c>
      <c r="AC6" s="448" t="s">
        <v>119</v>
      </c>
      <c r="AD6" s="448" t="s">
        <v>51</v>
      </c>
      <c r="AE6" s="448" t="s">
        <v>141</v>
      </c>
      <c r="AF6" s="448" t="s">
        <v>107</v>
      </c>
      <c r="AG6" s="448" t="s">
        <v>56</v>
      </c>
      <c r="AH6" s="449" t="s">
        <v>144</v>
      </c>
      <c r="AI6" s="19"/>
      <c r="AK6" s="8"/>
      <c r="AL6" s="25">
        <f>F91</f>
        <v>78</v>
      </c>
      <c r="AM6" s="26">
        <f>F112</f>
        <v>99</v>
      </c>
      <c r="AN6" s="26">
        <f>F114</f>
        <v>101</v>
      </c>
      <c r="AO6" s="26">
        <f>F130</f>
        <v>117</v>
      </c>
      <c r="AP6" s="26">
        <f>F17</f>
        <v>4</v>
      </c>
      <c r="AQ6" s="26">
        <f>F33</f>
        <v>20</v>
      </c>
      <c r="AR6" s="26">
        <f>F41</f>
        <v>28</v>
      </c>
      <c r="AS6" s="26">
        <f>F49</f>
        <v>36</v>
      </c>
      <c r="AT6" s="26">
        <f>F65</f>
        <v>52</v>
      </c>
      <c r="AU6" s="26">
        <f>F73</f>
        <v>60</v>
      </c>
      <c r="AV6" s="27">
        <f>F89</f>
        <v>76</v>
      </c>
      <c r="AW6" s="341">
        <f t="shared" si="0"/>
        <v>671</v>
      </c>
      <c r="AX6" s="14"/>
      <c r="AY6" s="30" t="s">
        <v>166</v>
      </c>
      <c r="AZ6" s="31" t="s">
        <v>148</v>
      </c>
      <c r="BA6" s="31" t="s">
        <v>175</v>
      </c>
      <c r="BB6" s="31" t="s">
        <v>41</v>
      </c>
      <c r="BC6" s="31" t="s">
        <v>82</v>
      </c>
      <c r="BD6" s="31" t="s">
        <v>100</v>
      </c>
      <c r="BE6" s="31" t="s">
        <v>114</v>
      </c>
      <c r="BF6" s="31" t="s">
        <v>125</v>
      </c>
      <c r="BG6" s="31" t="s">
        <v>47</v>
      </c>
      <c r="BH6" s="31" t="s">
        <v>35</v>
      </c>
      <c r="BI6" s="32" t="s">
        <v>95</v>
      </c>
      <c r="BJ6" s="19"/>
      <c r="BL6" s="8"/>
      <c r="BM6" s="25">
        <f>F134</f>
        <v>121</v>
      </c>
      <c r="BN6" s="26">
        <f>F64</f>
        <v>51</v>
      </c>
      <c r="BO6" s="26">
        <f>F121</f>
        <v>108</v>
      </c>
      <c r="BP6" s="26">
        <f>F49</f>
        <v>36</v>
      </c>
      <c r="BQ6" s="26">
        <f>F106</f>
        <v>93</v>
      </c>
      <c r="BR6" s="26">
        <f>F36</f>
        <v>23</v>
      </c>
      <c r="BS6" s="26">
        <f>F92</f>
        <v>79</v>
      </c>
      <c r="BT6" s="26">
        <f>F28</f>
        <v>15</v>
      </c>
      <c r="BU6" s="26">
        <f>F85</f>
        <v>72</v>
      </c>
      <c r="BV6" s="26">
        <f>F21</f>
        <v>8</v>
      </c>
      <c r="BW6" s="27">
        <f>F78</f>
        <v>65</v>
      </c>
      <c r="BX6" s="341">
        <f t="shared" si="1"/>
        <v>671</v>
      </c>
      <c r="BY6" s="14"/>
      <c r="BZ6" s="30" t="s">
        <v>10</v>
      </c>
      <c r="CA6" s="31" t="s">
        <v>142</v>
      </c>
      <c r="CB6" s="31" t="s">
        <v>111</v>
      </c>
      <c r="CC6" s="31" t="s">
        <v>125</v>
      </c>
      <c r="CD6" s="31" t="s">
        <v>107</v>
      </c>
      <c r="CE6" s="31" t="s">
        <v>93</v>
      </c>
      <c r="CF6" s="31" t="s">
        <v>66</v>
      </c>
      <c r="CG6" s="31" t="s">
        <v>23</v>
      </c>
      <c r="CH6" s="31" t="s">
        <v>71</v>
      </c>
      <c r="CI6" s="31" t="s">
        <v>83</v>
      </c>
      <c r="CJ6" s="32" t="s">
        <v>162</v>
      </c>
      <c r="CK6" s="14"/>
      <c r="CL6" s="153"/>
    </row>
    <row r="7" spans="1:90" x14ac:dyDescent="0.2">
      <c r="A7" s="14"/>
      <c r="B7" s="14"/>
      <c r="C7" s="14"/>
      <c r="D7" s="14"/>
      <c r="E7" s="14"/>
      <c r="F7" s="14"/>
      <c r="G7" s="14"/>
      <c r="I7" s="8"/>
      <c r="J7" s="25">
        <f>F48</f>
        <v>35</v>
      </c>
      <c r="K7" s="26">
        <f>F66</f>
        <v>53</v>
      </c>
      <c r="L7" s="26">
        <f>F131</f>
        <v>118</v>
      </c>
      <c r="M7" s="26">
        <f>F50</f>
        <v>37</v>
      </c>
      <c r="N7" s="26">
        <f>F56</f>
        <v>43</v>
      </c>
      <c r="O7" s="26">
        <f>F46</f>
        <v>33</v>
      </c>
      <c r="P7" s="26">
        <f>F41</f>
        <v>28</v>
      </c>
      <c r="Q7" s="26">
        <f>F132</f>
        <v>119</v>
      </c>
      <c r="R7" s="26">
        <f>F127</f>
        <v>114</v>
      </c>
      <c r="S7" s="26">
        <f>F57</f>
        <v>44</v>
      </c>
      <c r="T7" s="414">
        <f>F60</f>
        <v>47</v>
      </c>
      <c r="U7" s="412">
        <f t="shared" si="2"/>
        <v>671</v>
      </c>
      <c r="V7" s="29">
        <f t="shared" si="3"/>
        <v>54351</v>
      </c>
      <c r="W7" s="14"/>
      <c r="X7" s="447" t="s">
        <v>149</v>
      </c>
      <c r="Y7" s="448" t="s">
        <v>61</v>
      </c>
      <c r="Z7" s="448" t="s">
        <v>98</v>
      </c>
      <c r="AA7" s="448" t="s">
        <v>39</v>
      </c>
      <c r="AB7" s="448" t="s">
        <v>31</v>
      </c>
      <c r="AC7" s="448" t="s">
        <v>176</v>
      </c>
      <c r="AD7" s="448" t="s">
        <v>114</v>
      </c>
      <c r="AE7" s="448" t="s">
        <v>30</v>
      </c>
      <c r="AF7" s="448" t="s">
        <v>109</v>
      </c>
      <c r="AG7" s="448" t="s">
        <v>135</v>
      </c>
      <c r="AH7" s="449" t="s">
        <v>50</v>
      </c>
      <c r="AI7" s="19"/>
      <c r="AK7" s="8"/>
      <c r="AL7" s="25">
        <f>F118</f>
        <v>105</v>
      </c>
      <c r="AM7" s="26">
        <f>F126</f>
        <v>113</v>
      </c>
      <c r="AN7" s="26">
        <f>F21</f>
        <v>8</v>
      </c>
      <c r="AO7" s="26">
        <f>F29</f>
        <v>16</v>
      </c>
      <c r="AP7" s="26">
        <f>F45</f>
        <v>32</v>
      </c>
      <c r="AQ7" s="26">
        <f>F47</f>
        <v>34</v>
      </c>
      <c r="AR7" s="26">
        <f>F68</f>
        <v>55</v>
      </c>
      <c r="AS7" s="26">
        <f>F70</f>
        <v>57</v>
      </c>
      <c r="AT7" s="26">
        <f>F86</f>
        <v>73</v>
      </c>
      <c r="AU7" s="26">
        <f>F94</f>
        <v>81</v>
      </c>
      <c r="AV7" s="27">
        <f>F110</f>
        <v>97</v>
      </c>
      <c r="AW7" s="341">
        <f t="shared" si="0"/>
        <v>671</v>
      </c>
      <c r="AX7" s="14"/>
      <c r="AY7" s="30" t="s">
        <v>97</v>
      </c>
      <c r="AZ7" s="31" t="s">
        <v>126</v>
      </c>
      <c r="BA7" s="31" t="s">
        <v>83</v>
      </c>
      <c r="BB7" s="31" t="s">
        <v>91</v>
      </c>
      <c r="BC7" s="31" t="s">
        <v>37</v>
      </c>
      <c r="BD7" s="31" t="s">
        <v>130</v>
      </c>
      <c r="BE7" s="31" t="s">
        <v>73</v>
      </c>
      <c r="BF7" s="31" t="s">
        <v>21</v>
      </c>
      <c r="BG7" s="31" t="s">
        <v>103</v>
      </c>
      <c r="BH7" s="31" t="s">
        <v>56</v>
      </c>
      <c r="BI7" s="32" t="s">
        <v>36</v>
      </c>
      <c r="BJ7" s="19"/>
      <c r="BL7" s="8"/>
      <c r="BM7" s="25">
        <f>F83</f>
        <v>70</v>
      </c>
      <c r="BN7" s="26">
        <f>F19</f>
        <v>6</v>
      </c>
      <c r="BO7" s="26">
        <f>F76</f>
        <v>63</v>
      </c>
      <c r="BP7" s="26">
        <f>F133</f>
        <v>120</v>
      </c>
      <c r="BQ7" s="26">
        <f>F68</f>
        <v>55</v>
      </c>
      <c r="BR7" s="26">
        <f>F119</f>
        <v>106</v>
      </c>
      <c r="BS7" s="26">
        <f>F55</f>
        <v>42</v>
      </c>
      <c r="BT7" s="26">
        <f>F104</f>
        <v>91</v>
      </c>
      <c r="BU7" s="26">
        <f>F40</f>
        <v>27</v>
      </c>
      <c r="BV7" s="26">
        <f>F91</f>
        <v>78</v>
      </c>
      <c r="BW7" s="27">
        <f>F26</f>
        <v>13</v>
      </c>
      <c r="BX7" s="341">
        <f t="shared" si="1"/>
        <v>671</v>
      </c>
      <c r="BY7" s="14"/>
      <c r="BZ7" s="30" t="s">
        <v>69</v>
      </c>
      <c r="CA7" s="31" t="s">
        <v>28</v>
      </c>
      <c r="CB7" s="31" t="s">
        <v>81</v>
      </c>
      <c r="CC7" s="31" t="s">
        <v>8</v>
      </c>
      <c r="CD7" s="31" t="s">
        <v>73</v>
      </c>
      <c r="CE7" s="31" t="s">
        <v>113</v>
      </c>
      <c r="CF7" s="31" t="s">
        <v>101</v>
      </c>
      <c r="CG7" s="31" t="s">
        <v>22</v>
      </c>
      <c r="CH7" s="31" t="s">
        <v>136</v>
      </c>
      <c r="CI7" s="31" t="s">
        <v>166</v>
      </c>
      <c r="CJ7" s="32" t="s">
        <v>17</v>
      </c>
      <c r="CK7" s="14"/>
      <c r="CL7" s="153"/>
    </row>
    <row r="8" spans="1:90" x14ac:dyDescent="0.2">
      <c r="A8" s="229" t="s">
        <v>571</v>
      </c>
      <c r="B8" s="240">
        <f>SUM(F14:F134)/C12</f>
        <v>671</v>
      </c>
      <c r="C8" s="14"/>
      <c r="D8" s="14" t="s">
        <v>570</v>
      </c>
      <c r="E8" s="14"/>
      <c r="F8" s="14"/>
      <c r="G8" s="14"/>
      <c r="I8" s="8"/>
      <c r="J8" s="25">
        <f>F120</f>
        <v>107</v>
      </c>
      <c r="K8" s="26">
        <f>F96</f>
        <v>83</v>
      </c>
      <c r="L8" s="26">
        <f>F30</f>
        <v>17</v>
      </c>
      <c r="M8" s="26">
        <f>F121</f>
        <v>108</v>
      </c>
      <c r="N8" s="26">
        <f>F39</f>
        <v>26</v>
      </c>
      <c r="O8" s="26">
        <f>F71</f>
        <v>58</v>
      </c>
      <c r="P8" s="26">
        <f>F32</f>
        <v>19</v>
      </c>
      <c r="Q8" s="26">
        <f>F37</f>
        <v>24</v>
      </c>
      <c r="R8" s="26">
        <f>F74</f>
        <v>61</v>
      </c>
      <c r="S8" s="26">
        <f>F122</f>
        <v>109</v>
      </c>
      <c r="T8" s="414">
        <f>F72</f>
        <v>59</v>
      </c>
      <c r="U8" s="412">
        <f t="shared" si="2"/>
        <v>671</v>
      </c>
      <c r="V8" s="29">
        <f t="shared" si="3"/>
        <v>54351</v>
      </c>
      <c r="W8" s="14"/>
      <c r="X8" s="447" t="s">
        <v>133</v>
      </c>
      <c r="Y8" s="448" t="s">
        <v>145</v>
      </c>
      <c r="Z8" s="448" t="s">
        <v>34</v>
      </c>
      <c r="AA8" s="448" t="s">
        <v>111</v>
      </c>
      <c r="AB8" s="448" t="s">
        <v>116</v>
      </c>
      <c r="AC8" s="448" t="s">
        <v>94</v>
      </c>
      <c r="AD8" s="448" t="s">
        <v>54</v>
      </c>
      <c r="AE8" s="448" t="s">
        <v>49</v>
      </c>
      <c r="AF8" s="448" t="s">
        <v>106</v>
      </c>
      <c r="AG8" s="448" t="s">
        <v>11</v>
      </c>
      <c r="AH8" s="449" t="s">
        <v>152</v>
      </c>
      <c r="AI8" s="19"/>
      <c r="AK8" s="8"/>
      <c r="AL8" s="25">
        <f>F24</f>
        <v>11</v>
      </c>
      <c r="AM8" s="26">
        <f>F26</f>
        <v>13</v>
      </c>
      <c r="AN8" s="26">
        <f>F42</f>
        <v>29</v>
      </c>
      <c r="AO8" s="26">
        <f>F50</f>
        <v>37</v>
      </c>
      <c r="AP8" s="26">
        <f>F66</f>
        <v>53</v>
      </c>
      <c r="AQ8" s="26">
        <f>F74</f>
        <v>61</v>
      </c>
      <c r="AR8" s="26">
        <f>F82</f>
        <v>69</v>
      </c>
      <c r="AS8" s="26">
        <f>F98</f>
        <v>85</v>
      </c>
      <c r="AT8" s="26">
        <f>F106</f>
        <v>93</v>
      </c>
      <c r="AU8" s="26">
        <f>F122</f>
        <v>109</v>
      </c>
      <c r="AV8" s="27">
        <f>F124</f>
        <v>111</v>
      </c>
      <c r="AW8" s="341">
        <f t="shared" si="0"/>
        <v>671</v>
      </c>
      <c r="AX8" s="14"/>
      <c r="AY8" s="30" t="s">
        <v>120</v>
      </c>
      <c r="AZ8" s="31" t="s">
        <v>17</v>
      </c>
      <c r="BA8" s="31" t="s">
        <v>92</v>
      </c>
      <c r="BB8" s="31" t="s">
        <v>39</v>
      </c>
      <c r="BC8" s="31" t="s">
        <v>61</v>
      </c>
      <c r="BD8" s="31" t="s">
        <v>106</v>
      </c>
      <c r="BE8" s="31" t="s">
        <v>163</v>
      </c>
      <c r="BF8" s="31" t="s">
        <v>24</v>
      </c>
      <c r="BG8" s="31" t="s">
        <v>107</v>
      </c>
      <c r="BH8" s="31" t="s">
        <v>11</v>
      </c>
      <c r="BI8" s="32" t="s">
        <v>156</v>
      </c>
      <c r="BJ8" s="19"/>
      <c r="BL8" s="8"/>
      <c r="BM8" s="25">
        <f>F38</f>
        <v>25</v>
      </c>
      <c r="BN8" s="26">
        <f>F95</f>
        <v>82</v>
      </c>
      <c r="BO8" s="26">
        <f>F25</f>
        <v>12</v>
      </c>
      <c r="BP8" s="26">
        <f>F81</f>
        <v>68</v>
      </c>
      <c r="BQ8" s="26">
        <f>F17</f>
        <v>4</v>
      </c>
      <c r="BR8" s="26">
        <f>F74</f>
        <v>61</v>
      </c>
      <c r="BS8" s="26">
        <f>F131</f>
        <v>118</v>
      </c>
      <c r="BT8" s="26">
        <f>F67</f>
        <v>54</v>
      </c>
      <c r="BU8" s="26">
        <f>F123</f>
        <v>110</v>
      </c>
      <c r="BV8" s="26">
        <f>F53</f>
        <v>40</v>
      </c>
      <c r="BW8" s="27">
        <f>F110</f>
        <v>97</v>
      </c>
      <c r="BX8" s="341">
        <f t="shared" si="1"/>
        <v>671</v>
      </c>
      <c r="BY8" s="14"/>
      <c r="BZ8" s="30" t="s">
        <v>16</v>
      </c>
      <c r="CA8" s="31" t="s">
        <v>48</v>
      </c>
      <c r="CB8" s="31" t="s">
        <v>118</v>
      </c>
      <c r="CC8" s="31" t="s">
        <v>87</v>
      </c>
      <c r="CD8" s="31" t="s">
        <v>82</v>
      </c>
      <c r="CE8" s="31" t="s">
        <v>106</v>
      </c>
      <c r="CF8" s="31" t="s">
        <v>98</v>
      </c>
      <c r="CG8" s="31" t="s">
        <v>44</v>
      </c>
      <c r="CH8" s="31" t="s">
        <v>46</v>
      </c>
      <c r="CI8" s="31" t="s">
        <v>59</v>
      </c>
      <c r="CJ8" s="32" t="s">
        <v>36</v>
      </c>
      <c r="CK8" s="14"/>
      <c r="CL8" s="153"/>
    </row>
    <row r="9" spans="1:90" x14ac:dyDescent="0.2">
      <c r="A9" s="14"/>
      <c r="B9" s="14"/>
      <c r="C9" s="14"/>
      <c r="D9" s="14"/>
      <c r="E9" s="14"/>
      <c r="F9" s="14"/>
      <c r="G9" s="14"/>
      <c r="I9" s="8"/>
      <c r="J9" s="25">
        <f>F101</f>
        <v>88</v>
      </c>
      <c r="K9" s="26">
        <f>F14</f>
        <v>1</v>
      </c>
      <c r="L9" s="26">
        <f>F78</f>
        <v>65</v>
      </c>
      <c r="M9" s="26">
        <f>F91</f>
        <v>78</v>
      </c>
      <c r="N9" s="26">
        <f>F89</f>
        <v>76</v>
      </c>
      <c r="O9" s="26">
        <f>F15</f>
        <v>2</v>
      </c>
      <c r="P9" s="26">
        <f>F105</f>
        <v>92</v>
      </c>
      <c r="Q9" s="26">
        <f>F27</f>
        <v>14</v>
      </c>
      <c r="R9" s="26">
        <f>F87</f>
        <v>74</v>
      </c>
      <c r="S9" s="26">
        <f>F103</f>
        <v>90</v>
      </c>
      <c r="T9" s="414">
        <f>F104</f>
        <v>91</v>
      </c>
      <c r="U9" s="412">
        <f t="shared" si="2"/>
        <v>671</v>
      </c>
      <c r="V9" s="29">
        <f t="shared" si="3"/>
        <v>54351</v>
      </c>
      <c r="W9" s="14"/>
      <c r="X9" s="447" t="s">
        <v>9</v>
      </c>
      <c r="Y9" s="448" t="s">
        <v>55</v>
      </c>
      <c r="Z9" s="448" t="s">
        <v>162</v>
      </c>
      <c r="AA9" s="448" t="s">
        <v>166</v>
      </c>
      <c r="AB9" s="448" t="s">
        <v>95</v>
      </c>
      <c r="AC9" s="448" t="s">
        <v>157</v>
      </c>
      <c r="AD9" s="448" t="s">
        <v>108</v>
      </c>
      <c r="AE9" s="448" t="s">
        <v>19</v>
      </c>
      <c r="AF9" s="448" t="s">
        <v>40</v>
      </c>
      <c r="AG9" s="448" t="s">
        <v>134</v>
      </c>
      <c r="AH9" s="449" t="s">
        <v>22</v>
      </c>
      <c r="AI9" s="19"/>
      <c r="AK9" s="8"/>
      <c r="AL9" s="25">
        <f>F38</f>
        <v>25</v>
      </c>
      <c r="AM9" s="26">
        <f>F54</f>
        <v>41</v>
      </c>
      <c r="AN9" s="26">
        <f>F62</f>
        <v>49</v>
      </c>
      <c r="AO9" s="26">
        <f>F78</f>
        <v>65</v>
      </c>
      <c r="AP9" s="26">
        <f>F80</f>
        <v>67</v>
      </c>
      <c r="AQ9" s="26">
        <f>F101</f>
        <v>88</v>
      </c>
      <c r="AR9" s="26">
        <f>F103</f>
        <v>90</v>
      </c>
      <c r="AS9" s="26">
        <f>F119</f>
        <v>106</v>
      </c>
      <c r="AT9" s="26">
        <f>F127</f>
        <v>114</v>
      </c>
      <c r="AU9" s="26">
        <f>F22</f>
        <v>9</v>
      </c>
      <c r="AV9" s="27">
        <f>F30</f>
        <v>17</v>
      </c>
      <c r="AW9" s="341">
        <f t="shared" si="0"/>
        <v>671</v>
      </c>
      <c r="AX9" s="14"/>
      <c r="AY9" s="30" t="s">
        <v>16</v>
      </c>
      <c r="AZ9" s="31" t="s">
        <v>102</v>
      </c>
      <c r="BA9" s="31" t="s">
        <v>29</v>
      </c>
      <c r="BB9" s="31" t="s">
        <v>162</v>
      </c>
      <c r="BC9" s="31" t="s">
        <v>84</v>
      </c>
      <c r="BD9" s="31" t="s">
        <v>9</v>
      </c>
      <c r="BE9" s="31" t="s">
        <v>134</v>
      </c>
      <c r="BF9" s="31" t="s">
        <v>113</v>
      </c>
      <c r="BG9" s="31" t="s">
        <v>109</v>
      </c>
      <c r="BH9" s="31" t="s">
        <v>150</v>
      </c>
      <c r="BI9" s="32" t="s">
        <v>34</v>
      </c>
      <c r="BJ9" s="19"/>
      <c r="BL9" s="8"/>
      <c r="BM9" s="25">
        <f>F122</f>
        <v>109</v>
      </c>
      <c r="BN9" s="26">
        <f>F57</f>
        <v>44</v>
      </c>
      <c r="BO9" s="26">
        <f>F108</f>
        <v>95</v>
      </c>
      <c r="BP9" s="26">
        <f>F44</f>
        <v>31</v>
      </c>
      <c r="BQ9" s="26">
        <f>F93</f>
        <v>80</v>
      </c>
      <c r="BR9" s="26">
        <f>F29</f>
        <v>16</v>
      </c>
      <c r="BS9" s="26">
        <f>F80</f>
        <v>67</v>
      </c>
      <c r="BT9" s="26">
        <f>F15</f>
        <v>2</v>
      </c>
      <c r="BU9" s="26">
        <f>F72</f>
        <v>59</v>
      </c>
      <c r="BV9" s="26">
        <f>F129</f>
        <v>116</v>
      </c>
      <c r="BW9" s="27">
        <f>F65</f>
        <v>52</v>
      </c>
      <c r="BX9" s="341">
        <f t="shared" si="1"/>
        <v>671</v>
      </c>
      <c r="BY9" s="14"/>
      <c r="BZ9" s="30" t="s">
        <v>11</v>
      </c>
      <c r="CA9" s="31" t="s">
        <v>135</v>
      </c>
      <c r="CB9" s="31" t="s">
        <v>14</v>
      </c>
      <c r="CC9" s="31" t="s">
        <v>26</v>
      </c>
      <c r="CD9" s="31" t="s">
        <v>51</v>
      </c>
      <c r="CE9" s="31" t="s">
        <v>91</v>
      </c>
      <c r="CF9" s="31" t="s">
        <v>84</v>
      </c>
      <c r="CG9" s="31" t="s">
        <v>157</v>
      </c>
      <c r="CH9" s="31" t="s">
        <v>152</v>
      </c>
      <c r="CI9" s="31" t="s">
        <v>75</v>
      </c>
      <c r="CJ9" s="32" t="s">
        <v>47</v>
      </c>
      <c r="CK9" s="14"/>
      <c r="CL9" s="153"/>
    </row>
    <row r="10" spans="1:90" x14ac:dyDescent="0.2">
      <c r="A10" s="229" t="s">
        <v>569</v>
      </c>
      <c r="B10" s="240">
        <f>0.5*C12*(2*B4+B6*(C12^2-1))</f>
        <v>671</v>
      </c>
      <c r="C10" s="14"/>
      <c r="D10" s="231" t="s">
        <v>394</v>
      </c>
      <c r="E10" s="231"/>
      <c r="F10" s="14"/>
      <c r="G10" s="14"/>
      <c r="I10" s="8" t="s">
        <v>0</v>
      </c>
      <c r="J10" s="25">
        <f>F99</f>
        <v>86</v>
      </c>
      <c r="K10" s="26">
        <f>F83</f>
        <v>70</v>
      </c>
      <c r="L10" s="26">
        <f>F28</f>
        <v>15</v>
      </c>
      <c r="M10" s="26">
        <f>F118</f>
        <v>105</v>
      </c>
      <c r="N10" s="26">
        <f>F119</f>
        <v>106</v>
      </c>
      <c r="O10" s="26">
        <f>F31</f>
        <v>18</v>
      </c>
      <c r="P10" s="26">
        <f>F117</f>
        <v>104</v>
      </c>
      <c r="Q10" s="26">
        <f>F65</f>
        <v>52</v>
      </c>
      <c r="R10" s="26">
        <f>F58</f>
        <v>45</v>
      </c>
      <c r="S10" s="26">
        <f>F23</f>
        <v>10</v>
      </c>
      <c r="T10" s="414">
        <f>F73</f>
        <v>60</v>
      </c>
      <c r="U10" s="412">
        <f t="shared" si="2"/>
        <v>671</v>
      </c>
      <c r="V10" s="29">
        <f t="shared" si="3"/>
        <v>54351</v>
      </c>
      <c r="W10" s="14"/>
      <c r="X10" s="447" t="s">
        <v>89</v>
      </c>
      <c r="Y10" s="448" t="s">
        <v>69</v>
      </c>
      <c r="Z10" s="448" t="s">
        <v>23</v>
      </c>
      <c r="AA10" s="448" t="s">
        <v>97</v>
      </c>
      <c r="AB10" s="448" t="s">
        <v>113</v>
      </c>
      <c r="AC10" s="448" t="s">
        <v>64</v>
      </c>
      <c r="AD10" s="448" t="s">
        <v>155</v>
      </c>
      <c r="AE10" s="448" t="s">
        <v>47</v>
      </c>
      <c r="AF10" s="448" t="s">
        <v>138</v>
      </c>
      <c r="AG10" s="448" t="s">
        <v>115</v>
      </c>
      <c r="AH10" s="449" t="s">
        <v>35</v>
      </c>
      <c r="AI10" s="19"/>
      <c r="AK10" s="8" t="s">
        <v>0</v>
      </c>
      <c r="AL10" s="25">
        <f>F59</f>
        <v>46</v>
      </c>
      <c r="AM10" s="26">
        <f>F75</f>
        <v>62</v>
      </c>
      <c r="AN10" s="26">
        <f>F83</f>
        <v>70</v>
      </c>
      <c r="AO10" s="26">
        <f>F99</f>
        <v>86</v>
      </c>
      <c r="AP10" s="26">
        <f>F107</f>
        <v>94</v>
      </c>
      <c r="AQ10" s="26">
        <f>F115</f>
        <v>102</v>
      </c>
      <c r="AR10" s="26">
        <f>F131</f>
        <v>118</v>
      </c>
      <c r="AS10" s="26">
        <f>F18</f>
        <v>5</v>
      </c>
      <c r="AT10" s="26">
        <f>F34</f>
        <v>21</v>
      </c>
      <c r="AU10" s="26">
        <f>F36</f>
        <v>23</v>
      </c>
      <c r="AV10" s="27">
        <f>F57</f>
        <v>44</v>
      </c>
      <c r="AW10" s="341">
        <f t="shared" si="0"/>
        <v>671</v>
      </c>
      <c r="AX10" s="14"/>
      <c r="AY10" s="30" t="s">
        <v>18</v>
      </c>
      <c r="AZ10" s="31" t="s">
        <v>68</v>
      </c>
      <c r="BA10" s="31" t="s">
        <v>69</v>
      </c>
      <c r="BB10" s="31" t="s">
        <v>89</v>
      </c>
      <c r="BC10" s="31" t="s">
        <v>58</v>
      </c>
      <c r="BD10" s="31" t="s">
        <v>38</v>
      </c>
      <c r="BE10" s="31" t="s">
        <v>98</v>
      </c>
      <c r="BF10" s="31" t="s">
        <v>144</v>
      </c>
      <c r="BG10" s="31" t="s">
        <v>127</v>
      </c>
      <c r="BH10" s="31" t="s">
        <v>93</v>
      </c>
      <c r="BI10" s="32" t="s">
        <v>135</v>
      </c>
      <c r="BJ10" s="19"/>
      <c r="BL10" s="8"/>
      <c r="BM10" s="25">
        <f>F70</f>
        <v>57</v>
      </c>
      <c r="BN10" s="26">
        <f>F127</f>
        <v>114</v>
      </c>
      <c r="BO10" s="26">
        <f>F63</f>
        <v>50</v>
      </c>
      <c r="BP10" s="26">
        <f>F120</f>
        <v>107</v>
      </c>
      <c r="BQ10" s="26">
        <f>F56</f>
        <v>43</v>
      </c>
      <c r="BR10" s="26">
        <f>F112</f>
        <v>99</v>
      </c>
      <c r="BS10" s="26">
        <f>F42</f>
        <v>29</v>
      </c>
      <c r="BT10" s="26">
        <f>F99</f>
        <v>86</v>
      </c>
      <c r="BU10" s="26">
        <f>F27</f>
        <v>14</v>
      </c>
      <c r="BV10" s="26">
        <f>F84</f>
        <v>71</v>
      </c>
      <c r="BW10" s="27">
        <f>F14</f>
        <v>1</v>
      </c>
      <c r="BX10" s="341">
        <f t="shared" si="1"/>
        <v>671</v>
      </c>
      <c r="BY10" s="14"/>
      <c r="BZ10" s="30" t="s">
        <v>21</v>
      </c>
      <c r="CA10" s="31" t="s">
        <v>109</v>
      </c>
      <c r="CB10" s="31" t="s">
        <v>122</v>
      </c>
      <c r="CC10" s="31" t="s">
        <v>133</v>
      </c>
      <c r="CD10" s="31" t="s">
        <v>31</v>
      </c>
      <c r="CE10" s="31" t="s">
        <v>148</v>
      </c>
      <c r="CF10" s="31" t="s">
        <v>92</v>
      </c>
      <c r="CG10" s="31" t="s">
        <v>89</v>
      </c>
      <c r="CH10" s="31" t="s">
        <v>19</v>
      </c>
      <c r="CI10" s="31" t="s">
        <v>80</v>
      </c>
      <c r="CJ10" s="32" t="s">
        <v>55</v>
      </c>
      <c r="CK10" s="14"/>
      <c r="CL10" s="153"/>
    </row>
    <row r="11" spans="1:90" x14ac:dyDescent="0.2">
      <c r="A11" s="14"/>
      <c r="B11" s="14"/>
      <c r="C11" s="14"/>
      <c r="D11" s="53" t="s">
        <v>395</v>
      </c>
      <c r="E11" s="14"/>
      <c r="F11" s="14"/>
      <c r="G11" s="14"/>
      <c r="I11" s="8"/>
      <c r="J11" s="25">
        <f>F44</f>
        <v>31</v>
      </c>
      <c r="K11" s="26">
        <f>F62</f>
        <v>49</v>
      </c>
      <c r="L11" s="26">
        <f>F64</f>
        <v>51</v>
      </c>
      <c r="M11" s="26">
        <f>F45</f>
        <v>32</v>
      </c>
      <c r="N11" s="26">
        <f>F128</f>
        <v>115</v>
      </c>
      <c r="O11" s="26">
        <f>F43</f>
        <v>30</v>
      </c>
      <c r="P11" s="26">
        <f>F40</f>
        <v>27</v>
      </c>
      <c r="Q11" s="26">
        <f>F59</f>
        <v>46</v>
      </c>
      <c r="R11" s="26">
        <f>F130</f>
        <v>117</v>
      </c>
      <c r="S11" s="26">
        <f>F70</f>
        <v>57</v>
      </c>
      <c r="T11" s="414">
        <f>F129</f>
        <v>116</v>
      </c>
      <c r="U11" s="412">
        <f t="shared" si="2"/>
        <v>671</v>
      </c>
      <c r="V11" s="29">
        <f t="shared" si="3"/>
        <v>54351</v>
      </c>
      <c r="W11" s="14"/>
      <c r="X11" s="447" t="s">
        <v>26</v>
      </c>
      <c r="Y11" s="448" t="s">
        <v>29</v>
      </c>
      <c r="Z11" s="448" t="s">
        <v>142</v>
      </c>
      <c r="AA11" s="448" t="s">
        <v>37</v>
      </c>
      <c r="AB11" s="448" t="s">
        <v>63</v>
      </c>
      <c r="AC11" s="448" t="s">
        <v>160</v>
      </c>
      <c r="AD11" s="448" t="s">
        <v>136</v>
      </c>
      <c r="AE11" s="448" t="s">
        <v>18</v>
      </c>
      <c r="AF11" s="448" t="s">
        <v>41</v>
      </c>
      <c r="AG11" s="448" t="s">
        <v>21</v>
      </c>
      <c r="AH11" s="449" t="s">
        <v>75</v>
      </c>
      <c r="AI11" s="19"/>
      <c r="AK11" s="8"/>
      <c r="AL11" s="25">
        <f>F87</f>
        <v>74</v>
      </c>
      <c r="AM11" s="26">
        <f>F95</f>
        <v>82</v>
      </c>
      <c r="AN11" s="26">
        <f>F111</f>
        <v>98</v>
      </c>
      <c r="AO11" s="26">
        <f>F113</f>
        <v>100</v>
      </c>
      <c r="AP11" s="26">
        <f>F134</f>
        <v>121</v>
      </c>
      <c r="AQ11" s="26">
        <f>F15</f>
        <v>2</v>
      </c>
      <c r="AR11" s="26">
        <f>F31</f>
        <v>18</v>
      </c>
      <c r="AS11" s="26">
        <f>F39</f>
        <v>26</v>
      </c>
      <c r="AT11" s="26">
        <f>F55</f>
        <v>42</v>
      </c>
      <c r="AU11" s="26">
        <f>F63</f>
        <v>50</v>
      </c>
      <c r="AV11" s="27">
        <f>F71</f>
        <v>58</v>
      </c>
      <c r="AW11" s="341">
        <f t="shared" si="0"/>
        <v>671</v>
      </c>
      <c r="AX11" s="14"/>
      <c r="AY11" s="30" t="s">
        <v>40</v>
      </c>
      <c r="AZ11" s="31" t="s">
        <v>48</v>
      </c>
      <c r="BA11" s="31" t="s">
        <v>128</v>
      </c>
      <c r="BB11" s="31" t="s">
        <v>60</v>
      </c>
      <c r="BC11" s="31" t="s">
        <v>10</v>
      </c>
      <c r="BD11" s="31" t="s">
        <v>157</v>
      </c>
      <c r="BE11" s="31" t="s">
        <v>64</v>
      </c>
      <c r="BF11" s="31" t="s">
        <v>116</v>
      </c>
      <c r="BG11" s="31" t="s">
        <v>101</v>
      </c>
      <c r="BH11" s="31" t="s">
        <v>122</v>
      </c>
      <c r="BI11" s="32" t="s">
        <v>94</v>
      </c>
      <c r="BJ11" s="19"/>
      <c r="BL11" s="8"/>
      <c r="BM11" s="25">
        <f>F33</f>
        <v>20</v>
      </c>
      <c r="BN11" s="26">
        <f>F82</f>
        <v>69</v>
      </c>
      <c r="BO11" s="26">
        <f>F18</f>
        <v>5</v>
      </c>
      <c r="BP11" s="26">
        <f>F69</f>
        <v>56</v>
      </c>
      <c r="BQ11" s="26">
        <f>F125</f>
        <v>112</v>
      </c>
      <c r="BR11" s="26">
        <f>F61</f>
        <v>48</v>
      </c>
      <c r="BS11" s="26">
        <f>F118</f>
        <v>105</v>
      </c>
      <c r="BT11" s="26">
        <f>F54</f>
        <v>41</v>
      </c>
      <c r="BU11" s="26">
        <f>F111</f>
        <v>98</v>
      </c>
      <c r="BV11" s="26">
        <f>F46</f>
        <v>33</v>
      </c>
      <c r="BW11" s="27">
        <f>F97</f>
        <v>84</v>
      </c>
      <c r="BX11" s="341">
        <f t="shared" si="1"/>
        <v>671</v>
      </c>
      <c r="BY11" s="14"/>
      <c r="BZ11" s="30" t="s">
        <v>100</v>
      </c>
      <c r="CA11" s="31" t="s">
        <v>163</v>
      </c>
      <c r="CB11" s="31" t="s">
        <v>144</v>
      </c>
      <c r="CC11" s="31" t="s">
        <v>15</v>
      </c>
      <c r="CD11" s="31" t="s">
        <v>74</v>
      </c>
      <c r="CE11" s="31" t="s">
        <v>86</v>
      </c>
      <c r="CF11" s="31" t="s">
        <v>97</v>
      </c>
      <c r="CG11" s="31" t="s">
        <v>102</v>
      </c>
      <c r="CH11" s="31" t="s">
        <v>128</v>
      </c>
      <c r="CI11" s="31" t="s">
        <v>176</v>
      </c>
      <c r="CJ11" s="32" t="s">
        <v>119</v>
      </c>
      <c r="CK11" s="14"/>
      <c r="CL11" s="153"/>
    </row>
    <row r="12" spans="1:90" x14ac:dyDescent="0.2">
      <c r="A12" s="14"/>
      <c r="B12" s="243" t="s">
        <v>398</v>
      </c>
      <c r="C12" s="244">
        <v>11</v>
      </c>
      <c r="D12" s="14"/>
      <c r="E12" s="14"/>
      <c r="F12" s="14"/>
      <c r="G12" s="14"/>
      <c r="I12" s="8"/>
      <c r="J12" s="25">
        <f>F86</f>
        <v>73</v>
      </c>
      <c r="K12" s="26">
        <f>F107</f>
        <v>94</v>
      </c>
      <c r="L12" s="26">
        <f>F34</f>
        <v>21</v>
      </c>
      <c r="M12" s="26">
        <f>F79</f>
        <v>66</v>
      </c>
      <c r="N12" s="26">
        <f>F113</f>
        <v>100</v>
      </c>
      <c r="O12" s="26">
        <f>F111</f>
        <v>98</v>
      </c>
      <c r="P12" s="26">
        <f>F112</f>
        <v>99</v>
      </c>
      <c r="Q12" s="26">
        <f>F33</f>
        <v>20</v>
      </c>
      <c r="R12" s="26">
        <f>F29</f>
        <v>16</v>
      </c>
      <c r="S12" s="26">
        <f>F25</f>
        <v>12</v>
      </c>
      <c r="T12" s="414">
        <f>F85</f>
        <v>72</v>
      </c>
      <c r="U12" s="412">
        <f t="shared" si="2"/>
        <v>671</v>
      </c>
      <c r="V12" s="29">
        <f t="shared" si="3"/>
        <v>54351</v>
      </c>
      <c r="W12" s="14"/>
      <c r="X12" s="447" t="s">
        <v>103</v>
      </c>
      <c r="Y12" s="448" t="s">
        <v>58</v>
      </c>
      <c r="Z12" s="448" t="s">
        <v>127</v>
      </c>
      <c r="AA12" s="448" t="s">
        <v>88</v>
      </c>
      <c r="AB12" s="448" t="s">
        <v>60</v>
      </c>
      <c r="AC12" s="448" t="s">
        <v>128</v>
      </c>
      <c r="AD12" s="448" t="s">
        <v>148</v>
      </c>
      <c r="AE12" s="448" t="s">
        <v>100</v>
      </c>
      <c r="AF12" s="448" t="s">
        <v>91</v>
      </c>
      <c r="AG12" s="448" t="s">
        <v>118</v>
      </c>
      <c r="AH12" s="449" t="s">
        <v>71</v>
      </c>
      <c r="AI12" s="19"/>
      <c r="AK12" s="8"/>
      <c r="AL12" s="25">
        <f>F108</f>
        <v>95</v>
      </c>
      <c r="AM12" s="26">
        <f>F116</f>
        <v>103</v>
      </c>
      <c r="AN12" s="26">
        <f>F132</f>
        <v>119</v>
      </c>
      <c r="AO12" s="26">
        <f>F19</f>
        <v>6</v>
      </c>
      <c r="AP12" s="26">
        <f>F27</f>
        <v>14</v>
      </c>
      <c r="AQ12" s="26">
        <f>F43</f>
        <v>30</v>
      </c>
      <c r="AR12" s="26">
        <f>F51</f>
        <v>38</v>
      </c>
      <c r="AS12" s="26">
        <f>F67</f>
        <v>54</v>
      </c>
      <c r="AT12" s="26">
        <f>F69</f>
        <v>56</v>
      </c>
      <c r="AU12" s="26">
        <f>F90</f>
        <v>77</v>
      </c>
      <c r="AV12" s="27">
        <f>F92</f>
        <v>79</v>
      </c>
      <c r="AW12" s="341">
        <f t="shared" si="0"/>
        <v>671</v>
      </c>
      <c r="AX12" s="14"/>
      <c r="AY12" s="30" t="s">
        <v>14</v>
      </c>
      <c r="AZ12" s="31" t="s">
        <v>27</v>
      </c>
      <c r="BA12" s="31" t="s">
        <v>30</v>
      </c>
      <c r="BB12" s="31" t="s">
        <v>28</v>
      </c>
      <c r="BC12" s="31" t="s">
        <v>19</v>
      </c>
      <c r="BD12" s="31" t="s">
        <v>160</v>
      </c>
      <c r="BE12" s="31" t="s">
        <v>105</v>
      </c>
      <c r="BF12" s="31" t="s">
        <v>44</v>
      </c>
      <c r="BG12" s="31" t="s">
        <v>15</v>
      </c>
      <c r="BH12" s="31" t="s">
        <v>32</v>
      </c>
      <c r="BI12" s="32" t="s">
        <v>66</v>
      </c>
      <c r="BJ12" s="19"/>
      <c r="BL12" s="8"/>
      <c r="BM12" s="25">
        <f>F109</f>
        <v>96</v>
      </c>
      <c r="BN12" s="26">
        <f>F45</f>
        <v>32</v>
      </c>
      <c r="BO12" s="26">
        <f>F101</f>
        <v>88</v>
      </c>
      <c r="BP12" s="26">
        <f>F31</f>
        <v>18</v>
      </c>
      <c r="BQ12" s="26">
        <f>F88</f>
        <v>75</v>
      </c>
      <c r="BR12" s="26">
        <f>F16</f>
        <v>3</v>
      </c>
      <c r="BS12" s="26">
        <f>F73</f>
        <v>60</v>
      </c>
      <c r="BT12" s="26">
        <f>F124</f>
        <v>111</v>
      </c>
      <c r="BU12" s="26">
        <f>F59</f>
        <v>46</v>
      </c>
      <c r="BV12" s="26">
        <f>F116</f>
        <v>103</v>
      </c>
      <c r="BW12" s="27">
        <f>F52</f>
        <v>39</v>
      </c>
      <c r="BX12" s="341">
        <f t="shared" si="1"/>
        <v>671</v>
      </c>
      <c r="BY12" s="14"/>
      <c r="BZ12" s="30" t="s">
        <v>104</v>
      </c>
      <c r="CA12" s="31" t="s">
        <v>37</v>
      </c>
      <c r="CB12" s="31" t="s">
        <v>9</v>
      </c>
      <c r="CC12" s="31" t="s">
        <v>64</v>
      </c>
      <c r="CD12" s="31" t="s">
        <v>153</v>
      </c>
      <c r="CE12" s="31" t="s">
        <v>72</v>
      </c>
      <c r="CF12" s="31" t="s">
        <v>35</v>
      </c>
      <c r="CG12" s="31" t="s">
        <v>156</v>
      </c>
      <c r="CH12" s="31" t="s">
        <v>18</v>
      </c>
      <c r="CI12" s="31" t="s">
        <v>27</v>
      </c>
      <c r="CJ12" s="32" t="s">
        <v>13</v>
      </c>
      <c r="CK12" s="14"/>
      <c r="CL12" s="153"/>
    </row>
    <row r="13" spans="1:90" ht="12.75" thickBot="1" x14ac:dyDescent="0.25">
      <c r="A13" s="14"/>
      <c r="B13" s="14"/>
      <c r="C13" s="14"/>
      <c r="D13" s="247"/>
      <c r="E13" s="218" t="s">
        <v>638</v>
      </c>
      <c r="F13" s="247"/>
      <c r="G13" s="14"/>
      <c r="I13" s="8"/>
      <c r="J13" s="40">
        <f>F124</f>
        <v>111</v>
      </c>
      <c r="K13" s="41">
        <f>F123</f>
        <v>110</v>
      </c>
      <c r="L13" s="41">
        <f>F63</f>
        <v>50</v>
      </c>
      <c r="M13" s="41">
        <f>F36</f>
        <v>23</v>
      </c>
      <c r="N13" s="41">
        <f>F35</f>
        <v>22</v>
      </c>
      <c r="O13" s="41">
        <f>F68</f>
        <v>55</v>
      </c>
      <c r="P13" s="41">
        <f>F92</f>
        <v>79</v>
      </c>
      <c r="Q13" s="41">
        <f>F67</f>
        <v>54</v>
      </c>
      <c r="R13" s="41">
        <f>F38</f>
        <v>25</v>
      </c>
      <c r="S13" s="41">
        <f>F42</f>
        <v>29</v>
      </c>
      <c r="T13" s="413">
        <f>F126</f>
        <v>113</v>
      </c>
      <c r="U13" s="412">
        <f t="shared" si="2"/>
        <v>671</v>
      </c>
      <c r="V13" s="29">
        <f t="shared" si="3"/>
        <v>54351</v>
      </c>
      <c r="W13" s="14"/>
      <c r="X13" s="450" t="s">
        <v>156</v>
      </c>
      <c r="Y13" s="451" t="s">
        <v>46</v>
      </c>
      <c r="Z13" s="451" t="s">
        <v>122</v>
      </c>
      <c r="AA13" s="451" t="s">
        <v>93</v>
      </c>
      <c r="AB13" s="451" t="s">
        <v>65</v>
      </c>
      <c r="AC13" s="451" t="s">
        <v>73</v>
      </c>
      <c r="AD13" s="451" t="s">
        <v>66</v>
      </c>
      <c r="AE13" s="451" t="s">
        <v>44</v>
      </c>
      <c r="AF13" s="451" t="s">
        <v>16</v>
      </c>
      <c r="AG13" s="451" t="s">
        <v>92</v>
      </c>
      <c r="AH13" s="452" t="s">
        <v>126</v>
      </c>
      <c r="AI13" s="19"/>
      <c r="AK13" s="8"/>
      <c r="AL13" s="40">
        <f>F128</f>
        <v>115</v>
      </c>
      <c r="AM13" s="41">
        <f>F23</f>
        <v>10</v>
      </c>
      <c r="AN13" s="41">
        <f>F25</f>
        <v>12</v>
      </c>
      <c r="AO13" s="41">
        <f>F46</f>
        <v>33</v>
      </c>
      <c r="AP13" s="41">
        <f>F48</f>
        <v>35</v>
      </c>
      <c r="AQ13" s="41">
        <f>F64</f>
        <v>51</v>
      </c>
      <c r="AR13" s="41">
        <f>F72</f>
        <v>59</v>
      </c>
      <c r="AS13" s="41">
        <f>F88</f>
        <v>75</v>
      </c>
      <c r="AT13" s="41">
        <f>F96</f>
        <v>83</v>
      </c>
      <c r="AU13" s="41">
        <f>F104</f>
        <v>91</v>
      </c>
      <c r="AV13" s="42">
        <f>F120</f>
        <v>107</v>
      </c>
      <c r="AW13" s="341">
        <f t="shared" si="0"/>
        <v>671</v>
      </c>
      <c r="AX13" s="14"/>
      <c r="AY13" s="43" t="s">
        <v>63</v>
      </c>
      <c r="AZ13" s="44" t="s">
        <v>115</v>
      </c>
      <c r="BA13" s="44" t="s">
        <v>118</v>
      </c>
      <c r="BB13" s="44" t="s">
        <v>176</v>
      </c>
      <c r="BC13" s="44" t="s">
        <v>149</v>
      </c>
      <c r="BD13" s="44" t="s">
        <v>142</v>
      </c>
      <c r="BE13" s="44" t="s">
        <v>152</v>
      </c>
      <c r="BF13" s="44" t="s">
        <v>153</v>
      </c>
      <c r="BG13" s="44" t="s">
        <v>145</v>
      </c>
      <c r="BH13" s="44" t="s">
        <v>22</v>
      </c>
      <c r="BI13" s="45" t="s">
        <v>133</v>
      </c>
      <c r="BJ13" s="19"/>
      <c r="BL13" s="8"/>
      <c r="BM13" s="40">
        <f>F58</f>
        <v>45</v>
      </c>
      <c r="BN13" s="41">
        <f>F114</f>
        <v>101</v>
      </c>
      <c r="BO13" s="41">
        <f>F50</f>
        <v>37</v>
      </c>
      <c r="BP13" s="41">
        <f>F107</f>
        <v>94</v>
      </c>
      <c r="BQ13" s="41">
        <f>F43</f>
        <v>30</v>
      </c>
      <c r="BR13" s="41">
        <f>F100</f>
        <v>87</v>
      </c>
      <c r="BS13" s="41">
        <f>F35</f>
        <v>22</v>
      </c>
      <c r="BT13" s="41">
        <f>F86</f>
        <v>73</v>
      </c>
      <c r="BU13" s="41">
        <f>F22</f>
        <v>9</v>
      </c>
      <c r="BV13" s="41">
        <f>F71</f>
        <v>58</v>
      </c>
      <c r="BW13" s="42">
        <f>F128</f>
        <v>115</v>
      </c>
      <c r="BX13" s="341">
        <f t="shared" si="1"/>
        <v>671</v>
      </c>
      <c r="BY13" s="14"/>
      <c r="BZ13" s="43" t="s">
        <v>138</v>
      </c>
      <c r="CA13" s="44" t="s">
        <v>175</v>
      </c>
      <c r="CB13" s="44" t="s">
        <v>39</v>
      </c>
      <c r="CC13" s="44" t="s">
        <v>58</v>
      </c>
      <c r="CD13" s="44" t="s">
        <v>160</v>
      </c>
      <c r="CE13" s="44" t="s">
        <v>45</v>
      </c>
      <c r="CF13" s="44" t="s">
        <v>65</v>
      </c>
      <c r="CG13" s="44" t="s">
        <v>103</v>
      </c>
      <c r="CH13" s="44" t="s">
        <v>150</v>
      </c>
      <c r="CI13" s="44" t="s">
        <v>94</v>
      </c>
      <c r="CJ13" s="45" t="s">
        <v>63</v>
      </c>
      <c r="CK13" s="14"/>
      <c r="CL13" s="153"/>
    </row>
    <row r="14" spans="1:90" x14ac:dyDescent="0.2">
      <c r="A14" s="14"/>
      <c r="B14" s="14"/>
      <c r="C14" s="14"/>
      <c r="D14" s="248" t="s">
        <v>55</v>
      </c>
      <c r="E14" s="249" t="s">
        <v>401</v>
      </c>
      <c r="F14" s="250">
        <f>B4+(0*B6)</f>
        <v>1</v>
      </c>
      <c r="G14" s="14"/>
      <c r="I14" s="8"/>
      <c r="J14" s="50">
        <f>SUM(J3:J13)</f>
        <v>671</v>
      </c>
      <c r="K14" s="51">
        <f t="shared" ref="K14:T14" si="4">SUM(K3:K13)</f>
        <v>671</v>
      </c>
      <c r="L14" s="51">
        <f t="shared" si="4"/>
        <v>671</v>
      </c>
      <c r="M14" s="51">
        <f t="shared" si="4"/>
        <v>671</v>
      </c>
      <c r="N14" s="51">
        <f t="shared" si="4"/>
        <v>671</v>
      </c>
      <c r="O14" s="51">
        <f t="shared" si="4"/>
        <v>671</v>
      </c>
      <c r="P14" s="51">
        <f t="shared" si="4"/>
        <v>671</v>
      </c>
      <c r="Q14" s="51">
        <f t="shared" si="4"/>
        <v>671</v>
      </c>
      <c r="R14" s="51">
        <f t="shared" si="4"/>
        <v>671</v>
      </c>
      <c r="S14" s="51">
        <f t="shared" si="4"/>
        <v>671</v>
      </c>
      <c r="T14" s="51">
        <f t="shared" si="4"/>
        <v>671</v>
      </c>
      <c r="U14" s="28">
        <f>SUM(J3,K4,L5,M6,N7,O8,P9,Q10,R11,S12,T13)</f>
        <v>671</v>
      </c>
      <c r="V14" s="29">
        <f>SUMSQ(J3,K4,L5,M6,N7,O8,P9,Q10,R11,S12,T13)</f>
        <v>54351</v>
      </c>
      <c r="W14" s="14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19"/>
      <c r="AK14" s="8"/>
      <c r="AL14" s="50">
        <f>AL3+AL4+AL5+AL6+AL7+AL8+AL9+AL10+AL11+AL12+AL13</f>
        <v>671</v>
      </c>
      <c r="AM14" s="51">
        <f>AM3+AM4+AM7+AM5+AM6+AM8+AM9+AM10+AM11+AM12+AM13</f>
        <v>671</v>
      </c>
      <c r="AN14" s="51">
        <f t="shared" ref="AN14:AV14" si="5">AN3+AN4+AN5+AN6+AN7+AN8+AN9+AN10+AN11+AN12+AN13</f>
        <v>671</v>
      </c>
      <c r="AO14" s="51">
        <f t="shared" si="5"/>
        <v>671</v>
      </c>
      <c r="AP14" s="51">
        <f t="shared" si="5"/>
        <v>671</v>
      </c>
      <c r="AQ14" s="51">
        <f t="shared" si="5"/>
        <v>671</v>
      </c>
      <c r="AR14" s="51">
        <f t="shared" si="5"/>
        <v>671</v>
      </c>
      <c r="AS14" s="51">
        <f t="shared" si="5"/>
        <v>671</v>
      </c>
      <c r="AT14" s="51">
        <f t="shared" si="5"/>
        <v>671</v>
      </c>
      <c r="AU14" s="51">
        <f t="shared" si="5"/>
        <v>671</v>
      </c>
      <c r="AV14" s="51">
        <f t="shared" si="5"/>
        <v>671</v>
      </c>
      <c r="AW14" s="342">
        <f>AL3^3+AM4^3+AN5^3+AO6^3+AP7^3+AQ8^3+AR9^3+AS10^3+AT11^3+AU12^3+AV13^3</f>
        <v>4952651</v>
      </c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9"/>
      <c r="BL14" s="8"/>
      <c r="BM14" s="50">
        <f>BM3+BM4+BM5+BM6+BM7+BM8+BM9+BM10+BM11+BM12+BM13</f>
        <v>671</v>
      </c>
      <c r="BN14" s="51">
        <f>BN3+BN4+BN7+BN5+BN6+BN8+BN9+BN10+BN11+BN12+BN13</f>
        <v>671</v>
      </c>
      <c r="BO14" s="51">
        <f t="shared" ref="BO14:BW14" si="6">BO3+BO4+BO5+BO6+BO7+BO8+BO9+BO10+BO11+BO12+BO13</f>
        <v>671</v>
      </c>
      <c r="BP14" s="51">
        <f t="shared" si="6"/>
        <v>671</v>
      </c>
      <c r="BQ14" s="51">
        <f t="shared" si="6"/>
        <v>671</v>
      </c>
      <c r="BR14" s="51">
        <f t="shared" si="6"/>
        <v>671</v>
      </c>
      <c r="BS14" s="51">
        <f t="shared" si="6"/>
        <v>671</v>
      </c>
      <c r="BT14" s="51">
        <f t="shared" si="6"/>
        <v>671</v>
      </c>
      <c r="BU14" s="51">
        <f t="shared" si="6"/>
        <v>671</v>
      </c>
      <c r="BV14" s="51">
        <f t="shared" si="6"/>
        <v>671</v>
      </c>
      <c r="BW14" s="51">
        <f t="shared" si="6"/>
        <v>671</v>
      </c>
      <c r="BX14" s="342">
        <f>BM3^3+BN4^3+BO5^3+BP6^3+BQ7^3+BR8^3+BS9^3+BT10^3+BU11^3+BV12^3+BW13^3</f>
        <v>4952651</v>
      </c>
      <c r="BY14" s="14"/>
      <c r="BZ14" s="14"/>
      <c r="CA14" s="408"/>
      <c r="CB14" s="350" t="s">
        <v>582</v>
      </c>
      <c r="CC14" s="14"/>
      <c r="CD14" s="14"/>
      <c r="CE14" s="14"/>
      <c r="CF14" s="14"/>
      <c r="CG14" s="14"/>
      <c r="CH14" s="14"/>
      <c r="CI14" s="14"/>
      <c r="CJ14" s="14"/>
      <c r="CK14" s="14"/>
      <c r="CL14" s="153"/>
    </row>
    <row r="15" spans="1:90" ht="12.75" thickBot="1" x14ac:dyDescent="0.25">
      <c r="A15" s="14"/>
      <c r="B15" s="14"/>
      <c r="C15" s="14"/>
      <c r="D15" s="251" t="s">
        <v>157</v>
      </c>
      <c r="E15" s="252" t="s">
        <v>401</v>
      </c>
      <c r="F15" s="253">
        <f>B4+(1*B6)</f>
        <v>2</v>
      </c>
      <c r="G15" s="14"/>
      <c r="I15" s="8"/>
      <c r="J15" s="55">
        <f>SUMSQ(J3:J13)</f>
        <v>54351</v>
      </c>
      <c r="K15" s="56">
        <f t="shared" ref="K15:T15" si="7">SUMSQ(K3:K13)</f>
        <v>54351</v>
      </c>
      <c r="L15" s="56">
        <f t="shared" si="7"/>
        <v>54351</v>
      </c>
      <c r="M15" s="56">
        <f t="shared" si="7"/>
        <v>54351</v>
      </c>
      <c r="N15" s="56">
        <f t="shared" si="7"/>
        <v>54351</v>
      </c>
      <c r="O15" s="56">
        <f t="shared" si="7"/>
        <v>54351</v>
      </c>
      <c r="P15" s="56">
        <f t="shared" si="7"/>
        <v>54351</v>
      </c>
      <c r="Q15" s="56">
        <f t="shared" si="7"/>
        <v>54351</v>
      </c>
      <c r="R15" s="56">
        <f t="shared" si="7"/>
        <v>54351</v>
      </c>
      <c r="S15" s="56">
        <f t="shared" si="7"/>
        <v>54351</v>
      </c>
      <c r="T15" s="56">
        <f t="shared" si="7"/>
        <v>54351</v>
      </c>
      <c r="U15" s="201">
        <f>SUM(J13,K12,L11,M10,N9,O8,P7,Q6,R5,S4,T3)</f>
        <v>671</v>
      </c>
      <c r="V15" s="202">
        <f>SUMSQ(J13,K12,L11,M10,N9,O8,P7,Q6,R5,S4,T3)</f>
        <v>54351</v>
      </c>
      <c r="W15" s="14"/>
      <c r="X15" s="455" t="s">
        <v>83</v>
      </c>
      <c r="Y15" s="456" t="s">
        <v>105</v>
      </c>
      <c r="Z15" s="456" t="s">
        <v>15</v>
      </c>
      <c r="AA15" s="456" t="s">
        <v>48</v>
      </c>
      <c r="AB15" s="456" t="s">
        <v>31</v>
      </c>
      <c r="AC15" s="456" t="s">
        <v>94</v>
      </c>
      <c r="AD15" s="456" t="s">
        <v>108</v>
      </c>
      <c r="AE15" s="456" t="s">
        <v>47</v>
      </c>
      <c r="AF15" s="456" t="s">
        <v>41</v>
      </c>
      <c r="AG15" s="456" t="s">
        <v>118</v>
      </c>
      <c r="AH15" s="457" t="s">
        <v>126</v>
      </c>
      <c r="AI15" s="19"/>
      <c r="AK15" s="8"/>
      <c r="AL15" s="393">
        <f>AL13+AM3+AN4+AO5+AP6+AQ7+AR8+AS9+AT10+AU11+AV12</f>
        <v>671</v>
      </c>
      <c r="AM15" s="392">
        <f>AM13+AL12+AN3+AO4+AP5+AQ6+AR7+AS8+AT9+AU10+AV11</f>
        <v>671</v>
      </c>
      <c r="AN15" s="392">
        <f>AN13+AM12+AL11+AO3+AP4+AQ5+AR6+AS7+AT8+AU9+AV10</f>
        <v>671</v>
      </c>
      <c r="AO15" s="392">
        <f>AO13+AN12+AM11+AL10+AP3+AQ4+AR5+AS6+AT7+AU8+AV9</f>
        <v>671</v>
      </c>
      <c r="AP15" s="392">
        <f>AP13+AO12+AN11+AM10+AL9+AQ3+AR4+AS5+AT6+AU7+AV8</f>
        <v>671</v>
      </c>
      <c r="AQ15" s="392">
        <f>AQ13+AP12+AO11+AN10+AM9+AL8+AR3+AS4+AT5+AU6+AV7</f>
        <v>671</v>
      </c>
      <c r="AR15" s="392">
        <f>AR13+AQ12+AP11+AO10+AN9+AM8+AL7+AS3+AT4+AU5+AV6</f>
        <v>671</v>
      </c>
      <c r="AS15" s="392">
        <f>AS13+AR12+AQ11+AP10+AO9+AN8+AM7+AL6+AT3+AU4+AV5</f>
        <v>671</v>
      </c>
      <c r="AT15" s="392">
        <f>AT13+AS12+AR11+AQ10+AP9+AO8+AN7+AM6+AL5+AU3+AV4</f>
        <v>671</v>
      </c>
      <c r="AU15" s="392">
        <f>AU13+AT12+AS11+AR10+AQ9+AP8+AO7+AN6+AM5+AL4+AV3</f>
        <v>671</v>
      </c>
      <c r="AV15" s="392">
        <f>AV13^2+AU12^2+AT11^2+AS10^2+AR9^2+AQ8^2+AP7^2+AO6^2+AN5^2+AM4^2+AL3^2</f>
        <v>54351</v>
      </c>
      <c r="AW15" s="391">
        <f>AV3^3+AU4^3+AT5^3+AS6^3+AR7^3+AQ8^3+AP9^3+AO10^3+AN11^3+AM12^3+AL13^3</f>
        <v>4952651</v>
      </c>
      <c r="AX15" s="14"/>
      <c r="AY15" s="280" t="s">
        <v>603</v>
      </c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9"/>
      <c r="BL15" s="8"/>
      <c r="BM15" s="393">
        <f>BM13+BN3+BO4+BP5+BQ6+BR7+BS8+BT9+BU10+BV11+BW12</f>
        <v>671</v>
      </c>
      <c r="BN15" s="392">
        <f>BN13+BM12+BO3+BP4+BQ5+BR6+BS7+BT8+BU9+BV10+BW11</f>
        <v>671</v>
      </c>
      <c r="BO15" s="392">
        <f>BO13+BN12+BM11+BP3+BQ4+BR5+BS6+BT7+BU8+BV9+BW10</f>
        <v>671</v>
      </c>
      <c r="BP15" s="392">
        <f>BP13+BO12+BN11+BM10+BQ3+BR4+BS5+BT6+BU7+BV8+BW9</f>
        <v>671</v>
      </c>
      <c r="BQ15" s="392">
        <f>BQ13+BP12+BO11+BN10+BM9+BR3+BS4+BT5+BU6+BV7+BW8</f>
        <v>671</v>
      </c>
      <c r="BR15" s="392">
        <f>BR13+BQ12+BP11+BO10+BN9+BM8+BS3+BT4+BU5+BV6+BW7</f>
        <v>671</v>
      </c>
      <c r="BS15" s="392">
        <f>BS13+BR12+BQ11+BP10+BO9+BN8+BM7+BT3+BU4+BV5+BW6</f>
        <v>671</v>
      </c>
      <c r="BT15" s="392">
        <f>BT13+BS12+BR11+BQ10+BP9+BO8+BN7+BM6+BU3+BV4+BW5</f>
        <v>671</v>
      </c>
      <c r="BU15" s="392">
        <f>BU13+BT12+BS11+BR10+BQ9+BP8+BO7+BN6+BM5+BV3+BW4</f>
        <v>671</v>
      </c>
      <c r="BV15" s="392">
        <f>BV13+BU12+BT11+BS10+BR9+BQ8+BP7+BO6+BN5+BM4+BW3</f>
        <v>671</v>
      </c>
      <c r="BW15" s="392">
        <f>BW13^2+BV12^2+BU11^2+BT10^2+BS9^2+BR8^2+BQ7^2+BP6^2+BO5^2+BN4^2+BM3^2</f>
        <v>54351</v>
      </c>
      <c r="BX15" s="391">
        <f>BW3^3+BV4^3+BU5^3+BT6^3+BS7^3+BR8^3+BQ9^3+BP10^3+BO11^3+BN12^3+BM13^3</f>
        <v>4952651</v>
      </c>
      <c r="BY15" s="14"/>
      <c r="BZ15" s="14"/>
      <c r="CA15" s="14"/>
      <c r="CB15" s="14"/>
      <c r="CC15" s="14"/>
      <c r="CD15" s="14"/>
      <c r="CE15" s="14"/>
      <c r="CF15" s="282"/>
      <c r="CG15" s="282"/>
      <c r="CH15" s="282"/>
      <c r="CI15" s="282"/>
      <c r="CJ15" s="282"/>
      <c r="CK15" s="14"/>
      <c r="CL15" s="153"/>
    </row>
    <row r="16" spans="1:90" ht="12.75" thickBot="1" x14ac:dyDescent="0.25">
      <c r="A16" s="14"/>
      <c r="B16" s="14"/>
      <c r="C16" s="14"/>
      <c r="D16" s="251" t="s">
        <v>72</v>
      </c>
      <c r="E16" s="252" t="s">
        <v>401</v>
      </c>
      <c r="F16" s="253">
        <f>B4+(2*B6)</f>
        <v>3</v>
      </c>
      <c r="G16" s="14"/>
      <c r="I16" s="8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14"/>
      <c r="X16" s="458" t="s">
        <v>156</v>
      </c>
      <c r="Y16" s="459" t="s">
        <v>58</v>
      </c>
      <c r="Z16" s="459" t="s">
        <v>142</v>
      </c>
      <c r="AA16" s="459" t="s">
        <v>97</v>
      </c>
      <c r="AB16" s="459" t="s">
        <v>95</v>
      </c>
      <c r="AC16" s="459" t="s">
        <v>94</v>
      </c>
      <c r="AD16" s="459" t="s">
        <v>114</v>
      </c>
      <c r="AE16" s="459" t="s">
        <v>141</v>
      </c>
      <c r="AF16" s="459" t="s">
        <v>120</v>
      </c>
      <c r="AG16" s="459" t="s">
        <v>13</v>
      </c>
      <c r="AH16" s="460" t="s">
        <v>150</v>
      </c>
      <c r="AI16" s="19"/>
      <c r="AK16" s="390"/>
      <c r="AL16" s="55">
        <f>AL3+AM13+AN12+AO11+AP10+AQ9+AR8+AS7+AT6+AU5+AV4</f>
        <v>671</v>
      </c>
      <c r="AM16" s="56">
        <f>AM3+AL4+AN13+AO12+AP11+AQ10+AR9+AS8+AT7+AU6+AV5</f>
        <v>671</v>
      </c>
      <c r="AN16" s="56">
        <f>AN3+AM4+AL5+AO13+AP12+AQ11+AR10+AS9+AT8+AU7+AV6</f>
        <v>671</v>
      </c>
      <c r="AO16" s="56">
        <f>AO3+AN4+AM5+AL6+AP13+AQ12+AR11+AS10+AT9+AU8+AV7</f>
        <v>671</v>
      </c>
      <c r="AP16" s="56">
        <f>AP3+AO4+AN5+AM6+AL7+AQ13+AR12+AS11+AT10+AU9+AV8</f>
        <v>671</v>
      </c>
      <c r="AQ16" s="56">
        <f>AQ3+AP4+AO5+AN6+AM7+AL8+AR13+AS12+AT11+AU10+AV9</f>
        <v>671</v>
      </c>
      <c r="AR16" s="56">
        <f>AR3+AQ4+AP5+AO6+AN7+AM8+AL9+AS13+AT12+AU11+AV10</f>
        <v>671</v>
      </c>
      <c r="AS16" s="56">
        <f>AS3+AR4+AQ5+AP6+AO7+AN8+AM9+AL10+AT13+AU12+AV11</f>
        <v>671</v>
      </c>
      <c r="AT16" s="56">
        <f>AT3+AS4+AR5+AQ6+AP7+AO8+AN9+AM10+AL11+AU13+AV12</f>
        <v>671</v>
      </c>
      <c r="AU16" s="56">
        <f>AU3+AT4+AS5+AR6+AQ7+AP8+AO9+AN10+AM11+AL12+AV13</f>
        <v>671</v>
      </c>
      <c r="AV16" s="56">
        <f>AV3^2+AU4^2+AT5^2+AS6^2+AR7^2+AQ8^2+AP9^2+AO10^2+AN11^2+AM12^2+AL13^2</f>
        <v>54351</v>
      </c>
      <c r="AW16" s="389"/>
      <c r="AX16" s="14"/>
      <c r="AY16" s="280" t="s">
        <v>601</v>
      </c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425"/>
      <c r="BL16" s="390"/>
      <c r="BM16" s="55">
        <f>BM3+BN13+BO12+BP11+BQ10+BR9+BS8+BT7+BU6+BV5+BW4</f>
        <v>671</v>
      </c>
      <c r="BN16" s="56">
        <f>BN3+BM4+BO13+BP12+BQ11+BR10+BS9+BT8+BU7+BV6+BW5</f>
        <v>671</v>
      </c>
      <c r="BO16" s="56">
        <f>BO3+BN4+BM5+BP13+BQ12+BR11+BS10+BT9+BU8+BV7+BW6</f>
        <v>671</v>
      </c>
      <c r="BP16" s="56">
        <f>BP3+BO4+BN5+BM6+BQ13+BR12+BS11+BT10+BU9+BV8+BW7</f>
        <v>671</v>
      </c>
      <c r="BQ16" s="56">
        <f>BQ3+BP4+BO5+BN6+BM7+BR13+BS12+BT11+BU10+BV9+BW8</f>
        <v>671</v>
      </c>
      <c r="BR16" s="56">
        <f>BR3+BQ4+BP5+BO6+BN7+BM8+BS13+BT12+BU11+BV10+BW9</f>
        <v>671</v>
      </c>
      <c r="BS16" s="56">
        <f>BS3+BR4+BQ5+BP6+BO7+BN8+BM9+BT13+BU12+BV11+BW10</f>
        <v>671</v>
      </c>
      <c r="BT16" s="56">
        <f>BT3+BS4+BR5+BQ6+BP7+BO8+BN9+BM10+BU13+BV12+BW11</f>
        <v>671</v>
      </c>
      <c r="BU16" s="56">
        <f>BU3+BT4+BS5+BR6+BQ7+BP8+BO9+BN10+BM11+BV13+BW12</f>
        <v>671</v>
      </c>
      <c r="BV16" s="56">
        <f>BV3+BU4+BT5+BS6+BR7+BQ8+BP9+BO10+BN11+BM12+BW13</f>
        <v>671</v>
      </c>
      <c r="BW16" s="56">
        <f>BW3^2+BV4^2+BU5^2+BT6^2+BS7^2+BR8^2+BQ9^2+BP10^2+BO11^2+BN12^2+BM13^2</f>
        <v>54351</v>
      </c>
      <c r="BX16" s="389"/>
      <c r="BY16" s="14"/>
      <c r="BZ16" s="350" t="s">
        <v>547</v>
      </c>
      <c r="CA16" s="350" t="s">
        <v>622</v>
      </c>
      <c r="CB16" s="14"/>
      <c r="CC16" s="350" t="s">
        <v>580</v>
      </c>
      <c r="CD16" s="350"/>
      <c r="CE16" s="350"/>
      <c r="CF16" s="405"/>
      <c r="CG16" s="280" t="s">
        <v>637</v>
      </c>
      <c r="CH16" s="282"/>
      <c r="CI16" s="282"/>
      <c r="CJ16" s="282"/>
      <c r="CK16" s="14"/>
      <c r="CL16" s="153"/>
    </row>
    <row r="17" spans="1:90" ht="12.75" thickBot="1" x14ac:dyDescent="0.25">
      <c r="A17" s="14"/>
      <c r="B17" s="14"/>
      <c r="C17" s="14"/>
      <c r="D17" s="251" t="s">
        <v>82</v>
      </c>
      <c r="E17" s="252" t="s">
        <v>401</v>
      </c>
      <c r="F17" s="264">
        <f>B4+(3*B6)</f>
        <v>4</v>
      </c>
      <c r="G17" s="14"/>
      <c r="I17" s="65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71"/>
      <c r="AK17" s="65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71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244"/>
      <c r="CA17" s="350" t="s">
        <v>512</v>
      </c>
      <c r="CB17" s="14"/>
      <c r="CC17" s="14"/>
      <c r="CD17" s="14"/>
      <c r="CE17" s="14"/>
      <c r="CF17" s="66"/>
      <c r="CG17" s="344" t="s">
        <v>636</v>
      </c>
      <c r="CH17" s="404"/>
      <c r="CI17" s="404"/>
      <c r="CJ17" s="66"/>
      <c r="CK17" s="66"/>
      <c r="CL17" s="153"/>
    </row>
    <row r="18" spans="1:90" ht="12.75" thickBot="1" x14ac:dyDescent="0.25">
      <c r="A18" s="14"/>
      <c r="B18" s="14"/>
      <c r="C18" s="14"/>
      <c r="D18" s="251" t="s">
        <v>144</v>
      </c>
      <c r="E18" s="252" t="s">
        <v>401</v>
      </c>
      <c r="F18" s="264">
        <f>B4+(4*B6)</f>
        <v>5</v>
      </c>
      <c r="G18" s="14"/>
      <c r="AK18" s="1" t="s">
        <v>0</v>
      </c>
      <c r="BL18" s="1" t="s">
        <v>0</v>
      </c>
      <c r="BT18" s="1" t="s">
        <v>0</v>
      </c>
      <c r="BZ18" s="14"/>
      <c r="CA18" s="14"/>
      <c r="CB18" s="14"/>
      <c r="CC18" s="14"/>
      <c r="CD18" s="14"/>
      <c r="CE18" s="14"/>
    </row>
    <row r="19" spans="1:90" ht="12.75" thickBot="1" x14ac:dyDescent="0.25">
      <c r="A19" s="14"/>
      <c r="B19" s="14"/>
      <c r="C19" s="14"/>
      <c r="D19" s="251" t="s">
        <v>28</v>
      </c>
      <c r="E19" s="252" t="s">
        <v>401</v>
      </c>
      <c r="F19" s="253">
        <f>B4+(5*B6)</f>
        <v>6</v>
      </c>
      <c r="G19" s="14"/>
      <c r="I19" s="2" t="s">
        <v>0</v>
      </c>
      <c r="J19" s="3"/>
      <c r="K19" s="3"/>
      <c r="L19" s="3"/>
      <c r="M19" s="3"/>
      <c r="N19" s="3"/>
      <c r="O19" s="4" t="s">
        <v>635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 t="s">
        <v>634</v>
      </c>
      <c r="AD19" s="3"/>
      <c r="AE19" s="3"/>
      <c r="AF19" s="3"/>
      <c r="AG19" s="3"/>
      <c r="AH19" s="3"/>
      <c r="AI19" s="6"/>
      <c r="AK19" s="2"/>
      <c r="AL19" s="3"/>
      <c r="AM19" s="3"/>
      <c r="AN19" s="3"/>
      <c r="AO19" s="3"/>
      <c r="AP19" s="3"/>
      <c r="AQ19" s="4" t="s">
        <v>633</v>
      </c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4" t="s">
        <v>632</v>
      </c>
      <c r="BE19" s="3"/>
      <c r="BF19" s="3"/>
      <c r="BG19" s="3"/>
      <c r="BH19" s="3"/>
      <c r="BI19" s="3"/>
      <c r="BJ19" s="6"/>
      <c r="BL19" s="2"/>
      <c r="BM19" s="3"/>
      <c r="BN19" s="3"/>
      <c r="BO19" s="3"/>
      <c r="BP19" s="3"/>
      <c r="BQ19" s="3"/>
      <c r="BR19" s="4" t="s">
        <v>631</v>
      </c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4" t="s">
        <v>630</v>
      </c>
      <c r="CF19" s="3"/>
      <c r="CG19" s="3"/>
      <c r="CH19" s="3"/>
      <c r="CI19" s="3"/>
      <c r="CJ19" s="3"/>
      <c r="CK19" s="3"/>
      <c r="CL19" s="153"/>
    </row>
    <row r="20" spans="1:90" x14ac:dyDescent="0.2">
      <c r="A20" s="14"/>
      <c r="B20" s="14"/>
      <c r="C20" s="14"/>
      <c r="D20" s="251" t="s">
        <v>43</v>
      </c>
      <c r="E20" s="252" t="s">
        <v>401</v>
      </c>
      <c r="F20" s="253">
        <f>B4+(6*B6)</f>
        <v>7</v>
      </c>
      <c r="G20" s="14"/>
      <c r="I20" s="8"/>
      <c r="J20" s="9">
        <f>F97</f>
        <v>84</v>
      </c>
      <c r="K20" s="10">
        <f>F93</f>
        <v>80</v>
      </c>
      <c r="L20" s="10">
        <f>F101</f>
        <v>88</v>
      </c>
      <c r="M20" s="10">
        <f>F15</f>
        <v>2</v>
      </c>
      <c r="N20" s="10">
        <f>F95</f>
        <v>82</v>
      </c>
      <c r="O20" s="10">
        <f>F23</f>
        <v>10</v>
      </c>
      <c r="P20" s="10">
        <f>F94</f>
        <v>81</v>
      </c>
      <c r="Q20" s="10">
        <f>F87</f>
        <v>74</v>
      </c>
      <c r="R20" s="10">
        <f>F14</f>
        <v>1</v>
      </c>
      <c r="S20" s="10">
        <f>F99</f>
        <v>86</v>
      </c>
      <c r="T20" s="415">
        <f>F96</f>
        <v>83</v>
      </c>
      <c r="U20" s="411">
        <f>SUM(J20:T20)</f>
        <v>671</v>
      </c>
      <c r="V20" s="13">
        <f>SUMSQ(J20:T20)</f>
        <v>54351</v>
      </c>
      <c r="W20" s="14"/>
      <c r="X20" s="444" t="s">
        <v>119</v>
      </c>
      <c r="Y20" s="445" t="s">
        <v>51</v>
      </c>
      <c r="Z20" s="445" t="s">
        <v>9</v>
      </c>
      <c r="AA20" s="445" t="s">
        <v>157</v>
      </c>
      <c r="AB20" s="445" t="s">
        <v>48</v>
      </c>
      <c r="AC20" s="445" t="s">
        <v>115</v>
      </c>
      <c r="AD20" s="445" t="s">
        <v>56</v>
      </c>
      <c r="AE20" s="445" t="s">
        <v>40</v>
      </c>
      <c r="AF20" s="445" t="s">
        <v>55</v>
      </c>
      <c r="AG20" s="445" t="s">
        <v>89</v>
      </c>
      <c r="AH20" s="446" t="s">
        <v>145</v>
      </c>
      <c r="AI20" s="19"/>
      <c r="AK20" s="8"/>
      <c r="AL20" s="9">
        <f>F32</f>
        <v>19</v>
      </c>
      <c r="AM20" s="10">
        <f>F38</f>
        <v>25</v>
      </c>
      <c r="AN20" s="10">
        <f>F52</f>
        <v>39</v>
      </c>
      <c r="AO20" s="10">
        <f>F66</f>
        <v>53</v>
      </c>
      <c r="AP20" s="10">
        <f>F72</f>
        <v>59</v>
      </c>
      <c r="AQ20" s="10">
        <f>F86</f>
        <v>73</v>
      </c>
      <c r="AR20" s="10">
        <f>F92</f>
        <v>79</v>
      </c>
      <c r="AS20" s="10">
        <f>F112</f>
        <v>99</v>
      </c>
      <c r="AT20" s="10">
        <f>F113</f>
        <v>100</v>
      </c>
      <c r="AU20" s="10">
        <f>F133</f>
        <v>120</v>
      </c>
      <c r="AV20" s="11">
        <f>F18</f>
        <v>5</v>
      </c>
      <c r="AW20" s="340">
        <f t="shared" ref="AW20:AW30" si="8">AL20+AM20+AN20+AO20+AP20+AQ20+AR20+AS20+AT20+AU20+AV20</f>
        <v>671</v>
      </c>
      <c r="AX20" s="14"/>
      <c r="AY20" s="16" t="s">
        <v>54</v>
      </c>
      <c r="AZ20" s="17" t="s">
        <v>16</v>
      </c>
      <c r="BA20" s="17" t="s">
        <v>13</v>
      </c>
      <c r="BB20" s="17" t="s">
        <v>61</v>
      </c>
      <c r="BC20" s="17" t="s">
        <v>152</v>
      </c>
      <c r="BD20" s="17" t="s">
        <v>103</v>
      </c>
      <c r="BE20" s="17" t="s">
        <v>66</v>
      </c>
      <c r="BF20" s="17" t="s">
        <v>148</v>
      </c>
      <c r="BG20" s="17" t="s">
        <v>60</v>
      </c>
      <c r="BH20" s="17" t="s">
        <v>8</v>
      </c>
      <c r="BI20" s="18" t="s">
        <v>144</v>
      </c>
      <c r="BJ20" s="19"/>
      <c r="BL20" s="8"/>
      <c r="BM20" s="9">
        <f>F18</f>
        <v>5</v>
      </c>
      <c r="BN20" s="10">
        <f>F71</f>
        <v>58</v>
      </c>
      <c r="BO20" s="10">
        <f>F132</f>
        <v>119</v>
      </c>
      <c r="BP20" s="10">
        <f>F64</f>
        <v>51</v>
      </c>
      <c r="BQ20" s="10">
        <f>F123</f>
        <v>110</v>
      </c>
      <c r="BR20" s="10">
        <f>F56</f>
        <v>43</v>
      </c>
      <c r="BS20" s="10">
        <f>F109</f>
        <v>96</v>
      </c>
      <c r="BT20" s="10">
        <f>F41</f>
        <v>28</v>
      </c>
      <c r="BU20" s="10">
        <f>F94</f>
        <v>81</v>
      </c>
      <c r="BV20" s="10">
        <f>F26</f>
        <v>13</v>
      </c>
      <c r="BW20" s="11">
        <f>F80</f>
        <v>67</v>
      </c>
      <c r="BX20" s="340">
        <f t="shared" ref="BX20:BX30" si="9">BM20+BN20+BO20+BP20+BQ20+BR20+BS20+BT20+BU20+BV20+BW20</f>
        <v>671</v>
      </c>
      <c r="BY20" s="14"/>
      <c r="BZ20" s="16" t="s">
        <v>144</v>
      </c>
      <c r="CA20" s="17" t="s">
        <v>94</v>
      </c>
      <c r="CB20" s="17" t="s">
        <v>30</v>
      </c>
      <c r="CC20" s="17" t="s">
        <v>142</v>
      </c>
      <c r="CD20" s="17" t="s">
        <v>46</v>
      </c>
      <c r="CE20" s="17" t="s">
        <v>31</v>
      </c>
      <c r="CF20" s="17" t="s">
        <v>104</v>
      </c>
      <c r="CG20" s="17" t="s">
        <v>114</v>
      </c>
      <c r="CH20" s="17" t="s">
        <v>56</v>
      </c>
      <c r="CI20" s="17" t="s">
        <v>17</v>
      </c>
      <c r="CJ20" s="18" t="s">
        <v>84</v>
      </c>
      <c r="CK20" s="14"/>
      <c r="CL20" s="153"/>
    </row>
    <row r="21" spans="1:90" x14ac:dyDescent="0.2">
      <c r="A21" s="14"/>
      <c r="B21" s="14"/>
      <c r="C21" s="14"/>
      <c r="D21" s="251" t="s">
        <v>83</v>
      </c>
      <c r="E21" s="252" t="s">
        <v>401</v>
      </c>
      <c r="F21" s="264">
        <f>B4+(7*B6)</f>
        <v>8</v>
      </c>
      <c r="G21" s="14"/>
      <c r="I21" s="8"/>
      <c r="J21" s="25">
        <f>F66</f>
        <v>53</v>
      </c>
      <c r="K21" s="208">
        <f>F127</f>
        <v>114</v>
      </c>
      <c r="L21" s="26">
        <f>F131</f>
        <v>118</v>
      </c>
      <c r="M21" s="26">
        <f>F48</f>
        <v>35</v>
      </c>
      <c r="N21" s="26">
        <f>F60</f>
        <v>47</v>
      </c>
      <c r="O21" s="26">
        <f>F39</f>
        <v>26</v>
      </c>
      <c r="P21" s="26">
        <f>F40</f>
        <v>27</v>
      </c>
      <c r="Q21" s="26">
        <f>F68</f>
        <v>55</v>
      </c>
      <c r="R21" s="26">
        <f>F71</f>
        <v>58</v>
      </c>
      <c r="S21" s="26">
        <f>F126</f>
        <v>113</v>
      </c>
      <c r="T21" s="414">
        <f>F38</f>
        <v>25</v>
      </c>
      <c r="U21" s="412">
        <f t="shared" ref="U21:U30" si="10">SUM(J21:T21)</f>
        <v>671</v>
      </c>
      <c r="V21" s="29">
        <f t="shared" ref="V21:V30" si="11">SUMSQ(J21:T21)</f>
        <v>54351</v>
      </c>
      <c r="W21" s="14"/>
      <c r="X21" s="447" t="s">
        <v>61</v>
      </c>
      <c r="Y21" s="448" t="s">
        <v>109</v>
      </c>
      <c r="Z21" s="448" t="s">
        <v>98</v>
      </c>
      <c r="AA21" s="448" t="s">
        <v>149</v>
      </c>
      <c r="AB21" s="448" t="s">
        <v>50</v>
      </c>
      <c r="AC21" s="448" t="s">
        <v>116</v>
      </c>
      <c r="AD21" s="448" t="s">
        <v>136</v>
      </c>
      <c r="AE21" s="448" t="s">
        <v>73</v>
      </c>
      <c r="AF21" s="448" t="s">
        <v>94</v>
      </c>
      <c r="AG21" s="448" t="s">
        <v>126</v>
      </c>
      <c r="AH21" s="449" t="s">
        <v>16</v>
      </c>
      <c r="AI21" s="19"/>
      <c r="AK21" s="8"/>
      <c r="AL21" s="25">
        <f>F48</f>
        <v>35</v>
      </c>
      <c r="AM21" s="208">
        <f>F68</f>
        <v>55</v>
      </c>
      <c r="AN21" s="26">
        <f>F69</f>
        <v>56</v>
      </c>
      <c r="AO21" s="26">
        <f>F89</f>
        <v>76</v>
      </c>
      <c r="AP21" s="26">
        <f>F95</f>
        <v>82</v>
      </c>
      <c r="AQ21" s="26">
        <f>F109</f>
        <v>96</v>
      </c>
      <c r="AR21" s="26">
        <f>F115</f>
        <v>102</v>
      </c>
      <c r="AS21" s="26">
        <f>F129</f>
        <v>116</v>
      </c>
      <c r="AT21" s="26">
        <f>F22</f>
        <v>9</v>
      </c>
      <c r="AU21" s="26">
        <f>F28</f>
        <v>15</v>
      </c>
      <c r="AV21" s="27">
        <f>F42</f>
        <v>29</v>
      </c>
      <c r="AW21" s="341">
        <f t="shared" si="8"/>
        <v>671</v>
      </c>
      <c r="AX21" s="14"/>
      <c r="AY21" s="30" t="s">
        <v>149</v>
      </c>
      <c r="AZ21" s="31" t="s">
        <v>73</v>
      </c>
      <c r="BA21" s="31" t="s">
        <v>15</v>
      </c>
      <c r="BB21" s="31" t="s">
        <v>95</v>
      </c>
      <c r="BC21" s="31" t="s">
        <v>48</v>
      </c>
      <c r="BD21" s="31" t="s">
        <v>104</v>
      </c>
      <c r="BE21" s="31" t="s">
        <v>38</v>
      </c>
      <c r="BF21" s="31" t="s">
        <v>75</v>
      </c>
      <c r="BG21" s="31" t="s">
        <v>150</v>
      </c>
      <c r="BH21" s="31" t="s">
        <v>23</v>
      </c>
      <c r="BI21" s="32" t="s">
        <v>92</v>
      </c>
      <c r="BJ21" s="19"/>
      <c r="BL21" s="8"/>
      <c r="BM21" s="25">
        <f>F96</f>
        <v>83</v>
      </c>
      <c r="BN21" s="208">
        <f>F28</f>
        <v>15</v>
      </c>
      <c r="BO21" s="26">
        <f>F81</f>
        <v>68</v>
      </c>
      <c r="BP21" s="26">
        <f>F14</f>
        <v>1</v>
      </c>
      <c r="BQ21" s="26">
        <f>F73</f>
        <v>60</v>
      </c>
      <c r="BR21" s="26">
        <f>F126</f>
        <v>113</v>
      </c>
      <c r="BS21" s="26">
        <f>F66</f>
        <v>53</v>
      </c>
      <c r="BT21" s="26">
        <f>F119</f>
        <v>106</v>
      </c>
      <c r="BU21" s="26">
        <f>F57</f>
        <v>44</v>
      </c>
      <c r="BV21" s="26">
        <f>F111</f>
        <v>98</v>
      </c>
      <c r="BW21" s="27">
        <f>F43</f>
        <v>30</v>
      </c>
      <c r="BX21" s="341">
        <f t="shared" si="9"/>
        <v>671</v>
      </c>
      <c r="BY21" s="14"/>
      <c r="BZ21" s="30" t="s">
        <v>145</v>
      </c>
      <c r="CA21" s="31" t="s">
        <v>23</v>
      </c>
      <c r="CB21" s="31" t="s">
        <v>87</v>
      </c>
      <c r="CC21" s="31" t="s">
        <v>55</v>
      </c>
      <c r="CD21" s="31" t="s">
        <v>35</v>
      </c>
      <c r="CE21" s="31" t="s">
        <v>126</v>
      </c>
      <c r="CF21" s="31" t="s">
        <v>61</v>
      </c>
      <c r="CG21" s="31" t="s">
        <v>113</v>
      </c>
      <c r="CH21" s="31" t="s">
        <v>135</v>
      </c>
      <c r="CI21" s="31" t="s">
        <v>128</v>
      </c>
      <c r="CJ21" s="32" t="s">
        <v>160</v>
      </c>
      <c r="CK21" s="14"/>
      <c r="CL21" s="153"/>
    </row>
    <row r="22" spans="1:90" x14ac:dyDescent="0.2">
      <c r="A22" s="14"/>
      <c r="B22" s="14"/>
      <c r="C22" s="14"/>
      <c r="D22" s="251" t="s">
        <v>150</v>
      </c>
      <c r="E22" s="252" t="s">
        <v>401</v>
      </c>
      <c r="F22" s="264">
        <f>B4+(8*B6)</f>
        <v>9</v>
      </c>
      <c r="G22" s="14"/>
      <c r="I22" s="8"/>
      <c r="J22" s="25">
        <f>F132</f>
        <v>119</v>
      </c>
      <c r="K22" s="26">
        <f>F58</f>
        <v>45</v>
      </c>
      <c r="L22" s="26">
        <f>F53</f>
        <v>40</v>
      </c>
      <c r="M22" s="26">
        <f>F64</f>
        <v>51</v>
      </c>
      <c r="N22" s="26">
        <f>F129</f>
        <v>116</v>
      </c>
      <c r="O22" s="26">
        <f>F51</f>
        <v>38</v>
      </c>
      <c r="P22" s="26">
        <f>F55</f>
        <v>42</v>
      </c>
      <c r="Q22" s="26">
        <f>F42</f>
        <v>29</v>
      </c>
      <c r="R22" s="26">
        <f>F46</f>
        <v>33</v>
      </c>
      <c r="S22" s="26">
        <f>F130</f>
        <v>117</v>
      </c>
      <c r="T22" s="414">
        <f>F54</f>
        <v>41</v>
      </c>
      <c r="U22" s="412">
        <f t="shared" si="10"/>
        <v>671</v>
      </c>
      <c r="V22" s="29">
        <f t="shared" si="11"/>
        <v>54351</v>
      </c>
      <c r="W22" s="14"/>
      <c r="X22" s="447" t="s">
        <v>30</v>
      </c>
      <c r="Y22" s="448" t="s">
        <v>138</v>
      </c>
      <c r="Z22" s="448" t="s">
        <v>59</v>
      </c>
      <c r="AA22" s="448" t="s">
        <v>142</v>
      </c>
      <c r="AB22" s="448" t="s">
        <v>75</v>
      </c>
      <c r="AC22" s="448" t="s">
        <v>105</v>
      </c>
      <c r="AD22" s="448" t="s">
        <v>101</v>
      </c>
      <c r="AE22" s="448" t="s">
        <v>92</v>
      </c>
      <c r="AF22" s="448" t="s">
        <v>176</v>
      </c>
      <c r="AG22" s="448" t="s">
        <v>41</v>
      </c>
      <c r="AH22" s="449" t="s">
        <v>102</v>
      </c>
      <c r="AI22" s="19"/>
      <c r="AK22" s="8"/>
      <c r="AL22" s="25">
        <f>F71</f>
        <v>58</v>
      </c>
      <c r="AM22" s="26">
        <f>F85</f>
        <v>72</v>
      </c>
      <c r="AN22" s="26">
        <f>F99</f>
        <v>86</v>
      </c>
      <c r="AO22" s="26">
        <f>F105</f>
        <v>92</v>
      </c>
      <c r="AP22" s="26">
        <f>F119</f>
        <v>106</v>
      </c>
      <c r="AQ22" s="26">
        <f>F125</f>
        <v>112</v>
      </c>
      <c r="AR22" s="26">
        <f>F24</f>
        <v>11</v>
      </c>
      <c r="AS22" s="26">
        <f>F25</f>
        <v>12</v>
      </c>
      <c r="AT22" s="26">
        <f>F45</f>
        <v>32</v>
      </c>
      <c r="AU22" s="26">
        <f>F51</f>
        <v>38</v>
      </c>
      <c r="AV22" s="27">
        <f>F65</f>
        <v>52</v>
      </c>
      <c r="AW22" s="341">
        <f t="shared" si="8"/>
        <v>671</v>
      </c>
      <c r="AX22" s="14"/>
      <c r="AY22" s="30" t="s">
        <v>94</v>
      </c>
      <c r="AZ22" s="31" t="s">
        <v>71</v>
      </c>
      <c r="BA22" s="31" t="s">
        <v>89</v>
      </c>
      <c r="BB22" s="31" t="s">
        <v>108</v>
      </c>
      <c r="BC22" s="31" t="s">
        <v>113</v>
      </c>
      <c r="BD22" s="31" t="s">
        <v>74</v>
      </c>
      <c r="BE22" s="31" t="s">
        <v>120</v>
      </c>
      <c r="BF22" s="31" t="s">
        <v>118</v>
      </c>
      <c r="BG22" s="31" t="s">
        <v>37</v>
      </c>
      <c r="BH22" s="31" t="s">
        <v>105</v>
      </c>
      <c r="BI22" s="32" t="s">
        <v>47</v>
      </c>
      <c r="BJ22" s="19"/>
      <c r="BL22" s="8"/>
      <c r="BM22" s="25">
        <f>F53</f>
        <v>40</v>
      </c>
      <c r="BN22" s="26">
        <f>F112</f>
        <v>99</v>
      </c>
      <c r="BO22" s="26">
        <f>F45</f>
        <v>32</v>
      </c>
      <c r="BP22" s="26">
        <f>F98</f>
        <v>85</v>
      </c>
      <c r="BQ22" s="26">
        <f>F30</f>
        <v>17</v>
      </c>
      <c r="BR22" s="26">
        <f>F83</f>
        <v>70</v>
      </c>
      <c r="BS22" s="26">
        <f>F15</f>
        <v>2</v>
      </c>
      <c r="BT22" s="26">
        <f>F69</f>
        <v>56</v>
      </c>
      <c r="BU22" s="26">
        <f>F128</f>
        <v>115</v>
      </c>
      <c r="BV22" s="26">
        <f>F60</f>
        <v>47</v>
      </c>
      <c r="BW22" s="27">
        <f>F121</f>
        <v>108</v>
      </c>
      <c r="BX22" s="341">
        <f t="shared" si="9"/>
        <v>671</v>
      </c>
      <c r="BY22" s="14"/>
      <c r="BZ22" s="30" t="s">
        <v>59</v>
      </c>
      <c r="CA22" s="31" t="s">
        <v>148</v>
      </c>
      <c r="CB22" s="31" t="s">
        <v>37</v>
      </c>
      <c r="CC22" s="31" t="s">
        <v>24</v>
      </c>
      <c r="CD22" s="31" t="s">
        <v>34</v>
      </c>
      <c r="CE22" s="31" t="s">
        <v>69</v>
      </c>
      <c r="CF22" s="31" t="s">
        <v>157</v>
      </c>
      <c r="CG22" s="31" t="s">
        <v>15</v>
      </c>
      <c r="CH22" s="31" t="s">
        <v>63</v>
      </c>
      <c r="CI22" s="31" t="s">
        <v>50</v>
      </c>
      <c r="CJ22" s="32" t="s">
        <v>111</v>
      </c>
      <c r="CK22" s="14"/>
      <c r="CL22" s="153"/>
    </row>
    <row r="23" spans="1:90" x14ac:dyDescent="0.2">
      <c r="A23" s="14"/>
      <c r="B23" s="14"/>
      <c r="C23" s="14"/>
      <c r="D23" s="251" t="s">
        <v>115</v>
      </c>
      <c r="E23" s="252" t="s">
        <v>401</v>
      </c>
      <c r="F23" s="253">
        <f>B4+(9*B6)</f>
        <v>10</v>
      </c>
      <c r="G23" s="14"/>
      <c r="I23" s="8"/>
      <c r="J23" s="25">
        <f>F34</f>
        <v>21</v>
      </c>
      <c r="K23" s="26">
        <f>F122</f>
        <v>109</v>
      </c>
      <c r="L23" s="26">
        <f>F33</f>
        <v>20</v>
      </c>
      <c r="M23" s="26">
        <f>F79</f>
        <v>66</v>
      </c>
      <c r="N23" s="26">
        <f>F73</f>
        <v>60</v>
      </c>
      <c r="O23" s="26">
        <f>F50</f>
        <v>37</v>
      </c>
      <c r="P23" s="26">
        <f>F128</f>
        <v>115</v>
      </c>
      <c r="Q23" s="26">
        <f>F124</f>
        <v>111</v>
      </c>
      <c r="R23" s="26">
        <f>F67</f>
        <v>54</v>
      </c>
      <c r="S23" s="26">
        <f>F72</f>
        <v>59</v>
      </c>
      <c r="T23" s="414">
        <f>F32</f>
        <v>19</v>
      </c>
      <c r="U23" s="412">
        <f t="shared" si="10"/>
        <v>671</v>
      </c>
      <c r="V23" s="29">
        <f t="shared" si="11"/>
        <v>54351</v>
      </c>
      <c r="W23" s="14"/>
      <c r="X23" s="447" t="s">
        <v>127</v>
      </c>
      <c r="Y23" s="448" t="s">
        <v>11</v>
      </c>
      <c r="Z23" s="448" t="s">
        <v>100</v>
      </c>
      <c r="AA23" s="448" t="s">
        <v>88</v>
      </c>
      <c r="AB23" s="448" t="s">
        <v>35</v>
      </c>
      <c r="AC23" s="448" t="s">
        <v>39</v>
      </c>
      <c r="AD23" s="448" t="s">
        <v>63</v>
      </c>
      <c r="AE23" s="448" t="s">
        <v>156</v>
      </c>
      <c r="AF23" s="448" t="s">
        <v>44</v>
      </c>
      <c r="AG23" s="448" t="s">
        <v>152</v>
      </c>
      <c r="AH23" s="449" t="s">
        <v>54</v>
      </c>
      <c r="AI23" s="19"/>
      <c r="AK23" s="8"/>
      <c r="AL23" s="25">
        <f>F101</f>
        <v>88</v>
      </c>
      <c r="AM23" s="26">
        <f>F102</f>
        <v>89</v>
      </c>
      <c r="AN23" s="26">
        <f>F122</f>
        <v>109</v>
      </c>
      <c r="AO23" s="26">
        <f>F128</f>
        <v>115</v>
      </c>
      <c r="AP23" s="26">
        <f>F21</f>
        <v>8</v>
      </c>
      <c r="AQ23" s="26">
        <f>F27</f>
        <v>14</v>
      </c>
      <c r="AR23" s="26">
        <f>F41</f>
        <v>28</v>
      </c>
      <c r="AS23" s="26">
        <f>F55</f>
        <v>42</v>
      </c>
      <c r="AT23" s="26">
        <f>F61</f>
        <v>48</v>
      </c>
      <c r="AU23" s="26">
        <f>F75</f>
        <v>62</v>
      </c>
      <c r="AV23" s="27">
        <f>F81</f>
        <v>68</v>
      </c>
      <c r="AW23" s="341">
        <f t="shared" si="8"/>
        <v>671</v>
      </c>
      <c r="AX23" s="14"/>
      <c r="AY23" s="30" t="s">
        <v>9</v>
      </c>
      <c r="AZ23" s="31" t="s">
        <v>141</v>
      </c>
      <c r="BA23" s="31" t="s">
        <v>11</v>
      </c>
      <c r="BB23" s="31" t="s">
        <v>63</v>
      </c>
      <c r="BC23" s="31" t="s">
        <v>83</v>
      </c>
      <c r="BD23" s="31" t="s">
        <v>19</v>
      </c>
      <c r="BE23" s="31" t="s">
        <v>114</v>
      </c>
      <c r="BF23" s="31" t="s">
        <v>101</v>
      </c>
      <c r="BG23" s="31" t="s">
        <v>86</v>
      </c>
      <c r="BH23" s="31" t="s">
        <v>68</v>
      </c>
      <c r="BI23" s="32" t="s">
        <v>87</v>
      </c>
      <c r="BJ23" s="19"/>
      <c r="BL23" s="8"/>
      <c r="BM23" s="25">
        <f>F124</f>
        <v>111</v>
      </c>
      <c r="BN23" s="26">
        <f>F62</f>
        <v>49</v>
      </c>
      <c r="BO23" s="26">
        <f>F115</f>
        <v>102</v>
      </c>
      <c r="BP23" s="26">
        <f>F55</f>
        <v>42</v>
      </c>
      <c r="BQ23" s="26">
        <f>F108</f>
        <v>95</v>
      </c>
      <c r="BR23" s="26">
        <f>F46</f>
        <v>33</v>
      </c>
      <c r="BS23" s="26">
        <f>F100</f>
        <v>87</v>
      </c>
      <c r="BT23" s="26">
        <f>F32</f>
        <v>19</v>
      </c>
      <c r="BU23" s="26">
        <f>F85</f>
        <v>72</v>
      </c>
      <c r="BV23" s="26">
        <f>F17</f>
        <v>4</v>
      </c>
      <c r="BW23" s="27">
        <f>F70</f>
        <v>57</v>
      </c>
      <c r="BX23" s="341">
        <f t="shared" si="9"/>
        <v>671</v>
      </c>
      <c r="BY23" s="14"/>
      <c r="BZ23" s="30" t="s">
        <v>156</v>
      </c>
      <c r="CA23" s="31" t="s">
        <v>29</v>
      </c>
      <c r="CB23" s="31" t="s">
        <v>38</v>
      </c>
      <c r="CC23" s="31" t="s">
        <v>101</v>
      </c>
      <c r="CD23" s="31" t="s">
        <v>14</v>
      </c>
      <c r="CE23" s="31" t="s">
        <v>176</v>
      </c>
      <c r="CF23" s="31" t="s">
        <v>45</v>
      </c>
      <c r="CG23" s="31" t="s">
        <v>54</v>
      </c>
      <c r="CH23" s="31" t="s">
        <v>71</v>
      </c>
      <c r="CI23" s="31" t="s">
        <v>82</v>
      </c>
      <c r="CJ23" s="32" t="s">
        <v>21</v>
      </c>
      <c r="CK23" s="14"/>
      <c r="CL23" s="153"/>
    </row>
    <row r="24" spans="1:90" x14ac:dyDescent="0.2">
      <c r="A24" s="14"/>
      <c r="B24" s="14"/>
      <c r="C24" s="14"/>
      <c r="D24" s="251" t="s">
        <v>120</v>
      </c>
      <c r="E24" s="252" t="s">
        <v>401</v>
      </c>
      <c r="F24" s="253">
        <f>B4+(10*B6)</f>
        <v>11</v>
      </c>
      <c r="G24" s="14"/>
      <c r="I24" s="8"/>
      <c r="J24" s="25">
        <f>F82</f>
        <v>69</v>
      </c>
      <c r="K24" s="26">
        <f>F100</f>
        <v>87</v>
      </c>
      <c r="L24" s="26">
        <f>F98</f>
        <v>85</v>
      </c>
      <c r="M24" s="26">
        <f>F17</f>
        <v>4</v>
      </c>
      <c r="N24" s="26">
        <f>F92</f>
        <v>79</v>
      </c>
      <c r="O24" s="26">
        <f>F102</f>
        <v>89</v>
      </c>
      <c r="P24" s="26">
        <f>F107</f>
        <v>94</v>
      </c>
      <c r="Q24" s="26">
        <f>F21</f>
        <v>8</v>
      </c>
      <c r="R24" s="26">
        <f>F16</f>
        <v>3</v>
      </c>
      <c r="S24" s="26">
        <f>F88</f>
        <v>75</v>
      </c>
      <c r="T24" s="414">
        <f>F91</f>
        <v>78</v>
      </c>
      <c r="U24" s="412">
        <f t="shared" si="10"/>
        <v>671</v>
      </c>
      <c r="V24" s="29">
        <f t="shared" si="11"/>
        <v>54351</v>
      </c>
      <c r="W24" s="14"/>
      <c r="X24" s="447" t="s">
        <v>163</v>
      </c>
      <c r="Y24" s="448" t="s">
        <v>45</v>
      </c>
      <c r="Z24" s="448" t="s">
        <v>24</v>
      </c>
      <c r="AA24" s="448" t="s">
        <v>82</v>
      </c>
      <c r="AB24" s="448" t="s">
        <v>66</v>
      </c>
      <c r="AC24" s="448" t="s">
        <v>141</v>
      </c>
      <c r="AD24" s="448" t="s">
        <v>58</v>
      </c>
      <c r="AE24" s="448" t="s">
        <v>83</v>
      </c>
      <c r="AF24" s="448" t="s">
        <v>72</v>
      </c>
      <c r="AG24" s="448" t="s">
        <v>153</v>
      </c>
      <c r="AH24" s="449" t="s">
        <v>166</v>
      </c>
      <c r="AI24" s="19"/>
      <c r="AK24" s="8"/>
      <c r="AL24" s="25">
        <f>F118</f>
        <v>105</v>
      </c>
      <c r="AM24" s="26">
        <f>F132</f>
        <v>119</v>
      </c>
      <c r="AN24" s="26">
        <f>F17</f>
        <v>4</v>
      </c>
      <c r="AO24" s="26">
        <f>F31</f>
        <v>18</v>
      </c>
      <c r="AP24" s="26">
        <f>F37</f>
        <v>24</v>
      </c>
      <c r="AQ24" s="26">
        <f>F57</f>
        <v>44</v>
      </c>
      <c r="AR24" s="26">
        <f>F58</f>
        <v>45</v>
      </c>
      <c r="AS24" s="26">
        <f>F78</f>
        <v>65</v>
      </c>
      <c r="AT24" s="26">
        <f>F84</f>
        <v>71</v>
      </c>
      <c r="AU24" s="26">
        <f>F98</f>
        <v>85</v>
      </c>
      <c r="AV24" s="27">
        <f>F104</f>
        <v>91</v>
      </c>
      <c r="AW24" s="341">
        <f t="shared" si="8"/>
        <v>671</v>
      </c>
      <c r="AX24" s="14"/>
      <c r="AY24" s="30" t="s">
        <v>97</v>
      </c>
      <c r="AZ24" s="31" t="s">
        <v>30</v>
      </c>
      <c r="BA24" s="31" t="s">
        <v>82</v>
      </c>
      <c r="BB24" s="31" t="s">
        <v>64</v>
      </c>
      <c r="BC24" s="31" t="s">
        <v>49</v>
      </c>
      <c r="BD24" s="31" t="s">
        <v>135</v>
      </c>
      <c r="BE24" s="31" t="s">
        <v>138</v>
      </c>
      <c r="BF24" s="31" t="s">
        <v>162</v>
      </c>
      <c r="BG24" s="31" t="s">
        <v>80</v>
      </c>
      <c r="BH24" s="31" t="s">
        <v>24</v>
      </c>
      <c r="BI24" s="32" t="s">
        <v>22</v>
      </c>
      <c r="BJ24" s="19"/>
      <c r="BL24" s="8"/>
      <c r="BM24" s="25">
        <f>F87</f>
        <v>74</v>
      </c>
      <c r="BN24" s="26">
        <f>F19</f>
        <v>6</v>
      </c>
      <c r="BO24" s="26">
        <f>F72</f>
        <v>59</v>
      </c>
      <c r="BP24" s="26">
        <f>F125</f>
        <v>112</v>
      </c>
      <c r="BQ24" s="26">
        <f>F58</f>
        <v>45</v>
      </c>
      <c r="BR24" s="26">
        <f>F117</f>
        <v>104</v>
      </c>
      <c r="BS24" s="26">
        <f>F49</f>
        <v>36</v>
      </c>
      <c r="BT24" s="26">
        <f>F110</f>
        <v>97</v>
      </c>
      <c r="BU24" s="26">
        <f>F42</f>
        <v>29</v>
      </c>
      <c r="BV24" s="26">
        <f>F101</f>
        <v>88</v>
      </c>
      <c r="BW24" s="27">
        <f>F34</f>
        <v>21</v>
      </c>
      <c r="BX24" s="341">
        <f t="shared" si="9"/>
        <v>671</v>
      </c>
      <c r="BY24" s="14"/>
      <c r="BZ24" s="30" t="s">
        <v>40</v>
      </c>
      <c r="CA24" s="31" t="s">
        <v>28</v>
      </c>
      <c r="CB24" s="31" t="s">
        <v>152</v>
      </c>
      <c r="CC24" s="31" t="s">
        <v>74</v>
      </c>
      <c r="CD24" s="31" t="s">
        <v>138</v>
      </c>
      <c r="CE24" s="31" t="s">
        <v>155</v>
      </c>
      <c r="CF24" s="31" t="s">
        <v>125</v>
      </c>
      <c r="CG24" s="31" t="s">
        <v>36</v>
      </c>
      <c r="CH24" s="31" t="s">
        <v>92</v>
      </c>
      <c r="CI24" s="31" t="s">
        <v>9</v>
      </c>
      <c r="CJ24" s="32" t="s">
        <v>127</v>
      </c>
      <c r="CK24" s="14"/>
      <c r="CL24" s="153"/>
    </row>
    <row r="25" spans="1:90" x14ac:dyDescent="0.2">
      <c r="A25" s="14"/>
      <c r="B25" s="14"/>
      <c r="C25" s="14"/>
      <c r="D25" s="251" t="s">
        <v>118</v>
      </c>
      <c r="E25" s="252" t="s">
        <v>401</v>
      </c>
      <c r="F25" s="264">
        <f>B4+(11*B6)</f>
        <v>12</v>
      </c>
      <c r="G25" s="14"/>
      <c r="I25" s="8"/>
      <c r="J25" s="25">
        <f>F52</f>
        <v>39</v>
      </c>
      <c r="K25" s="26">
        <f>F28</f>
        <v>15</v>
      </c>
      <c r="L25" s="26">
        <f>F27</f>
        <v>14</v>
      </c>
      <c r="M25" s="26">
        <f>F118</f>
        <v>105</v>
      </c>
      <c r="N25" s="26">
        <f>F109</f>
        <v>96</v>
      </c>
      <c r="O25" s="26">
        <f>F77</f>
        <v>64</v>
      </c>
      <c r="P25" s="26">
        <f>F116</f>
        <v>103</v>
      </c>
      <c r="Q25" s="26">
        <f>F74</f>
        <v>61</v>
      </c>
      <c r="R25" s="26">
        <f>F111</f>
        <v>98</v>
      </c>
      <c r="S25" s="26">
        <f>F76</f>
        <v>63</v>
      </c>
      <c r="T25" s="414">
        <f>F26</f>
        <v>13</v>
      </c>
      <c r="U25" s="412">
        <f t="shared" si="10"/>
        <v>671</v>
      </c>
      <c r="V25" s="29">
        <f t="shared" si="11"/>
        <v>54351</v>
      </c>
      <c r="W25" s="14"/>
      <c r="X25" s="447" t="s">
        <v>13</v>
      </c>
      <c r="Y25" s="448" t="s">
        <v>23</v>
      </c>
      <c r="Z25" s="448" t="s">
        <v>19</v>
      </c>
      <c r="AA25" s="448" t="s">
        <v>97</v>
      </c>
      <c r="AB25" s="448" t="s">
        <v>104</v>
      </c>
      <c r="AC25" s="448" t="s">
        <v>70</v>
      </c>
      <c r="AD25" s="448" t="s">
        <v>27</v>
      </c>
      <c r="AE25" s="448" t="s">
        <v>106</v>
      </c>
      <c r="AF25" s="448" t="s">
        <v>128</v>
      </c>
      <c r="AG25" s="448" t="s">
        <v>81</v>
      </c>
      <c r="AH25" s="449" t="s">
        <v>17</v>
      </c>
      <c r="AI25" s="19"/>
      <c r="AK25" s="8"/>
      <c r="AL25" s="25">
        <f>F14</f>
        <v>1</v>
      </c>
      <c r="AM25" s="26">
        <f>F34</f>
        <v>21</v>
      </c>
      <c r="AN25" s="26">
        <f>F40</f>
        <v>27</v>
      </c>
      <c r="AO25" s="26">
        <f>F54</f>
        <v>41</v>
      </c>
      <c r="AP25" s="26">
        <f>F60</f>
        <v>47</v>
      </c>
      <c r="AQ25" s="26">
        <f>F74</f>
        <v>61</v>
      </c>
      <c r="AR25" s="26">
        <f>F88</f>
        <v>75</v>
      </c>
      <c r="AS25" s="26">
        <f>F94</f>
        <v>81</v>
      </c>
      <c r="AT25" s="26">
        <f>F108</f>
        <v>95</v>
      </c>
      <c r="AU25" s="26">
        <f>F114</f>
        <v>101</v>
      </c>
      <c r="AV25" s="27">
        <f>F134</f>
        <v>121</v>
      </c>
      <c r="AW25" s="341">
        <f t="shared" si="8"/>
        <v>671</v>
      </c>
      <c r="AX25" s="14"/>
      <c r="AY25" s="30" t="s">
        <v>55</v>
      </c>
      <c r="AZ25" s="31" t="s">
        <v>127</v>
      </c>
      <c r="BA25" s="31" t="s">
        <v>136</v>
      </c>
      <c r="BB25" s="31" t="s">
        <v>102</v>
      </c>
      <c r="BC25" s="31" t="s">
        <v>50</v>
      </c>
      <c r="BD25" s="31" t="s">
        <v>106</v>
      </c>
      <c r="BE25" s="31" t="s">
        <v>153</v>
      </c>
      <c r="BF25" s="31" t="s">
        <v>56</v>
      </c>
      <c r="BG25" s="31" t="s">
        <v>14</v>
      </c>
      <c r="BH25" s="31" t="s">
        <v>175</v>
      </c>
      <c r="BI25" s="32" t="s">
        <v>10</v>
      </c>
      <c r="BJ25" s="19"/>
      <c r="BL25" s="8"/>
      <c r="BM25" s="25">
        <f>F44</f>
        <v>31</v>
      </c>
      <c r="BN25" s="26">
        <f>F97</f>
        <v>84</v>
      </c>
      <c r="BO25" s="26">
        <f>F35</f>
        <v>22</v>
      </c>
      <c r="BP25" s="26">
        <f>F89</f>
        <v>76</v>
      </c>
      <c r="BQ25" s="26">
        <f>F21</f>
        <v>8</v>
      </c>
      <c r="BR25" s="26">
        <f>F74</f>
        <v>61</v>
      </c>
      <c r="BS25" s="26">
        <f>F127</f>
        <v>114</v>
      </c>
      <c r="BT25" s="26">
        <f>F59</f>
        <v>46</v>
      </c>
      <c r="BU25" s="26">
        <f>F113</f>
        <v>100</v>
      </c>
      <c r="BV25" s="26">
        <f>F51</f>
        <v>38</v>
      </c>
      <c r="BW25" s="27">
        <f>F104</f>
        <v>91</v>
      </c>
      <c r="BX25" s="341">
        <f t="shared" si="9"/>
        <v>671</v>
      </c>
      <c r="BY25" s="14"/>
      <c r="BZ25" s="30" t="s">
        <v>26</v>
      </c>
      <c r="CA25" s="31" t="s">
        <v>119</v>
      </c>
      <c r="CB25" s="31" t="s">
        <v>65</v>
      </c>
      <c r="CC25" s="31" t="s">
        <v>95</v>
      </c>
      <c r="CD25" s="31" t="s">
        <v>83</v>
      </c>
      <c r="CE25" s="31" t="s">
        <v>106</v>
      </c>
      <c r="CF25" s="31" t="s">
        <v>109</v>
      </c>
      <c r="CG25" s="31" t="s">
        <v>18</v>
      </c>
      <c r="CH25" s="31" t="s">
        <v>60</v>
      </c>
      <c r="CI25" s="31" t="s">
        <v>105</v>
      </c>
      <c r="CJ25" s="32" t="s">
        <v>22</v>
      </c>
      <c r="CK25" s="14"/>
      <c r="CL25" s="153"/>
    </row>
    <row r="26" spans="1:90" x14ac:dyDescent="0.2">
      <c r="A26" s="14"/>
      <c r="B26" s="14"/>
      <c r="C26" s="14"/>
      <c r="D26" s="251" t="s">
        <v>17</v>
      </c>
      <c r="E26" s="252" t="s">
        <v>401</v>
      </c>
      <c r="F26" s="264">
        <f>B4+(12*B6)</f>
        <v>13</v>
      </c>
      <c r="G26" s="14"/>
      <c r="I26" s="8"/>
      <c r="J26" s="25">
        <f>F134</f>
        <v>121</v>
      </c>
      <c r="K26" s="26">
        <f>F47</f>
        <v>34</v>
      </c>
      <c r="L26" s="26">
        <f>F57</f>
        <v>44</v>
      </c>
      <c r="M26" s="26">
        <f>F70</f>
        <v>57</v>
      </c>
      <c r="N26" s="26">
        <f>F59</f>
        <v>46</v>
      </c>
      <c r="O26" s="26">
        <f>F133</f>
        <v>120</v>
      </c>
      <c r="P26" s="26">
        <f>F43</f>
        <v>30</v>
      </c>
      <c r="Q26" s="26">
        <f>F61</f>
        <v>48</v>
      </c>
      <c r="R26" s="26">
        <f>F121</f>
        <v>108</v>
      </c>
      <c r="S26" s="26">
        <f>F44</f>
        <v>31</v>
      </c>
      <c r="T26" s="414">
        <f>F45</f>
        <v>32</v>
      </c>
      <c r="U26" s="412">
        <f t="shared" si="10"/>
        <v>671</v>
      </c>
      <c r="V26" s="29">
        <f t="shared" si="11"/>
        <v>54351</v>
      </c>
      <c r="W26" s="14"/>
      <c r="X26" s="447" t="s">
        <v>10</v>
      </c>
      <c r="Y26" s="448" t="s">
        <v>130</v>
      </c>
      <c r="Z26" s="448" t="s">
        <v>135</v>
      </c>
      <c r="AA26" s="448" t="s">
        <v>21</v>
      </c>
      <c r="AB26" s="448" t="s">
        <v>18</v>
      </c>
      <c r="AC26" s="448" t="s">
        <v>8</v>
      </c>
      <c r="AD26" s="448" t="s">
        <v>160</v>
      </c>
      <c r="AE26" s="448" t="s">
        <v>86</v>
      </c>
      <c r="AF26" s="448" t="s">
        <v>111</v>
      </c>
      <c r="AG26" s="448" t="s">
        <v>26</v>
      </c>
      <c r="AH26" s="449" t="s">
        <v>37</v>
      </c>
      <c r="AI26" s="19"/>
      <c r="AK26" s="8"/>
      <c r="AL26" s="25">
        <f>F44</f>
        <v>31</v>
      </c>
      <c r="AM26" s="26">
        <f>F50</f>
        <v>37</v>
      </c>
      <c r="AN26" s="26">
        <f>F64</f>
        <v>51</v>
      </c>
      <c r="AO26" s="26">
        <f>F70</f>
        <v>57</v>
      </c>
      <c r="AP26" s="26">
        <f>F90</f>
        <v>77</v>
      </c>
      <c r="AQ26" s="26">
        <f>F91</f>
        <v>78</v>
      </c>
      <c r="AR26" s="26">
        <f>F111</f>
        <v>98</v>
      </c>
      <c r="AS26" s="26">
        <f>F117</f>
        <v>104</v>
      </c>
      <c r="AT26" s="26">
        <f>F131</f>
        <v>118</v>
      </c>
      <c r="AU26" s="26">
        <f>F16</f>
        <v>3</v>
      </c>
      <c r="AV26" s="27">
        <f>F30</f>
        <v>17</v>
      </c>
      <c r="AW26" s="341">
        <f t="shared" si="8"/>
        <v>671</v>
      </c>
      <c r="AX26" s="14"/>
      <c r="AY26" s="30" t="s">
        <v>26</v>
      </c>
      <c r="AZ26" s="31" t="s">
        <v>39</v>
      </c>
      <c r="BA26" s="31" t="s">
        <v>142</v>
      </c>
      <c r="BB26" s="31" t="s">
        <v>21</v>
      </c>
      <c r="BC26" s="31" t="s">
        <v>32</v>
      </c>
      <c r="BD26" s="31" t="s">
        <v>166</v>
      </c>
      <c r="BE26" s="31" t="s">
        <v>128</v>
      </c>
      <c r="BF26" s="31" t="s">
        <v>155</v>
      </c>
      <c r="BG26" s="31" t="s">
        <v>98</v>
      </c>
      <c r="BH26" s="31" t="s">
        <v>72</v>
      </c>
      <c r="BI26" s="32" t="s">
        <v>34</v>
      </c>
      <c r="BJ26" s="19"/>
      <c r="BL26" s="8"/>
      <c r="BM26" s="25">
        <f>F114</f>
        <v>101</v>
      </c>
      <c r="BN26" s="26">
        <f>F47</f>
        <v>34</v>
      </c>
      <c r="BO26" s="26">
        <f>F106</f>
        <v>93</v>
      </c>
      <c r="BP26" s="26">
        <f>F38</f>
        <v>25</v>
      </c>
      <c r="BQ26" s="26">
        <f>F99</f>
        <v>86</v>
      </c>
      <c r="BR26" s="26">
        <f>F31</f>
        <v>18</v>
      </c>
      <c r="BS26" s="26">
        <f>F90</f>
        <v>77</v>
      </c>
      <c r="BT26" s="26">
        <f>F23</f>
        <v>10</v>
      </c>
      <c r="BU26" s="26">
        <f>F76</f>
        <v>63</v>
      </c>
      <c r="BV26" s="26">
        <f>F129</f>
        <v>116</v>
      </c>
      <c r="BW26" s="27">
        <f>F61</f>
        <v>48</v>
      </c>
      <c r="BX26" s="341">
        <f t="shared" si="9"/>
        <v>671</v>
      </c>
      <c r="BY26" s="14"/>
      <c r="BZ26" s="30" t="s">
        <v>175</v>
      </c>
      <c r="CA26" s="31" t="s">
        <v>130</v>
      </c>
      <c r="CB26" s="31" t="s">
        <v>107</v>
      </c>
      <c r="CC26" s="31" t="s">
        <v>16</v>
      </c>
      <c r="CD26" s="31" t="s">
        <v>89</v>
      </c>
      <c r="CE26" s="31" t="s">
        <v>64</v>
      </c>
      <c r="CF26" s="31" t="s">
        <v>32</v>
      </c>
      <c r="CG26" s="31" t="s">
        <v>115</v>
      </c>
      <c r="CH26" s="31" t="s">
        <v>81</v>
      </c>
      <c r="CI26" s="31" t="s">
        <v>75</v>
      </c>
      <c r="CJ26" s="32" t="s">
        <v>86</v>
      </c>
      <c r="CK26" s="14"/>
      <c r="CL26" s="153"/>
    </row>
    <row r="27" spans="1:90" x14ac:dyDescent="0.2">
      <c r="A27" s="14"/>
      <c r="B27" s="14"/>
      <c r="C27" s="14"/>
      <c r="D27" s="251" t="s">
        <v>19</v>
      </c>
      <c r="E27" s="252" t="s">
        <v>401</v>
      </c>
      <c r="F27" s="253">
        <f>B4+(13*B6)</f>
        <v>14</v>
      </c>
      <c r="G27" s="14"/>
      <c r="I27" s="8" t="s">
        <v>0</v>
      </c>
      <c r="J27" s="25">
        <f>F86</f>
        <v>73</v>
      </c>
      <c r="K27" s="26">
        <f>F104</f>
        <v>91</v>
      </c>
      <c r="L27" s="26">
        <f>F103</f>
        <v>90</v>
      </c>
      <c r="M27" s="26">
        <f>F84</f>
        <v>71</v>
      </c>
      <c r="N27" s="26">
        <f>F20</f>
        <v>7</v>
      </c>
      <c r="O27" s="26">
        <f>F105</f>
        <v>92</v>
      </c>
      <c r="P27" s="26">
        <f>F108</f>
        <v>95</v>
      </c>
      <c r="Q27" s="26">
        <f>F18</f>
        <v>5</v>
      </c>
      <c r="R27" s="26">
        <f>F89</f>
        <v>76</v>
      </c>
      <c r="S27" s="26">
        <f>F19</f>
        <v>6</v>
      </c>
      <c r="T27" s="414">
        <f>F78</f>
        <v>65</v>
      </c>
      <c r="U27" s="412">
        <f t="shared" si="10"/>
        <v>671</v>
      </c>
      <c r="V27" s="29">
        <f t="shared" si="11"/>
        <v>54351</v>
      </c>
      <c r="W27" s="14"/>
      <c r="X27" s="447" t="s">
        <v>103</v>
      </c>
      <c r="Y27" s="448" t="s">
        <v>22</v>
      </c>
      <c r="Z27" s="448" t="s">
        <v>134</v>
      </c>
      <c r="AA27" s="448" t="s">
        <v>80</v>
      </c>
      <c r="AB27" s="448" t="s">
        <v>43</v>
      </c>
      <c r="AC27" s="448" t="s">
        <v>108</v>
      </c>
      <c r="AD27" s="448" t="s">
        <v>14</v>
      </c>
      <c r="AE27" s="448" t="s">
        <v>144</v>
      </c>
      <c r="AF27" s="448" t="s">
        <v>95</v>
      </c>
      <c r="AG27" s="448" t="s">
        <v>28</v>
      </c>
      <c r="AH27" s="449" t="s">
        <v>162</v>
      </c>
      <c r="AI27" s="19"/>
      <c r="AK27" s="8"/>
      <c r="AL27" s="25">
        <f>F67</f>
        <v>54</v>
      </c>
      <c r="AM27" s="26">
        <f>F73</f>
        <v>60</v>
      </c>
      <c r="AN27" s="26">
        <f>F87</f>
        <v>74</v>
      </c>
      <c r="AO27" s="26">
        <f>F93</f>
        <v>80</v>
      </c>
      <c r="AP27" s="26">
        <f>F107</f>
        <v>94</v>
      </c>
      <c r="AQ27" s="26">
        <f>F121</f>
        <v>108</v>
      </c>
      <c r="AR27" s="26">
        <f>F127</f>
        <v>114</v>
      </c>
      <c r="AS27" s="26">
        <f>F20</f>
        <v>7</v>
      </c>
      <c r="AT27" s="26">
        <f>F26</f>
        <v>13</v>
      </c>
      <c r="AU27" s="26">
        <f>F46</f>
        <v>33</v>
      </c>
      <c r="AV27" s="27">
        <f>F47</f>
        <v>34</v>
      </c>
      <c r="AW27" s="341">
        <f t="shared" si="8"/>
        <v>671</v>
      </c>
      <c r="AX27" s="14"/>
      <c r="AY27" s="30" t="s">
        <v>44</v>
      </c>
      <c r="AZ27" s="31" t="s">
        <v>35</v>
      </c>
      <c r="BA27" s="31" t="s">
        <v>40</v>
      </c>
      <c r="BB27" s="31" t="s">
        <v>51</v>
      </c>
      <c r="BC27" s="31" t="s">
        <v>58</v>
      </c>
      <c r="BD27" s="31" t="s">
        <v>111</v>
      </c>
      <c r="BE27" s="31" t="s">
        <v>109</v>
      </c>
      <c r="BF27" s="31" t="s">
        <v>43</v>
      </c>
      <c r="BG27" s="31" t="s">
        <v>17</v>
      </c>
      <c r="BH27" s="31" t="s">
        <v>176</v>
      </c>
      <c r="BI27" s="32" t="s">
        <v>130</v>
      </c>
      <c r="BJ27" s="19"/>
      <c r="BL27" s="8"/>
      <c r="BM27" s="25">
        <f>F78</f>
        <v>65</v>
      </c>
      <c r="BN27" s="26">
        <f>F131</f>
        <v>118</v>
      </c>
      <c r="BO27" s="26">
        <f>F63</f>
        <v>50</v>
      </c>
      <c r="BP27" s="26">
        <f>F116</f>
        <v>103</v>
      </c>
      <c r="BQ27" s="26">
        <f>F48</f>
        <v>35</v>
      </c>
      <c r="BR27" s="26">
        <f>F102</f>
        <v>89</v>
      </c>
      <c r="BS27" s="26">
        <f>F40</f>
        <v>27</v>
      </c>
      <c r="BT27" s="26">
        <f>F93</f>
        <v>80</v>
      </c>
      <c r="BU27" s="26">
        <f>F33</f>
        <v>20</v>
      </c>
      <c r="BV27" s="26">
        <f>F86</f>
        <v>73</v>
      </c>
      <c r="BW27" s="27">
        <f>F24</f>
        <v>11</v>
      </c>
      <c r="BX27" s="341">
        <f t="shared" si="9"/>
        <v>671</v>
      </c>
      <c r="BY27" s="14"/>
      <c r="BZ27" s="30" t="s">
        <v>162</v>
      </c>
      <c r="CA27" s="31" t="s">
        <v>98</v>
      </c>
      <c r="CB27" s="31" t="s">
        <v>122</v>
      </c>
      <c r="CC27" s="31" t="s">
        <v>27</v>
      </c>
      <c r="CD27" s="31" t="s">
        <v>149</v>
      </c>
      <c r="CE27" s="31" t="s">
        <v>141</v>
      </c>
      <c r="CF27" s="31" t="s">
        <v>136</v>
      </c>
      <c r="CG27" s="31" t="s">
        <v>51</v>
      </c>
      <c r="CH27" s="31" t="s">
        <v>100</v>
      </c>
      <c r="CI27" s="31" t="s">
        <v>103</v>
      </c>
      <c r="CJ27" s="32" t="s">
        <v>120</v>
      </c>
      <c r="CK27" s="14"/>
      <c r="CL27" s="153"/>
    </row>
    <row r="28" spans="1:90" x14ac:dyDescent="0.2">
      <c r="A28" s="14"/>
      <c r="B28" s="14"/>
      <c r="C28" s="14"/>
      <c r="D28" s="251" t="s">
        <v>23</v>
      </c>
      <c r="E28" s="252" t="s">
        <v>401</v>
      </c>
      <c r="F28" s="253">
        <f>B4+(14*B6)</f>
        <v>15</v>
      </c>
      <c r="G28" s="14"/>
      <c r="I28" s="8"/>
      <c r="J28" s="25">
        <f>F65</f>
        <v>52</v>
      </c>
      <c r="K28" s="26">
        <f>F49</f>
        <v>36</v>
      </c>
      <c r="L28" s="26">
        <f>F30</f>
        <v>17</v>
      </c>
      <c r="M28" s="26">
        <f>F120</f>
        <v>107</v>
      </c>
      <c r="N28" s="26">
        <f>F29</f>
        <v>16</v>
      </c>
      <c r="O28" s="26">
        <f>F117</f>
        <v>104</v>
      </c>
      <c r="P28" s="26">
        <f>F31</f>
        <v>18</v>
      </c>
      <c r="Q28" s="26">
        <f>F90</f>
        <v>77</v>
      </c>
      <c r="R28" s="26">
        <f>F83</f>
        <v>70</v>
      </c>
      <c r="S28" s="26">
        <f>F75</f>
        <v>62</v>
      </c>
      <c r="T28" s="414">
        <f>F125</f>
        <v>112</v>
      </c>
      <c r="U28" s="412">
        <f t="shared" si="10"/>
        <v>671</v>
      </c>
      <c r="V28" s="29">
        <f t="shared" si="11"/>
        <v>54351</v>
      </c>
      <c r="W28" s="14"/>
      <c r="X28" s="447" t="s">
        <v>47</v>
      </c>
      <c r="Y28" s="448" t="s">
        <v>125</v>
      </c>
      <c r="Z28" s="448" t="s">
        <v>34</v>
      </c>
      <c r="AA28" s="448" t="s">
        <v>133</v>
      </c>
      <c r="AB28" s="448" t="s">
        <v>91</v>
      </c>
      <c r="AC28" s="448" t="s">
        <v>155</v>
      </c>
      <c r="AD28" s="448" t="s">
        <v>64</v>
      </c>
      <c r="AE28" s="448" t="s">
        <v>32</v>
      </c>
      <c r="AF28" s="448" t="s">
        <v>69</v>
      </c>
      <c r="AG28" s="448" t="s">
        <v>68</v>
      </c>
      <c r="AH28" s="449" t="s">
        <v>74</v>
      </c>
      <c r="AI28" s="19"/>
      <c r="AK28" s="8"/>
      <c r="AL28" s="25">
        <f>F83</f>
        <v>70</v>
      </c>
      <c r="AM28" s="26">
        <f>F97</f>
        <v>84</v>
      </c>
      <c r="AN28" s="26">
        <f>F103</f>
        <v>90</v>
      </c>
      <c r="AO28" s="26">
        <f>F123</f>
        <v>110</v>
      </c>
      <c r="AP28" s="26">
        <f>F124</f>
        <v>111</v>
      </c>
      <c r="AQ28" s="26">
        <f>F23</f>
        <v>10</v>
      </c>
      <c r="AR28" s="26">
        <f>F29</f>
        <v>16</v>
      </c>
      <c r="AS28" s="26">
        <f>F43</f>
        <v>30</v>
      </c>
      <c r="AT28" s="26">
        <f>F49</f>
        <v>36</v>
      </c>
      <c r="AU28" s="26">
        <f>F63</f>
        <v>50</v>
      </c>
      <c r="AV28" s="27">
        <f>F77</f>
        <v>64</v>
      </c>
      <c r="AW28" s="341">
        <f t="shared" si="8"/>
        <v>671</v>
      </c>
      <c r="AX28" s="14"/>
      <c r="AY28" s="30" t="s">
        <v>69</v>
      </c>
      <c r="AZ28" s="31" t="s">
        <v>119</v>
      </c>
      <c r="BA28" s="31" t="s">
        <v>134</v>
      </c>
      <c r="BB28" s="31" t="s">
        <v>46</v>
      </c>
      <c r="BC28" s="31" t="s">
        <v>156</v>
      </c>
      <c r="BD28" s="31" t="s">
        <v>115</v>
      </c>
      <c r="BE28" s="31" t="s">
        <v>91</v>
      </c>
      <c r="BF28" s="31" t="s">
        <v>160</v>
      </c>
      <c r="BG28" s="31" t="s">
        <v>125</v>
      </c>
      <c r="BH28" s="31" t="s">
        <v>122</v>
      </c>
      <c r="BI28" s="32" t="s">
        <v>70</v>
      </c>
      <c r="BJ28" s="19"/>
      <c r="BL28" s="8"/>
      <c r="BM28" s="25">
        <f>F27</f>
        <v>14</v>
      </c>
      <c r="BN28" s="26">
        <f>F88</f>
        <v>75</v>
      </c>
      <c r="BO28" s="26">
        <f>F20</f>
        <v>7</v>
      </c>
      <c r="BP28" s="26">
        <f>F79</f>
        <v>66</v>
      </c>
      <c r="BQ28" s="26">
        <f>F133</f>
        <v>120</v>
      </c>
      <c r="BR28" s="26">
        <f>F65</f>
        <v>52</v>
      </c>
      <c r="BS28" s="26">
        <f>F118</f>
        <v>105</v>
      </c>
      <c r="BT28" s="26">
        <f>F50</f>
        <v>37</v>
      </c>
      <c r="BU28" s="26">
        <f>F103</f>
        <v>90</v>
      </c>
      <c r="BV28" s="26">
        <f>F36</f>
        <v>23</v>
      </c>
      <c r="BW28" s="27">
        <f>F95</f>
        <v>82</v>
      </c>
      <c r="BX28" s="341">
        <f t="shared" si="9"/>
        <v>671</v>
      </c>
      <c r="BY28" s="14"/>
      <c r="BZ28" s="30" t="s">
        <v>19</v>
      </c>
      <c r="CA28" s="31" t="s">
        <v>153</v>
      </c>
      <c r="CB28" s="31" t="s">
        <v>43</v>
      </c>
      <c r="CC28" s="31" t="s">
        <v>88</v>
      </c>
      <c r="CD28" s="31" t="s">
        <v>8</v>
      </c>
      <c r="CE28" s="31" t="s">
        <v>47</v>
      </c>
      <c r="CF28" s="31" t="s">
        <v>97</v>
      </c>
      <c r="CG28" s="31" t="s">
        <v>39</v>
      </c>
      <c r="CH28" s="31" t="s">
        <v>134</v>
      </c>
      <c r="CI28" s="31" t="s">
        <v>93</v>
      </c>
      <c r="CJ28" s="32" t="s">
        <v>48</v>
      </c>
      <c r="CK28" s="14"/>
      <c r="CL28" s="153"/>
    </row>
    <row r="29" spans="1:90" x14ac:dyDescent="0.2">
      <c r="A29" s="14"/>
      <c r="B29" s="14"/>
      <c r="C29" s="14"/>
      <c r="D29" s="251" t="s">
        <v>91</v>
      </c>
      <c r="E29" s="252" t="s">
        <v>401</v>
      </c>
      <c r="F29" s="253">
        <f>B4+(15*B6)</f>
        <v>16</v>
      </c>
      <c r="G29" s="14"/>
      <c r="I29" s="8"/>
      <c r="J29" s="25">
        <f>F25</f>
        <v>12</v>
      </c>
      <c r="K29" s="26">
        <f>F24</f>
        <v>11</v>
      </c>
      <c r="L29" s="26">
        <f>F112</f>
        <v>99</v>
      </c>
      <c r="M29" s="26">
        <f>F85</f>
        <v>72</v>
      </c>
      <c r="N29" s="26">
        <f>F113</f>
        <v>100</v>
      </c>
      <c r="O29" s="26">
        <f>F80</f>
        <v>67</v>
      </c>
      <c r="P29" s="26">
        <f>F56</f>
        <v>43</v>
      </c>
      <c r="Q29" s="26">
        <f>F110</f>
        <v>97</v>
      </c>
      <c r="R29" s="26">
        <f>F81</f>
        <v>68</v>
      </c>
      <c r="S29" s="26">
        <f>F22</f>
        <v>9</v>
      </c>
      <c r="T29" s="414">
        <f>F106</f>
        <v>93</v>
      </c>
      <c r="U29" s="412">
        <f t="shared" si="10"/>
        <v>671</v>
      </c>
      <c r="V29" s="29">
        <f t="shared" si="11"/>
        <v>54351</v>
      </c>
      <c r="W29" s="14"/>
      <c r="X29" s="447" t="s">
        <v>118</v>
      </c>
      <c r="Y29" s="448" t="s">
        <v>120</v>
      </c>
      <c r="Z29" s="448" t="s">
        <v>148</v>
      </c>
      <c r="AA29" s="448" t="s">
        <v>71</v>
      </c>
      <c r="AB29" s="448" t="s">
        <v>60</v>
      </c>
      <c r="AC29" s="448" t="s">
        <v>84</v>
      </c>
      <c r="AD29" s="448" t="s">
        <v>31</v>
      </c>
      <c r="AE29" s="448" t="s">
        <v>36</v>
      </c>
      <c r="AF29" s="448" t="s">
        <v>87</v>
      </c>
      <c r="AG29" s="448" t="s">
        <v>150</v>
      </c>
      <c r="AH29" s="449" t="s">
        <v>107</v>
      </c>
      <c r="AI29" s="19"/>
      <c r="AK29" s="8"/>
      <c r="AL29" s="25">
        <f>F106</f>
        <v>93</v>
      </c>
      <c r="AM29" s="26">
        <f>F120</f>
        <v>107</v>
      </c>
      <c r="AN29" s="26">
        <f>F126</f>
        <v>113</v>
      </c>
      <c r="AO29" s="26">
        <f>F19</f>
        <v>6</v>
      </c>
      <c r="AP29" s="26">
        <f>F33</f>
        <v>20</v>
      </c>
      <c r="AQ29" s="26">
        <f>F39</f>
        <v>26</v>
      </c>
      <c r="AR29" s="26">
        <f>F53</f>
        <v>40</v>
      </c>
      <c r="AS29" s="26">
        <f>F59</f>
        <v>46</v>
      </c>
      <c r="AT29" s="26">
        <f>F79</f>
        <v>66</v>
      </c>
      <c r="AU29" s="26">
        <f>F80</f>
        <v>67</v>
      </c>
      <c r="AV29" s="27">
        <f>F100</f>
        <v>87</v>
      </c>
      <c r="AW29" s="341">
        <f t="shared" si="8"/>
        <v>671</v>
      </c>
      <c r="AX29" s="14"/>
      <c r="AY29" s="30" t="s">
        <v>107</v>
      </c>
      <c r="AZ29" s="31" t="s">
        <v>133</v>
      </c>
      <c r="BA29" s="31" t="s">
        <v>126</v>
      </c>
      <c r="BB29" s="31" t="s">
        <v>28</v>
      </c>
      <c r="BC29" s="31" t="s">
        <v>100</v>
      </c>
      <c r="BD29" s="31" t="s">
        <v>116</v>
      </c>
      <c r="BE29" s="31" t="s">
        <v>59</v>
      </c>
      <c r="BF29" s="31" t="s">
        <v>18</v>
      </c>
      <c r="BG29" s="31" t="s">
        <v>88</v>
      </c>
      <c r="BH29" s="31" t="s">
        <v>84</v>
      </c>
      <c r="BI29" s="32" t="s">
        <v>45</v>
      </c>
      <c r="BJ29" s="19"/>
      <c r="BL29" s="8"/>
      <c r="BM29" s="25">
        <f>F105</f>
        <v>92</v>
      </c>
      <c r="BN29" s="26">
        <f>F37</f>
        <v>24</v>
      </c>
      <c r="BO29" s="26">
        <f>F91</f>
        <v>78</v>
      </c>
      <c r="BP29" s="26">
        <f>F29</f>
        <v>16</v>
      </c>
      <c r="BQ29" s="26">
        <f>F82</f>
        <v>69</v>
      </c>
      <c r="BR29" s="26">
        <f>F22</f>
        <v>9</v>
      </c>
      <c r="BS29" s="26">
        <f>F75</f>
        <v>62</v>
      </c>
      <c r="BT29" s="26">
        <f>F134</f>
        <v>121</v>
      </c>
      <c r="BU29" s="26">
        <f>F67</f>
        <v>54</v>
      </c>
      <c r="BV29" s="26">
        <f>F120</f>
        <v>107</v>
      </c>
      <c r="BW29" s="27">
        <f>F52</f>
        <v>39</v>
      </c>
      <c r="BX29" s="341">
        <f t="shared" si="9"/>
        <v>671</v>
      </c>
      <c r="BY29" s="14"/>
      <c r="BZ29" s="30" t="s">
        <v>108</v>
      </c>
      <c r="CA29" s="31" t="s">
        <v>49</v>
      </c>
      <c r="CB29" s="31" t="s">
        <v>166</v>
      </c>
      <c r="CC29" s="31" t="s">
        <v>91</v>
      </c>
      <c r="CD29" s="31" t="s">
        <v>163</v>
      </c>
      <c r="CE29" s="31" t="s">
        <v>150</v>
      </c>
      <c r="CF29" s="31" t="s">
        <v>68</v>
      </c>
      <c r="CG29" s="31" t="s">
        <v>10</v>
      </c>
      <c r="CH29" s="31" t="s">
        <v>44</v>
      </c>
      <c r="CI29" s="31" t="s">
        <v>133</v>
      </c>
      <c r="CJ29" s="32" t="s">
        <v>13</v>
      </c>
      <c r="CK29" s="14"/>
      <c r="CL29" s="153"/>
    </row>
    <row r="30" spans="1:90" ht="12.75" thickBot="1" x14ac:dyDescent="0.25">
      <c r="A30" s="14"/>
      <c r="B30" s="14"/>
      <c r="C30" s="14"/>
      <c r="D30" s="251" t="s">
        <v>34</v>
      </c>
      <c r="E30" s="252" t="s">
        <v>401</v>
      </c>
      <c r="F30" s="253">
        <f>B4+(16*B6)</f>
        <v>17</v>
      </c>
      <c r="G30" s="14"/>
      <c r="I30" s="8"/>
      <c r="J30" s="40">
        <f>F41</f>
        <v>28</v>
      </c>
      <c r="K30" s="41">
        <f>F62</f>
        <v>49</v>
      </c>
      <c r="L30" s="41">
        <f>F69</f>
        <v>56</v>
      </c>
      <c r="M30" s="41">
        <f>F114</f>
        <v>101</v>
      </c>
      <c r="N30" s="41">
        <f>F35</f>
        <v>22</v>
      </c>
      <c r="O30" s="41">
        <f>F37</f>
        <v>24</v>
      </c>
      <c r="P30" s="41">
        <f>F36</f>
        <v>23</v>
      </c>
      <c r="Q30" s="41">
        <f>F119</f>
        <v>106</v>
      </c>
      <c r="R30" s="41">
        <f>F115</f>
        <v>102</v>
      </c>
      <c r="S30" s="41">
        <f>F63</f>
        <v>50</v>
      </c>
      <c r="T30" s="413">
        <f>F123</f>
        <v>110</v>
      </c>
      <c r="U30" s="412">
        <f t="shared" si="10"/>
        <v>671</v>
      </c>
      <c r="V30" s="29">
        <f t="shared" si="11"/>
        <v>54351</v>
      </c>
      <c r="W30" s="14"/>
      <c r="X30" s="450" t="s">
        <v>114</v>
      </c>
      <c r="Y30" s="451" t="s">
        <v>29</v>
      </c>
      <c r="Z30" s="451" t="s">
        <v>15</v>
      </c>
      <c r="AA30" s="451" t="s">
        <v>175</v>
      </c>
      <c r="AB30" s="451" t="s">
        <v>65</v>
      </c>
      <c r="AC30" s="451" t="s">
        <v>49</v>
      </c>
      <c r="AD30" s="451" t="s">
        <v>93</v>
      </c>
      <c r="AE30" s="451" t="s">
        <v>113</v>
      </c>
      <c r="AF30" s="451" t="s">
        <v>38</v>
      </c>
      <c r="AG30" s="451" t="s">
        <v>122</v>
      </c>
      <c r="AH30" s="452" t="s">
        <v>46</v>
      </c>
      <c r="AI30" s="19"/>
      <c r="AK30" s="8"/>
      <c r="AL30" s="40">
        <f>F130</f>
        <v>117</v>
      </c>
      <c r="AM30" s="41">
        <f>F15</f>
        <v>2</v>
      </c>
      <c r="AN30" s="41">
        <f>F35</f>
        <v>22</v>
      </c>
      <c r="AO30" s="41">
        <f>F36</f>
        <v>23</v>
      </c>
      <c r="AP30" s="41">
        <f>F56</f>
        <v>43</v>
      </c>
      <c r="AQ30" s="41">
        <f>F62</f>
        <v>49</v>
      </c>
      <c r="AR30" s="41">
        <f>F76</f>
        <v>63</v>
      </c>
      <c r="AS30" s="41">
        <f>F82</f>
        <v>69</v>
      </c>
      <c r="AT30" s="41">
        <f>F96</f>
        <v>83</v>
      </c>
      <c r="AU30" s="41">
        <f>F110</f>
        <v>97</v>
      </c>
      <c r="AV30" s="42">
        <f>F116</f>
        <v>103</v>
      </c>
      <c r="AW30" s="341">
        <f t="shared" si="8"/>
        <v>671</v>
      </c>
      <c r="AX30" s="14"/>
      <c r="AY30" s="43" t="s">
        <v>41</v>
      </c>
      <c r="AZ30" s="44" t="s">
        <v>157</v>
      </c>
      <c r="BA30" s="44" t="s">
        <v>65</v>
      </c>
      <c r="BB30" s="44" t="s">
        <v>93</v>
      </c>
      <c r="BC30" s="44" t="s">
        <v>31</v>
      </c>
      <c r="BD30" s="44" t="s">
        <v>29</v>
      </c>
      <c r="BE30" s="44" t="s">
        <v>81</v>
      </c>
      <c r="BF30" s="44" t="s">
        <v>163</v>
      </c>
      <c r="BG30" s="44" t="s">
        <v>145</v>
      </c>
      <c r="BH30" s="44" t="s">
        <v>36</v>
      </c>
      <c r="BI30" s="45" t="s">
        <v>27</v>
      </c>
      <c r="BJ30" s="19"/>
      <c r="BL30" s="8"/>
      <c r="BM30" s="40">
        <f>F68</f>
        <v>55</v>
      </c>
      <c r="BN30" s="41">
        <f>F122</f>
        <v>109</v>
      </c>
      <c r="BO30" s="41">
        <f>F54</f>
        <v>41</v>
      </c>
      <c r="BP30" s="41">
        <f>F107</f>
        <v>94</v>
      </c>
      <c r="BQ30" s="41">
        <f>F39</f>
        <v>26</v>
      </c>
      <c r="BR30" s="41">
        <f>F92</f>
        <v>79</v>
      </c>
      <c r="BS30" s="41">
        <f>F25</f>
        <v>12</v>
      </c>
      <c r="BT30" s="41">
        <f>F84</f>
        <v>71</v>
      </c>
      <c r="BU30" s="41">
        <f>F16</f>
        <v>3</v>
      </c>
      <c r="BV30" s="41">
        <f>F77</f>
        <v>64</v>
      </c>
      <c r="BW30" s="42">
        <f>F130</f>
        <v>117</v>
      </c>
      <c r="BX30" s="341">
        <f t="shared" si="9"/>
        <v>671</v>
      </c>
      <c r="BY30" s="14"/>
      <c r="BZ30" s="43" t="s">
        <v>73</v>
      </c>
      <c r="CA30" s="44" t="s">
        <v>11</v>
      </c>
      <c r="CB30" s="44" t="s">
        <v>102</v>
      </c>
      <c r="CC30" s="44" t="s">
        <v>58</v>
      </c>
      <c r="CD30" s="44" t="s">
        <v>116</v>
      </c>
      <c r="CE30" s="44" t="s">
        <v>66</v>
      </c>
      <c r="CF30" s="44" t="s">
        <v>118</v>
      </c>
      <c r="CG30" s="44" t="s">
        <v>80</v>
      </c>
      <c r="CH30" s="44" t="s">
        <v>72</v>
      </c>
      <c r="CI30" s="44" t="s">
        <v>70</v>
      </c>
      <c r="CJ30" s="45" t="s">
        <v>41</v>
      </c>
      <c r="CK30" s="14"/>
      <c r="CL30" s="153"/>
    </row>
    <row r="31" spans="1:90" x14ac:dyDescent="0.2">
      <c r="A31" s="14"/>
      <c r="B31" s="14"/>
      <c r="C31" s="14"/>
      <c r="D31" s="251" t="s">
        <v>64</v>
      </c>
      <c r="E31" s="252" t="s">
        <v>401</v>
      </c>
      <c r="F31" s="253">
        <f>B4+(17*B6)</f>
        <v>18</v>
      </c>
      <c r="G31" s="14"/>
      <c r="I31" s="8"/>
      <c r="J31" s="50">
        <f>SUM(J20:J30)</f>
        <v>671</v>
      </c>
      <c r="K31" s="51">
        <f t="shared" ref="K31:T31" si="12">SUM(K20:K30)</f>
        <v>671</v>
      </c>
      <c r="L31" s="51">
        <f t="shared" si="12"/>
        <v>671</v>
      </c>
      <c r="M31" s="51">
        <f t="shared" si="12"/>
        <v>671</v>
      </c>
      <c r="N31" s="51">
        <f t="shared" si="12"/>
        <v>671</v>
      </c>
      <c r="O31" s="51">
        <f t="shared" si="12"/>
        <v>671</v>
      </c>
      <c r="P31" s="51">
        <f t="shared" si="12"/>
        <v>671</v>
      </c>
      <c r="Q31" s="51">
        <f t="shared" si="12"/>
        <v>671</v>
      </c>
      <c r="R31" s="51">
        <f t="shared" si="12"/>
        <v>671</v>
      </c>
      <c r="S31" s="51">
        <f t="shared" si="12"/>
        <v>671</v>
      </c>
      <c r="T31" s="51">
        <f t="shared" si="12"/>
        <v>671</v>
      </c>
      <c r="U31" s="28">
        <f>SUM(J20,K21,L22,M23,N24,O25,P26,Q27,R28,S29,T30)</f>
        <v>671</v>
      </c>
      <c r="V31" s="52">
        <f>SUMSQ(J20,K21,L22,M23,N24,O25,P26,Q27,R28,S29,T30)</f>
        <v>54351</v>
      </c>
      <c r="W31" s="14"/>
      <c r="X31" s="453"/>
      <c r="Y31" s="453"/>
      <c r="Z31" s="453"/>
      <c r="AA31" s="453"/>
      <c r="AB31" s="453"/>
      <c r="AC31" s="453"/>
      <c r="AD31" s="453"/>
      <c r="AE31" s="453"/>
      <c r="AF31" s="453"/>
      <c r="AG31" s="453"/>
      <c r="AH31" s="453"/>
      <c r="AI31" s="19"/>
      <c r="AK31" s="8"/>
      <c r="AL31" s="50">
        <f>AL20+AL21+AL22+AL23+AL24+AL25+AL26+AL27+AL28+AL29+AL30</f>
        <v>671</v>
      </c>
      <c r="AM31" s="51">
        <f>AM20+AM21+AM24+AM22+AM23+AM25+AM26+AM27+AM28+AM29+AM30</f>
        <v>671</v>
      </c>
      <c r="AN31" s="51">
        <f t="shared" ref="AN31:AV31" si="13">AN20+AN21+AN22+AN23+AN24+AN25+AN26+AN27+AN28+AN29+AN30</f>
        <v>671</v>
      </c>
      <c r="AO31" s="51">
        <f t="shared" si="13"/>
        <v>671</v>
      </c>
      <c r="AP31" s="51">
        <f t="shared" si="13"/>
        <v>671</v>
      </c>
      <c r="AQ31" s="51">
        <f t="shared" si="13"/>
        <v>671</v>
      </c>
      <c r="AR31" s="51">
        <f t="shared" si="13"/>
        <v>671</v>
      </c>
      <c r="AS31" s="51">
        <f t="shared" si="13"/>
        <v>671</v>
      </c>
      <c r="AT31" s="51">
        <f t="shared" si="13"/>
        <v>671</v>
      </c>
      <c r="AU31" s="51">
        <f t="shared" si="13"/>
        <v>671</v>
      </c>
      <c r="AV31" s="51">
        <f t="shared" si="13"/>
        <v>671</v>
      </c>
      <c r="AW31" s="342">
        <f>AL20^3+AM21^3+AN22^3+AO23^3+AP24^3+AQ25^3+AR26^3+AS27^3+AT28^3+AU29^3+AV30^3</f>
        <v>4952651</v>
      </c>
      <c r="AX31" s="14"/>
      <c r="AY31" s="14"/>
      <c r="AZ31" s="408"/>
      <c r="BA31" s="203" t="s">
        <v>507</v>
      </c>
      <c r="BB31" s="14"/>
      <c r="BC31" s="14"/>
      <c r="BD31" s="14"/>
      <c r="BE31" s="14"/>
      <c r="BF31" s="14"/>
      <c r="BG31" s="14"/>
      <c r="BH31" s="14"/>
      <c r="BI31" s="14"/>
      <c r="BJ31" s="19"/>
      <c r="BL31" s="8"/>
      <c r="BM31" s="50">
        <f>BM20+BM21+BM22+BM23+BM24+BM25+BM26+BM27+BM28+BM29+BM30</f>
        <v>671</v>
      </c>
      <c r="BN31" s="51">
        <f>BN20+BN21+BN24+BN22+BN23+BN25+BN26+BN27+BN28+BN29+BN30</f>
        <v>671</v>
      </c>
      <c r="BO31" s="51">
        <f t="shared" ref="BO31:BW31" si="14">BO20+BO21+BO22+BO23+BO24+BO25+BO26+BO27+BO28+BO29+BO30</f>
        <v>671</v>
      </c>
      <c r="BP31" s="51">
        <f t="shared" si="14"/>
        <v>671</v>
      </c>
      <c r="BQ31" s="51">
        <f t="shared" si="14"/>
        <v>671</v>
      </c>
      <c r="BR31" s="51">
        <f t="shared" si="14"/>
        <v>671</v>
      </c>
      <c r="BS31" s="51">
        <f t="shared" si="14"/>
        <v>671</v>
      </c>
      <c r="BT31" s="51">
        <f t="shared" si="14"/>
        <v>671</v>
      </c>
      <c r="BU31" s="51">
        <f t="shared" si="14"/>
        <v>671</v>
      </c>
      <c r="BV31" s="51">
        <f t="shared" si="14"/>
        <v>671</v>
      </c>
      <c r="BW31" s="51">
        <f t="shared" si="14"/>
        <v>671</v>
      </c>
      <c r="BX31" s="342">
        <f>BM20^3+BN21^3+BO22^3+BP23^3+BQ24^3+BR25^3+BS26^3+BT27^3+BU28^3+BV29^3+BW30^3</f>
        <v>4952651</v>
      </c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53"/>
    </row>
    <row r="32" spans="1:90" ht="12.75" thickBot="1" x14ac:dyDescent="0.25">
      <c r="A32" s="14"/>
      <c r="B32" s="14"/>
      <c r="C32" s="14"/>
      <c r="D32" s="251" t="s">
        <v>54</v>
      </c>
      <c r="E32" s="252" t="s">
        <v>401</v>
      </c>
      <c r="F32" s="253">
        <f>B4+(18*B6)</f>
        <v>19</v>
      </c>
      <c r="G32" s="14"/>
      <c r="I32" s="8"/>
      <c r="J32" s="55">
        <f>SUMSQ(J20:J30)</f>
        <v>54351</v>
      </c>
      <c r="K32" s="56">
        <f t="shared" ref="K32:T32" si="15">SUMSQ(K20:K30)</f>
        <v>54351</v>
      </c>
      <c r="L32" s="56">
        <f t="shared" si="15"/>
        <v>54351</v>
      </c>
      <c r="M32" s="56">
        <f t="shared" si="15"/>
        <v>54351</v>
      </c>
      <c r="N32" s="56">
        <f t="shared" si="15"/>
        <v>54351</v>
      </c>
      <c r="O32" s="56">
        <f t="shared" si="15"/>
        <v>54351</v>
      </c>
      <c r="P32" s="56">
        <f t="shared" si="15"/>
        <v>54351</v>
      </c>
      <c r="Q32" s="56">
        <f t="shared" si="15"/>
        <v>54351</v>
      </c>
      <c r="R32" s="56">
        <f t="shared" si="15"/>
        <v>54351</v>
      </c>
      <c r="S32" s="56">
        <f t="shared" si="15"/>
        <v>54351</v>
      </c>
      <c r="T32" s="56">
        <f t="shared" si="15"/>
        <v>54351</v>
      </c>
      <c r="U32" s="442">
        <f>SUM(J30,K29,L28,M27,N26,O25,P24,Q23,R22,S21,T20)</f>
        <v>671</v>
      </c>
      <c r="V32" s="406">
        <f>SUMSQ(J30,K29,L28,M27,N26,O25,P24,Q23,R22,S21,T20)</f>
        <v>54351</v>
      </c>
      <c r="W32" s="14"/>
      <c r="X32" s="454" t="s">
        <v>119</v>
      </c>
      <c r="Y32" s="448" t="s">
        <v>109</v>
      </c>
      <c r="Z32" s="448" t="s">
        <v>59</v>
      </c>
      <c r="AA32" s="448" t="s">
        <v>88</v>
      </c>
      <c r="AB32" s="448" t="s">
        <v>66</v>
      </c>
      <c r="AC32" s="448" t="s">
        <v>70</v>
      </c>
      <c r="AD32" s="448" t="s">
        <v>160</v>
      </c>
      <c r="AE32" s="448" t="s">
        <v>144</v>
      </c>
      <c r="AF32" s="448" t="s">
        <v>69</v>
      </c>
      <c r="AG32" s="448" t="s">
        <v>150</v>
      </c>
      <c r="AH32" s="448" t="s">
        <v>46</v>
      </c>
      <c r="AI32" s="19"/>
      <c r="AK32" s="8"/>
      <c r="AL32" s="393">
        <f>AL30+AM20+AN21+AO22+AP23+AQ24+AR25+AS26+AT27+AU28+AV29</f>
        <v>671</v>
      </c>
      <c r="AM32" s="392">
        <f>AM30+AL29+AN20+AO21+AP22+AQ23+AR24+AS25+AT26+AU27+AV28</f>
        <v>671</v>
      </c>
      <c r="AN32" s="392">
        <f>AN30+AM29+AL28+AO20+AP21+AQ22+AR23+AS24+AT25+AU26+AV27</f>
        <v>671</v>
      </c>
      <c r="AO32" s="392">
        <f>AO30+AN29+AM28+AL27+AP20+AQ21+AR22+AS23+AT24+AU25+AV26</f>
        <v>671</v>
      </c>
      <c r="AP32" s="392">
        <f>AP30+AO29+AN28+AM27+AL26+AQ20+AR21+AS22+AT23+AU24+AV25</f>
        <v>671</v>
      </c>
      <c r="AQ32" s="392">
        <f>AQ30+AP29+AO28+AN27+AM26+AL25+AR20+AS21+AT22+AU23+AV24</f>
        <v>671</v>
      </c>
      <c r="AR32" s="392">
        <f>AR30+AQ29+AP28+AO27+AN26+AM25+AL24+AS20+AT21+AU22+AV23</f>
        <v>671</v>
      </c>
      <c r="AS32" s="392">
        <f>AS30+AR29+AQ28+AP27+AO26+AN25+AM24+AL23+AT20+AU21+AV22</f>
        <v>671</v>
      </c>
      <c r="AT32" s="392">
        <f>AT30+AS29+AR28+AQ27+AP26+AO25+AN24+AM23+AL22+AU20+AV21</f>
        <v>671</v>
      </c>
      <c r="AU32" s="392">
        <f>AU30+AT29+AS28+AR27+AQ26+AP25+AO24+AN23+AM22+AL21+AV20</f>
        <v>671</v>
      </c>
      <c r="AV32" s="392">
        <f>AV30^2+AU29^2+AT28^2+AS27^2+AR26^2+AQ25^2+AP24^2+AO23^2+AN22^2+AM21^2+AL20^2</f>
        <v>54351</v>
      </c>
      <c r="AW32" s="391">
        <f>AV20^3+AU21^3+AT22^3+AS23^3+AR24^3+AQ25^3+AP26^3+AO27^3+AN28^3+AM29^3+AL30^3</f>
        <v>4952651</v>
      </c>
      <c r="AX32" s="14"/>
      <c r="AY32" s="14"/>
      <c r="AZ32" s="14"/>
      <c r="BA32" s="14"/>
      <c r="BB32" s="14"/>
      <c r="BC32" s="14"/>
      <c r="BD32" s="14"/>
      <c r="BE32" s="282"/>
      <c r="BF32" s="282"/>
      <c r="BG32" s="282"/>
      <c r="BH32" s="282"/>
      <c r="BI32" s="282"/>
      <c r="BJ32" s="19"/>
      <c r="BL32" s="8"/>
      <c r="BM32" s="393">
        <f>BM30+BN20+BO21+BP22+BQ23+BR24+BS25+BT26+BU27+BV28+BW29</f>
        <v>671</v>
      </c>
      <c r="BN32" s="392">
        <f>BN30+BM29+BO20+BP21+BQ22+BR23+BS24+BT25+BU26+BV27+BW28</f>
        <v>671</v>
      </c>
      <c r="BO32" s="392">
        <f>BO30+BN29+BM28+BP20+BQ21+BR22+BS23+BT24+BU25+BV26+BW27</f>
        <v>671</v>
      </c>
      <c r="BP32" s="392">
        <f>BP30+BO29+BN28+BM27+BQ20+BR21+BS22+BT23+BU24+BV25+BW26</f>
        <v>671</v>
      </c>
      <c r="BQ32" s="392">
        <f>BQ30+BP29+BO28+BN27+BM26+BR20+BS21+BT22+BU23+BV24+BW25</f>
        <v>671</v>
      </c>
      <c r="BR32" s="392">
        <f>BR30+BQ29+BP28+BO27+BN26+BM25+BS20+BT21+BU22+BV23+BW24</f>
        <v>671</v>
      </c>
      <c r="BS32" s="392">
        <f>BS30+BR29+BQ28+BP27+BO26+BN25+BM24+BT20+BU21+BV22+BW23</f>
        <v>671</v>
      </c>
      <c r="BT32" s="392">
        <f>BT30+BS29+BR28+BQ27+BP26+BO25+BN24+BM23+BU20+BV21+BW22</f>
        <v>671</v>
      </c>
      <c r="BU32" s="392">
        <f>BU30+BT29+BS28+BR27+BQ26+BP25+BO24+BN23+BM22+BV20+BW21</f>
        <v>671</v>
      </c>
      <c r="BV32" s="392">
        <f>BV30+BU29+BT28+BS27+BR26+BQ25+BP24+BO23+BN22+BM21+BW20</f>
        <v>671</v>
      </c>
      <c r="BW32" s="392">
        <f>BW30^2+BV29^2+BU28^2+BT27^2+BS26^2+BR25^2+BQ24^2+BP23^2+BO22^2+BN21^2+BM20^2</f>
        <v>54351</v>
      </c>
      <c r="BX32" s="391">
        <f>BW20^3+BV21^3+BU22^3+BT23^3+BS24^3+BR25^3+BQ26^3+BP27^3+BO28^3+BN29^3+BM30^3</f>
        <v>4952651</v>
      </c>
      <c r="BY32" s="14"/>
      <c r="BZ32" s="426" t="s">
        <v>144</v>
      </c>
      <c r="CA32" s="375" t="s">
        <v>23</v>
      </c>
      <c r="CB32" s="375" t="s">
        <v>37</v>
      </c>
      <c r="CC32" s="375" t="s">
        <v>101</v>
      </c>
      <c r="CD32" s="375" t="s">
        <v>138</v>
      </c>
      <c r="CE32" s="375" t="s">
        <v>106</v>
      </c>
      <c r="CF32" s="375" t="s">
        <v>32</v>
      </c>
      <c r="CG32" s="375" t="s">
        <v>51</v>
      </c>
      <c r="CH32" s="375" t="s">
        <v>134</v>
      </c>
      <c r="CI32" s="375" t="s">
        <v>133</v>
      </c>
      <c r="CJ32" s="375" t="s">
        <v>41</v>
      </c>
      <c r="CK32" s="14"/>
      <c r="CL32" s="153"/>
    </row>
    <row r="33" spans="1:90" ht="12.75" thickBot="1" x14ac:dyDescent="0.25">
      <c r="A33" s="14"/>
      <c r="B33" s="14"/>
      <c r="C33" s="14"/>
      <c r="D33" s="251" t="s">
        <v>100</v>
      </c>
      <c r="E33" s="252" t="s">
        <v>401</v>
      </c>
      <c r="F33" s="253">
        <f>B4+(19*B6)</f>
        <v>20</v>
      </c>
      <c r="G33" s="14"/>
      <c r="I33" s="8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14"/>
      <c r="X33" s="448" t="s">
        <v>114</v>
      </c>
      <c r="Y33" s="448" t="s">
        <v>120</v>
      </c>
      <c r="Z33" s="448" t="s">
        <v>34</v>
      </c>
      <c r="AA33" s="448" t="s">
        <v>80</v>
      </c>
      <c r="AB33" s="448" t="s">
        <v>18</v>
      </c>
      <c r="AC33" s="448" t="s">
        <v>70</v>
      </c>
      <c r="AD33" s="448" t="s">
        <v>58</v>
      </c>
      <c r="AE33" s="448" t="s">
        <v>156</v>
      </c>
      <c r="AF33" s="448" t="s">
        <v>176</v>
      </c>
      <c r="AG33" s="448" t="s">
        <v>126</v>
      </c>
      <c r="AH33" s="448" t="s">
        <v>145</v>
      </c>
      <c r="AI33" s="19"/>
      <c r="AK33" s="390"/>
      <c r="AL33" s="55">
        <f>AL20+AM30+AN29+AO28+AP27+AQ26+AR25+AS24+AT23+AU22+AV21</f>
        <v>671</v>
      </c>
      <c r="AM33" s="56">
        <f>AM20+AL21+AN30+AO29+AP28+AQ27+AR26+AS25+AT24+AU23+AV22</f>
        <v>671</v>
      </c>
      <c r="AN33" s="56">
        <f>AN20+AM21+AL22+AO30+AP29+AQ28+AR27+AS26+AT25+AU24+AV23</f>
        <v>671</v>
      </c>
      <c r="AO33" s="56">
        <f>AO20+AN21+AM22+AL23+AP30+AQ29+AR28+AS27+AT26+AU25+AV24</f>
        <v>671</v>
      </c>
      <c r="AP33" s="56">
        <f>AP20+AO21+AN22+AM23+AL24+AQ30+AR29+AS28+AT27+AU26+AV25</f>
        <v>671</v>
      </c>
      <c r="AQ33" s="56">
        <f>AQ20+AP21+AO22+AN23+AM24+AL25+AR30+AS29+AT28+AU27+AV26</f>
        <v>671</v>
      </c>
      <c r="AR33" s="56">
        <f>AR20+AQ21+AP22+AO23+AN24+AM25+AL26+AS30+AT29+AU28+AV27</f>
        <v>671</v>
      </c>
      <c r="AS33" s="56">
        <f>AS20+AR21+AQ22+AP23+AO24+AN25+AM26+AL27+AT30+AU29+AV28</f>
        <v>671</v>
      </c>
      <c r="AT33" s="56">
        <f>AT20+AS21+AR22+AQ23+AP24+AO25+AN26+AM27+AL28+AU30+AV29</f>
        <v>671</v>
      </c>
      <c r="AU33" s="56">
        <f>AU20+AT21+AS22+AR23+AQ24+AP25+AO26+AN27+AM28+AL29+AV30</f>
        <v>671</v>
      </c>
      <c r="AV33" s="56">
        <f>AV20^2+AU21^2+AT22^2+AS23^2+AR24^2+AQ25^2+AP26^2+AO27^2+AN28^2+AM29^2+AL30^2</f>
        <v>54351</v>
      </c>
      <c r="AW33" s="389"/>
      <c r="AX33" s="14"/>
      <c r="AY33" s="203" t="s">
        <v>511</v>
      </c>
      <c r="AZ33" s="350" t="s">
        <v>508</v>
      </c>
      <c r="BA33" s="14"/>
      <c r="BB33" s="350" t="s">
        <v>580</v>
      </c>
      <c r="BC33" s="350"/>
      <c r="BD33" s="350"/>
      <c r="BE33" s="405" t="s">
        <v>591</v>
      </c>
      <c r="BF33" s="280" t="s">
        <v>629</v>
      </c>
      <c r="BG33" s="282"/>
      <c r="BH33" s="282"/>
      <c r="BI33" s="282"/>
      <c r="BJ33" s="14"/>
      <c r="BK33" s="153"/>
      <c r="BL33" s="390"/>
      <c r="BM33" s="55">
        <f>BM20+BN30+BO29+BP28+BQ27+BR26+BS25+BT24+BU23+BV22+BW21</f>
        <v>671</v>
      </c>
      <c r="BN33" s="56">
        <f>BN20+BM21+BO30+BP29+BQ28+BR27+BS26+BT25+BU24+BV23+BW22</f>
        <v>671</v>
      </c>
      <c r="BO33" s="56">
        <f>BO20+BN21+BM22+BP30+BQ29+BR28+BS27+BT26+BU25+BV24+BW23</f>
        <v>671</v>
      </c>
      <c r="BP33" s="56">
        <f>BP20+BO21+BN22+BM23+BQ30+BR29+BS28+BT27+BU26+BV25+BW24</f>
        <v>671</v>
      </c>
      <c r="BQ33" s="56">
        <f>BQ20+BP21+BO22+BN23+BM24+BR30+BS29+BT28+BU27+BV26+BW25</f>
        <v>671</v>
      </c>
      <c r="BR33" s="56">
        <f>BR20+BQ21+BP22+BO23+BN24+BM25+BS30+BT29+BU28+BV27+BW26</f>
        <v>671</v>
      </c>
      <c r="BS33" s="56">
        <f>BS20+BR21+BQ22+BP23+BO24+BN25+BM26+BT30+BU29+BV28+BW27</f>
        <v>671</v>
      </c>
      <c r="BT33" s="56">
        <f>BT20+BS21+BR22+BQ23+BP24+BO25+BN26+BM27+BU30+BV29+BW28</f>
        <v>671</v>
      </c>
      <c r="BU33" s="56">
        <f>BU20+BT21+BS22+BR23+BQ24+BP25+BO26+BN27+BM28+BV30+BW29</f>
        <v>671</v>
      </c>
      <c r="BV33" s="56">
        <f>BV20+BU21+BT22+BS23+BR24+BQ25+BP26+BO27+BN28+BM29+BW30</f>
        <v>671</v>
      </c>
      <c r="BW33" s="56">
        <f>BW20^2+BV21^2+BU22^2+BT23^2+BS24^2+BR25^2+BQ26^2+BP27^2+BO28^2+BN29^2+BM30^2</f>
        <v>54351</v>
      </c>
      <c r="BX33" s="389"/>
      <c r="BY33" s="14"/>
      <c r="BZ33" s="426" t="s">
        <v>73</v>
      </c>
      <c r="CA33" s="375" t="s">
        <v>49</v>
      </c>
      <c r="CB33" s="375" t="s">
        <v>43</v>
      </c>
      <c r="CC33" s="375" t="s">
        <v>27</v>
      </c>
      <c r="CD33" s="375" t="s">
        <v>89</v>
      </c>
      <c r="CE33" s="375" t="s">
        <v>106</v>
      </c>
      <c r="CF33" s="375" t="s">
        <v>125</v>
      </c>
      <c r="CG33" s="375" t="s">
        <v>54</v>
      </c>
      <c r="CH33" s="375" t="s">
        <v>63</v>
      </c>
      <c r="CI33" s="375" t="s">
        <v>128</v>
      </c>
      <c r="CJ33" s="375" t="s">
        <v>84</v>
      </c>
      <c r="CK33" s="14"/>
      <c r="CL33" s="153"/>
    </row>
    <row r="34" spans="1:90" ht="12.75" thickBot="1" x14ac:dyDescent="0.25">
      <c r="A34" s="14"/>
      <c r="B34" s="14"/>
      <c r="C34" s="14"/>
      <c r="D34" s="251" t="s">
        <v>127</v>
      </c>
      <c r="E34" s="252" t="s">
        <v>401</v>
      </c>
      <c r="F34" s="253">
        <f>B4+(20*B6)</f>
        <v>21</v>
      </c>
      <c r="G34" s="14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71"/>
      <c r="AK34" s="65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244"/>
      <c r="AZ34" s="350" t="s">
        <v>512</v>
      </c>
      <c r="BA34" s="14"/>
      <c r="BB34" s="14"/>
      <c r="BC34" s="14"/>
      <c r="BD34" s="14"/>
      <c r="BE34" s="66"/>
      <c r="BF34" s="344" t="s">
        <v>628</v>
      </c>
      <c r="BG34" s="404"/>
      <c r="BH34" s="404"/>
      <c r="BI34" s="66"/>
      <c r="BJ34" s="71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 t="s">
        <v>0</v>
      </c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153"/>
    </row>
    <row r="35" spans="1:90" ht="12.75" thickBot="1" x14ac:dyDescent="0.25">
      <c r="A35" s="14"/>
      <c r="B35" s="14"/>
      <c r="C35" s="14"/>
      <c r="D35" s="251" t="s">
        <v>65</v>
      </c>
      <c r="E35" s="252" t="s">
        <v>401</v>
      </c>
      <c r="F35" s="253">
        <f>B4+(21*B6)</f>
        <v>22</v>
      </c>
      <c r="G35" s="14"/>
      <c r="AL35" s="1" t="s">
        <v>0</v>
      </c>
      <c r="AY35" s="14"/>
      <c r="AZ35" s="350" t="s">
        <v>512</v>
      </c>
      <c r="BA35" s="14"/>
      <c r="BB35" s="14"/>
      <c r="BC35" s="14"/>
      <c r="BD35" s="14"/>
    </row>
    <row r="36" spans="1:90" ht="12.75" thickBot="1" x14ac:dyDescent="0.25">
      <c r="A36" s="14"/>
      <c r="B36" s="14"/>
      <c r="C36" s="14"/>
      <c r="D36" s="251" t="s">
        <v>93</v>
      </c>
      <c r="E36" s="252" t="s">
        <v>401</v>
      </c>
      <c r="F36" s="253">
        <f>B4+(22*B6)</f>
        <v>23</v>
      </c>
      <c r="G36" s="14"/>
      <c r="I36" s="2" t="s">
        <v>0</v>
      </c>
      <c r="J36" s="3"/>
      <c r="K36" s="3"/>
      <c r="L36" s="3"/>
      <c r="M36" s="3"/>
      <c r="N36" s="3"/>
      <c r="O36" s="4" t="s">
        <v>627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 t="s">
        <v>618</v>
      </c>
      <c r="AD36" s="3"/>
      <c r="AE36" s="3"/>
      <c r="AF36" s="3"/>
      <c r="AG36" s="3"/>
      <c r="AH36" s="3"/>
      <c r="AI36" s="6"/>
      <c r="AK36" s="2"/>
      <c r="AL36" s="3"/>
      <c r="AM36" s="3"/>
      <c r="AN36" s="3"/>
      <c r="AO36" s="3"/>
      <c r="AP36" s="3"/>
      <c r="AQ36" s="4" t="s">
        <v>626</v>
      </c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4" t="s">
        <v>625</v>
      </c>
      <c r="BE36" s="3"/>
      <c r="BF36" s="3"/>
      <c r="BG36" s="3"/>
      <c r="BH36" s="3"/>
      <c r="BI36" s="3"/>
      <c r="BJ36" s="6"/>
      <c r="BL36" s="2"/>
      <c r="BM36" s="3"/>
      <c r="BN36" s="3"/>
      <c r="BO36" s="3"/>
      <c r="BP36" s="3"/>
      <c r="BQ36" s="3"/>
      <c r="BR36" s="4" t="s">
        <v>624</v>
      </c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4" t="s">
        <v>623</v>
      </c>
      <c r="CF36" s="3"/>
      <c r="CG36" s="3"/>
      <c r="CH36" s="3"/>
      <c r="CI36" s="3"/>
      <c r="CJ36" s="3"/>
      <c r="CK36" s="6"/>
    </row>
    <row r="37" spans="1:90" x14ac:dyDescent="0.2">
      <c r="A37" s="14"/>
      <c r="B37" s="14"/>
      <c r="C37" s="14"/>
      <c r="D37" s="251" t="s">
        <v>49</v>
      </c>
      <c r="E37" s="252" t="s">
        <v>401</v>
      </c>
      <c r="F37" s="253">
        <f>B4+(23*B6)</f>
        <v>24</v>
      </c>
      <c r="G37" s="14"/>
      <c r="I37" s="8"/>
      <c r="J37" s="9">
        <f>F14</f>
        <v>1</v>
      </c>
      <c r="K37" s="10">
        <f>F63</f>
        <v>50</v>
      </c>
      <c r="L37" s="10">
        <f>F75</f>
        <v>62</v>
      </c>
      <c r="M37" s="10">
        <f>F83</f>
        <v>70</v>
      </c>
      <c r="N37" s="10">
        <f>F54</f>
        <v>41</v>
      </c>
      <c r="O37" s="10">
        <f>F99</f>
        <v>86</v>
      </c>
      <c r="P37" s="10">
        <f>F112</f>
        <v>99</v>
      </c>
      <c r="Q37" s="10">
        <f>F125</f>
        <v>112</v>
      </c>
      <c r="R37" s="10">
        <f>F29</f>
        <v>16</v>
      </c>
      <c r="S37" s="10">
        <f>F115</f>
        <v>102</v>
      </c>
      <c r="T37" s="415">
        <f>F45</f>
        <v>32</v>
      </c>
      <c r="U37" s="411">
        <f>SUM(J37:T37)</f>
        <v>671</v>
      </c>
      <c r="V37" s="13">
        <f>SUMSQ(J37:T37)</f>
        <v>54351</v>
      </c>
      <c r="W37" s="14"/>
      <c r="X37" s="444" t="s">
        <v>55</v>
      </c>
      <c r="Y37" s="445" t="s">
        <v>122</v>
      </c>
      <c r="Z37" s="445" t="s">
        <v>68</v>
      </c>
      <c r="AA37" s="445" t="s">
        <v>69</v>
      </c>
      <c r="AB37" s="445" t="s">
        <v>102</v>
      </c>
      <c r="AC37" s="445" t="s">
        <v>89</v>
      </c>
      <c r="AD37" s="445" t="s">
        <v>148</v>
      </c>
      <c r="AE37" s="445" t="s">
        <v>74</v>
      </c>
      <c r="AF37" s="445" t="s">
        <v>91</v>
      </c>
      <c r="AG37" s="445" t="s">
        <v>38</v>
      </c>
      <c r="AH37" s="446" t="s">
        <v>37</v>
      </c>
      <c r="AI37" s="19"/>
      <c r="AK37" s="8"/>
      <c r="AL37" s="9">
        <f>F45</f>
        <v>32</v>
      </c>
      <c r="AM37" s="10">
        <f>F63</f>
        <v>50</v>
      </c>
      <c r="AN37" s="10">
        <f>F81</f>
        <v>68</v>
      </c>
      <c r="AO37" s="10">
        <f>F106</f>
        <v>93</v>
      </c>
      <c r="AP37" s="10">
        <f>F132</f>
        <v>119</v>
      </c>
      <c r="AQ37" s="10">
        <f>F35</f>
        <v>22</v>
      </c>
      <c r="AR37" s="10">
        <f>F54</f>
        <v>41</v>
      </c>
      <c r="AS37" s="10">
        <f>F72</f>
        <v>59</v>
      </c>
      <c r="AT37" s="10">
        <f>F91</f>
        <v>78</v>
      </c>
      <c r="AU37" s="10">
        <f>F115</f>
        <v>102</v>
      </c>
      <c r="AV37" s="11">
        <f>F20</f>
        <v>7</v>
      </c>
      <c r="AW37" s="340">
        <f t="shared" ref="AW37:AW47" si="16">AL37+AM37+AN37+AO37+AP37+AQ37+AR37+AS37+AT37+AU37+AV37</f>
        <v>671</v>
      </c>
      <c r="AX37" s="14"/>
      <c r="AY37" s="16" t="s">
        <v>37</v>
      </c>
      <c r="AZ37" s="17" t="s">
        <v>122</v>
      </c>
      <c r="BA37" s="17" t="s">
        <v>87</v>
      </c>
      <c r="BB37" s="17" t="s">
        <v>107</v>
      </c>
      <c r="BC37" s="17" t="s">
        <v>30</v>
      </c>
      <c r="BD37" s="17" t="s">
        <v>65</v>
      </c>
      <c r="BE37" s="17" t="s">
        <v>102</v>
      </c>
      <c r="BF37" s="17" t="s">
        <v>152</v>
      </c>
      <c r="BG37" s="17" t="s">
        <v>166</v>
      </c>
      <c r="BH37" s="17" t="s">
        <v>38</v>
      </c>
      <c r="BI37" s="18" t="s">
        <v>43</v>
      </c>
      <c r="BJ37" s="19"/>
      <c r="BL37" s="8"/>
      <c r="BM37" s="9">
        <f>F25</f>
        <v>12</v>
      </c>
      <c r="BN37" s="10">
        <f>F38</f>
        <v>25</v>
      </c>
      <c r="BO37" s="10">
        <f>F51</f>
        <v>38</v>
      </c>
      <c r="BP37" s="10">
        <f>F64</f>
        <v>51</v>
      </c>
      <c r="BQ37" s="10">
        <f>F77</f>
        <v>64</v>
      </c>
      <c r="BR37" s="10">
        <f>F90</f>
        <v>77</v>
      </c>
      <c r="BS37" s="10">
        <f>F92</f>
        <v>79</v>
      </c>
      <c r="BT37" s="10">
        <f>F105</f>
        <v>92</v>
      </c>
      <c r="BU37" s="10">
        <f>F118</f>
        <v>105</v>
      </c>
      <c r="BV37" s="10">
        <f>F131</f>
        <v>118</v>
      </c>
      <c r="BW37" s="11">
        <f>F23</f>
        <v>10</v>
      </c>
      <c r="BX37" s="340">
        <f t="shared" ref="BX37:BX47" si="17">BM37+BN37+BO37+BP37+BQ37+BR37+BS37+BT37+BU37+BV37+BW37</f>
        <v>671</v>
      </c>
      <c r="BY37" s="14"/>
      <c r="BZ37" s="16" t="s">
        <v>118</v>
      </c>
      <c r="CA37" s="17" t="s">
        <v>16</v>
      </c>
      <c r="CB37" s="17" t="s">
        <v>105</v>
      </c>
      <c r="CC37" s="17" t="s">
        <v>142</v>
      </c>
      <c r="CD37" s="17" t="s">
        <v>70</v>
      </c>
      <c r="CE37" s="17" t="s">
        <v>32</v>
      </c>
      <c r="CF37" s="17" t="s">
        <v>66</v>
      </c>
      <c r="CG37" s="17" t="s">
        <v>108</v>
      </c>
      <c r="CH37" s="17" t="s">
        <v>97</v>
      </c>
      <c r="CI37" s="17" t="s">
        <v>98</v>
      </c>
      <c r="CJ37" s="18" t="s">
        <v>115</v>
      </c>
      <c r="CK37" s="19"/>
    </row>
    <row r="38" spans="1:90" x14ac:dyDescent="0.2">
      <c r="A38" s="14"/>
      <c r="B38" s="14"/>
      <c r="C38" s="14"/>
      <c r="D38" s="251" t="s">
        <v>16</v>
      </c>
      <c r="E38" s="252" t="s">
        <v>401</v>
      </c>
      <c r="F38" s="253">
        <f>B4+(24*B6)</f>
        <v>25</v>
      </c>
      <c r="G38" s="14"/>
      <c r="I38" s="8"/>
      <c r="J38" s="25">
        <f>F30</f>
        <v>17</v>
      </c>
      <c r="K38" s="208">
        <f>F24</f>
        <v>11</v>
      </c>
      <c r="L38" s="26">
        <f>F117</f>
        <v>104</v>
      </c>
      <c r="M38" s="26">
        <f>F47</f>
        <v>34</v>
      </c>
      <c r="N38" s="26">
        <f>F39</f>
        <v>26</v>
      </c>
      <c r="O38" s="26">
        <f>F60</f>
        <v>47</v>
      </c>
      <c r="P38" s="26">
        <f>F92</f>
        <v>79</v>
      </c>
      <c r="Q38" s="26">
        <f>F110</f>
        <v>97</v>
      </c>
      <c r="R38" s="26">
        <f>F76</f>
        <v>63</v>
      </c>
      <c r="S38" s="26">
        <f>F89</f>
        <v>76</v>
      </c>
      <c r="T38" s="414">
        <f>F130</f>
        <v>117</v>
      </c>
      <c r="U38" s="412">
        <f t="shared" ref="U38:U47" si="18">SUM(J38:T38)</f>
        <v>671</v>
      </c>
      <c r="V38" s="29">
        <f t="shared" ref="V38:V47" si="19">SUMSQ(J38:T38)</f>
        <v>54351</v>
      </c>
      <c r="W38" s="14"/>
      <c r="X38" s="447" t="s">
        <v>34</v>
      </c>
      <c r="Y38" s="448" t="s">
        <v>120</v>
      </c>
      <c r="Z38" s="448" t="s">
        <v>155</v>
      </c>
      <c r="AA38" s="448" t="s">
        <v>130</v>
      </c>
      <c r="AB38" s="448" t="s">
        <v>116</v>
      </c>
      <c r="AC38" s="448" t="s">
        <v>50</v>
      </c>
      <c r="AD38" s="448" t="s">
        <v>66</v>
      </c>
      <c r="AE38" s="448" t="s">
        <v>36</v>
      </c>
      <c r="AF38" s="448" t="s">
        <v>81</v>
      </c>
      <c r="AG38" s="448" t="s">
        <v>95</v>
      </c>
      <c r="AH38" s="449" t="s">
        <v>41</v>
      </c>
      <c r="AI38" s="19"/>
      <c r="AK38" s="8"/>
      <c r="AL38" s="25">
        <f>F69</f>
        <v>56</v>
      </c>
      <c r="AM38" s="208">
        <f>F93</f>
        <v>80</v>
      </c>
      <c r="AN38" s="26">
        <f>F119</f>
        <v>106</v>
      </c>
      <c r="AO38" s="26">
        <f>F23</f>
        <v>10</v>
      </c>
      <c r="AP38" s="26">
        <f>F41</f>
        <v>28</v>
      </c>
      <c r="AQ38" s="26">
        <f>F59</f>
        <v>46</v>
      </c>
      <c r="AR38" s="26">
        <f>F84</f>
        <v>71</v>
      </c>
      <c r="AS38" s="26">
        <f>F110</f>
        <v>97</v>
      </c>
      <c r="AT38" s="26">
        <f>F134</f>
        <v>121</v>
      </c>
      <c r="AU38" s="26">
        <f>F32</f>
        <v>19</v>
      </c>
      <c r="AV38" s="27">
        <f>F50</f>
        <v>37</v>
      </c>
      <c r="AW38" s="341">
        <f t="shared" si="16"/>
        <v>671</v>
      </c>
      <c r="AX38" s="14"/>
      <c r="AY38" s="30" t="s">
        <v>15</v>
      </c>
      <c r="AZ38" s="31" t="s">
        <v>51</v>
      </c>
      <c r="BA38" s="31" t="s">
        <v>113</v>
      </c>
      <c r="BB38" s="31" t="s">
        <v>115</v>
      </c>
      <c r="BC38" s="31" t="s">
        <v>114</v>
      </c>
      <c r="BD38" s="31" t="s">
        <v>18</v>
      </c>
      <c r="BE38" s="31" t="s">
        <v>80</v>
      </c>
      <c r="BF38" s="31" t="s">
        <v>36</v>
      </c>
      <c r="BG38" s="31" t="s">
        <v>10</v>
      </c>
      <c r="BH38" s="31" t="s">
        <v>54</v>
      </c>
      <c r="BI38" s="32" t="s">
        <v>39</v>
      </c>
      <c r="BJ38" s="19"/>
      <c r="BL38" s="8"/>
      <c r="BM38" s="25">
        <f>F57</f>
        <v>44</v>
      </c>
      <c r="BN38" s="208">
        <f>F59</f>
        <v>46</v>
      </c>
      <c r="BO38" s="26">
        <f>F72</f>
        <v>59</v>
      </c>
      <c r="BP38" s="26">
        <f>F85</f>
        <v>72</v>
      </c>
      <c r="BQ38" s="26">
        <f>F98</f>
        <v>85</v>
      </c>
      <c r="BR38" s="26">
        <f>F111</f>
        <v>98</v>
      </c>
      <c r="BS38" s="26">
        <f>F113</f>
        <v>100</v>
      </c>
      <c r="BT38" s="26">
        <f>F126</f>
        <v>113</v>
      </c>
      <c r="BU38" s="26">
        <f>F18</f>
        <v>5</v>
      </c>
      <c r="BV38" s="26">
        <f>F31</f>
        <v>18</v>
      </c>
      <c r="BW38" s="27">
        <f>F44</f>
        <v>31</v>
      </c>
      <c r="BX38" s="341">
        <f t="shared" si="17"/>
        <v>671</v>
      </c>
      <c r="BY38" s="14"/>
      <c r="BZ38" s="30" t="s">
        <v>135</v>
      </c>
      <c r="CA38" s="31" t="s">
        <v>18</v>
      </c>
      <c r="CB38" s="31" t="s">
        <v>152</v>
      </c>
      <c r="CC38" s="31" t="s">
        <v>71</v>
      </c>
      <c r="CD38" s="31" t="s">
        <v>24</v>
      </c>
      <c r="CE38" s="31" t="s">
        <v>128</v>
      </c>
      <c r="CF38" s="31" t="s">
        <v>60</v>
      </c>
      <c r="CG38" s="31" t="s">
        <v>126</v>
      </c>
      <c r="CH38" s="31" t="s">
        <v>144</v>
      </c>
      <c r="CI38" s="31" t="s">
        <v>64</v>
      </c>
      <c r="CJ38" s="32" t="s">
        <v>26</v>
      </c>
      <c r="CK38" s="19"/>
    </row>
    <row r="39" spans="1:90" x14ac:dyDescent="0.2">
      <c r="A39" s="14"/>
      <c r="B39" s="14"/>
      <c r="C39" s="14"/>
      <c r="D39" s="251" t="s">
        <v>116</v>
      </c>
      <c r="E39" s="252" t="s">
        <v>401</v>
      </c>
      <c r="F39" s="253">
        <f>B4+(25*B6)</f>
        <v>26</v>
      </c>
      <c r="G39" s="14"/>
      <c r="I39" s="8"/>
      <c r="J39" s="25">
        <f>F66</f>
        <v>53</v>
      </c>
      <c r="K39" s="26">
        <f>F93</f>
        <v>80</v>
      </c>
      <c r="L39" s="26">
        <f>F46</f>
        <v>33</v>
      </c>
      <c r="M39" s="26">
        <f>F21</f>
        <v>8</v>
      </c>
      <c r="N39" s="26">
        <f>F122</f>
        <v>109</v>
      </c>
      <c r="O39" s="26">
        <f>F129</f>
        <v>116</v>
      </c>
      <c r="P39" s="26">
        <f>F69</f>
        <v>56</v>
      </c>
      <c r="Q39" s="26">
        <f>F28</f>
        <v>15</v>
      </c>
      <c r="R39" s="26">
        <f>F48</f>
        <v>35</v>
      </c>
      <c r="S39" s="26">
        <f>F108</f>
        <v>95</v>
      </c>
      <c r="T39" s="414">
        <f>F84</f>
        <v>71</v>
      </c>
      <c r="U39" s="412">
        <f t="shared" si="18"/>
        <v>671</v>
      </c>
      <c r="V39" s="29">
        <f t="shared" si="19"/>
        <v>54351</v>
      </c>
      <c r="W39" s="14"/>
      <c r="X39" s="447" t="s">
        <v>61</v>
      </c>
      <c r="Y39" s="448" t="s">
        <v>51</v>
      </c>
      <c r="Z39" s="448" t="s">
        <v>176</v>
      </c>
      <c r="AA39" s="448" t="s">
        <v>83</v>
      </c>
      <c r="AB39" s="448" t="s">
        <v>11</v>
      </c>
      <c r="AC39" s="448" t="s">
        <v>75</v>
      </c>
      <c r="AD39" s="448" t="s">
        <v>15</v>
      </c>
      <c r="AE39" s="448" t="s">
        <v>23</v>
      </c>
      <c r="AF39" s="448" t="s">
        <v>149</v>
      </c>
      <c r="AG39" s="448" t="s">
        <v>14</v>
      </c>
      <c r="AH39" s="449" t="s">
        <v>80</v>
      </c>
      <c r="AI39" s="19"/>
      <c r="AK39" s="8"/>
      <c r="AL39" s="25">
        <f>F112</f>
        <v>99</v>
      </c>
      <c r="AM39" s="26">
        <f>F131</f>
        <v>118</v>
      </c>
      <c r="AN39" s="26">
        <f>F28</f>
        <v>15</v>
      </c>
      <c r="AO39" s="26">
        <f>F47</f>
        <v>34</v>
      </c>
      <c r="AP39" s="26">
        <f>F71</f>
        <v>58</v>
      </c>
      <c r="AQ39" s="26">
        <f>F97</f>
        <v>84</v>
      </c>
      <c r="AR39" s="26">
        <f>F122</f>
        <v>109</v>
      </c>
      <c r="AS39" s="26">
        <f>F19</f>
        <v>6</v>
      </c>
      <c r="AT39" s="26">
        <f>F37</f>
        <v>24</v>
      </c>
      <c r="AU39" s="26">
        <f>F62</f>
        <v>49</v>
      </c>
      <c r="AV39" s="27">
        <f>F88</f>
        <v>75</v>
      </c>
      <c r="AW39" s="341">
        <f t="shared" si="16"/>
        <v>671</v>
      </c>
      <c r="AX39" s="14"/>
      <c r="AY39" s="30" t="s">
        <v>148</v>
      </c>
      <c r="AZ39" s="31" t="s">
        <v>98</v>
      </c>
      <c r="BA39" s="31" t="s">
        <v>23</v>
      </c>
      <c r="BB39" s="31" t="s">
        <v>130</v>
      </c>
      <c r="BC39" s="31" t="s">
        <v>94</v>
      </c>
      <c r="BD39" s="31" t="s">
        <v>119</v>
      </c>
      <c r="BE39" s="31" t="s">
        <v>11</v>
      </c>
      <c r="BF39" s="31" t="s">
        <v>28</v>
      </c>
      <c r="BG39" s="31" t="s">
        <v>49</v>
      </c>
      <c r="BH39" s="31" t="s">
        <v>29</v>
      </c>
      <c r="BI39" s="32" t="s">
        <v>153</v>
      </c>
      <c r="BJ39" s="19"/>
      <c r="BL39" s="8"/>
      <c r="BM39" s="25">
        <f>F78</f>
        <v>65</v>
      </c>
      <c r="BN39" s="26">
        <f>F80</f>
        <v>67</v>
      </c>
      <c r="BO39" s="26">
        <f>F93</f>
        <v>80</v>
      </c>
      <c r="BP39" s="26">
        <f>F106</f>
        <v>93</v>
      </c>
      <c r="BQ39" s="26">
        <f>F119</f>
        <v>106</v>
      </c>
      <c r="BR39" s="26">
        <f>F132</f>
        <v>119</v>
      </c>
      <c r="BS39" s="26">
        <f>F24</f>
        <v>11</v>
      </c>
      <c r="BT39" s="26">
        <f>F26</f>
        <v>13</v>
      </c>
      <c r="BU39" s="26">
        <f>F39</f>
        <v>26</v>
      </c>
      <c r="BV39" s="26">
        <f>F52</f>
        <v>39</v>
      </c>
      <c r="BW39" s="27">
        <f>F65</f>
        <v>52</v>
      </c>
      <c r="BX39" s="341">
        <f t="shared" si="17"/>
        <v>671</v>
      </c>
      <c r="BY39" s="14"/>
      <c r="BZ39" s="30" t="s">
        <v>162</v>
      </c>
      <c r="CA39" s="31" t="s">
        <v>84</v>
      </c>
      <c r="CB39" s="31" t="s">
        <v>51</v>
      </c>
      <c r="CC39" s="31" t="s">
        <v>107</v>
      </c>
      <c r="CD39" s="31" t="s">
        <v>113</v>
      </c>
      <c r="CE39" s="31" t="s">
        <v>30</v>
      </c>
      <c r="CF39" s="31" t="s">
        <v>120</v>
      </c>
      <c r="CG39" s="31" t="s">
        <v>17</v>
      </c>
      <c r="CH39" s="31" t="s">
        <v>116</v>
      </c>
      <c r="CI39" s="31" t="s">
        <v>13</v>
      </c>
      <c r="CJ39" s="32" t="s">
        <v>47</v>
      </c>
      <c r="CK39" s="19"/>
    </row>
    <row r="40" spans="1:90" x14ac:dyDescent="0.2">
      <c r="A40" s="14"/>
      <c r="B40" s="14"/>
      <c r="C40" s="14"/>
      <c r="D40" s="251" t="s">
        <v>136</v>
      </c>
      <c r="E40" s="252" t="s">
        <v>401</v>
      </c>
      <c r="F40" s="253">
        <f>B4+(26*B6)</f>
        <v>27</v>
      </c>
      <c r="G40" s="14"/>
      <c r="I40" s="8"/>
      <c r="J40" s="25">
        <f>F72</f>
        <v>59</v>
      </c>
      <c r="K40" s="26">
        <f>F31</f>
        <v>18</v>
      </c>
      <c r="L40" s="26">
        <f>F124</f>
        <v>111</v>
      </c>
      <c r="M40" s="26">
        <f>F59</f>
        <v>46</v>
      </c>
      <c r="N40" s="26">
        <f>F18</f>
        <v>5</v>
      </c>
      <c r="O40" s="26">
        <f>F56</f>
        <v>43</v>
      </c>
      <c r="P40" s="26">
        <f>F88</f>
        <v>75</v>
      </c>
      <c r="Q40" s="26">
        <f>F38</f>
        <v>25</v>
      </c>
      <c r="R40" s="26">
        <f>F118</f>
        <v>105</v>
      </c>
      <c r="S40" s="26">
        <f>F101</f>
        <v>88</v>
      </c>
      <c r="T40" s="414">
        <f>F109</f>
        <v>96</v>
      </c>
      <c r="U40" s="412">
        <f t="shared" si="18"/>
        <v>671</v>
      </c>
      <c r="V40" s="29">
        <f t="shared" si="19"/>
        <v>54351</v>
      </c>
      <c r="W40" s="14"/>
      <c r="X40" s="447" t="s">
        <v>152</v>
      </c>
      <c r="Y40" s="448" t="s">
        <v>64</v>
      </c>
      <c r="Z40" s="448" t="s">
        <v>156</v>
      </c>
      <c r="AA40" s="448" t="s">
        <v>18</v>
      </c>
      <c r="AB40" s="448" t="s">
        <v>144</v>
      </c>
      <c r="AC40" s="448" t="s">
        <v>18</v>
      </c>
      <c r="AD40" s="448" t="s">
        <v>153</v>
      </c>
      <c r="AE40" s="448" t="s">
        <v>16</v>
      </c>
      <c r="AF40" s="448" t="s">
        <v>97</v>
      </c>
      <c r="AG40" s="448" t="s">
        <v>9</v>
      </c>
      <c r="AH40" s="449" t="s">
        <v>104</v>
      </c>
      <c r="AI40" s="19"/>
      <c r="AK40" s="8"/>
      <c r="AL40" s="25">
        <f>F15</f>
        <v>2</v>
      </c>
      <c r="AM40" s="26">
        <f>F40</f>
        <v>27</v>
      </c>
      <c r="AN40" s="26">
        <f>F66</f>
        <v>53</v>
      </c>
      <c r="AO40" s="26">
        <f>F90</f>
        <v>77</v>
      </c>
      <c r="AP40" s="26">
        <f>F109</f>
        <v>96</v>
      </c>
      <c r="AQ40" s="26">
        <f>F127</f>
        <v>114</v>
      </c>
      <c r="AR40" s="26">
        <f>F25</f>
        <v>12</v>
      </c>
      <c r="AS40" s="26">
        <f>F49</f>
        <v>36</v>
      </c>
      <c r="AT40" s="26">
        <f>F75</f>
        <v>62</v>
      </c>
      <c r="AU40" s="26">
        <f>F100</f>
        <v>87</v>
      </c>
      <c r="AV40" s="27">
        <f>F118</f>
        <v>105</v>
      </c>
      <c r="AW40" s="341">
        <f t="shared" si="16"/>
        <v>671</v>
      </c>
      <c r="AX40" s="14"/>
      <c r="AY40" s="30" t="s">
        <v>157</v>
      </c>
      <c r="AZ40" s="31" t="s">
        <v>136</v>
      </c>
      <c r="BA40" s="31" t="s">
        <v>61</v>
      </c>
      <c r="BB40" s="31" t="s">
        <v>32</v>
      </c>
      <c r="BC40" s="31" t="s">
        <v>104</v>
      </c>
      <c r="BD40" s="31" t="s">
        <v>109</v>
      </c>
      <c r="BE40" s="31" t="s">
        <v>118</v>
      </c>
      <c r="BF40" s="31" t="s">
        <v>125</v>
      </c>
      <c r="BG40" s="31" t="s">
        <v>68</v>
      </c>
      <c r="BH40" s="31" t="s">
        <v>45</v>
      </c>
      <c r="BI40" s="32" t="s">
        <v>97</v>
      </c>
      <c r="BJ40" s="19"/>
      <c r="BL40" s="8"/>
      <c r="BM40" s="25">
        <f>F99</f>
        <v>86</v>
      </c>
      <c r="BN40" s="26">
        <f>F112</f>
        <v>99</v>
      </c>
      <c r="BO40" s="26">
        <f>F114</f>
        <v>101</v>
      </c>
      <c r="BP40" s="26">
        <f>F127</f>
        <v>114</v>
      </c>
      <c r="BQ40" s="26">
        <f>F19</f>
        <v>6</v>
      </c>
      <c r="BR40" s="26">
        <f>F32</f>
        <v>19</v>
      </c>
      <c r="BS40" s="26">
        <f>F45</f>
        <v>32</v>
      </c>
      <c r="BT40" s="26">
        <f>F47</f>
        <v>34</v>
      </c>
      <c r="BU40" s="26">
        <f>F60</f>
        <v>47</v>
      </c>
      <c r="BV40" s="26">
        <f>F73</f>
        <v>60</v>
      </c>
      <c r="BW40" s="27">
        <f>F86</f>
        <v>73</v>
      </c>
      <c r="BX40" s="341">
        <f t="shared" si="17"/>
        <v>671</v>
      </c>
      <c r="BY40" s="14"/>
      <c r="BZ40" s="30" t="s">
        <v>89</v>
      </c>
      <c r="CA40" s="31" t="s">
        <v>148</v>
      </c>
      <c r="CB40" s="31" t="s">
        <v>175</v>
      </c>
      <c r="CC40" s="31" t="s">
        <v>109</v>
      </c>
      <c r="CD40" s="31" t="s">
        <v>28</v>
      </c>
      <c r="CE40" s="31" t="s">
        <v>54</v>
      </c>
      <c r="CF40" s="31" t="s">
        <v>37</v>
      </c>
      <c r="CG40" s="31" t="s">
        <v>130</v>
      </c>
      <c r="CH40" s="31" t="s">
        <v>50</v>
      </c>
      <c r="CI40" s="31" t="s">
        <v>35</v>
      </c>
      <c r="CJ40" s="32" t="s">
        <v>103</v>
      </c>
      <c r="CK40" s="19"/>
    </row>
    <row r="41" spans="1:90" x14ac:dyDescent="0.2">
      <c r="A41" s="14"/>
      <c r="B41" s="14"/>
      <c r="C41" s="14"/>
      <c r="D41" s="251" t="s">
        <v>114</v>
      </c>
      <c r="E41" s="252" t="s">
        <v>401</v>
      </c>
      <c r="F41" s="253">
        <f>B4+(27*B6)</f>
        <v>28</v>
      </c>
      <c r="G41" s="14"/>
      <c r="I41" s="8"/>
      <c r="J41" s="25">
        <f>F128</f>
        <v>115</v>
      </c>
      <c r="K41" s="26">
        <f>F37</f>
        <v>24</v>
      </c>
      <c r="L41" s="26">
        <f>F98</f>
        <v>85</v>
      </c>
      <c r="M41" s="26">
        <f>F123</f>
        <v>110</v>
      </c>
      <c r="N41" s="26">
        <f>F71</f>
        <v>58</v>
      </c>
      <c r="O41" s="26">
        <f>F86</f>
        <v>73</v>
      </c>
      <c r="P41" s="26">
        <f>F34</f>
        <v>21</v>
      </c>
      <c r="Q41" s="26">
        <f>F58</f>
        <v>45</v>
      </c>
      <c r="R41" s="26">
        <f>F105</f>
        <v>92</v>
      </c>
      <c r="S41" s="26">
        <f>F22</f>
        <v>9</v>
      </c>
      <c r="T41" s="414">
        <f>F52</f>
        <v>39</v>
      </c>
      <c r="U41" s="412">
        <f t="shared" si="18"/>
        <v>671</v>
      </c>
      <c r="V41" s="29">
        <f t="shared" si="19"/>
        <v>54351</v>
      </c>
      <c r="W41" s="14"/>
      <c r="X41" s="447" t="s">
        <v>63</v>
      </c>
      <c r="Y41" s="448" t="s">
        <v>49</v>
      </c>
      <c r="Z41" s="448" t="s">
        <v>24</v>
      </c>
      <c r="AA41" s="448" t="s">
        <v>46</v>
      </c>
      <c r="AB41" s="448" t="s">
        <v>94</v>
      </c>
      <c r="AC41" s="448" t="s">
        <v>103</v>
      </c>
      <c r="AD41" s="448" t="s">
        <v>127</v>
      </c>
      <c r="AE41" s="448" t="s">
        <v>138</v>
      </c>
      <c r="AF41" s="448" t="s">
        <v>108</v>
      </c>
      <c r="AG41" s="448" t="s">
        <v>150</v>
      </c>
      <c r="AH41" s="449" t="s">
        <v>13</v>
      </c>
      <c r="AI41" s="19"/>
      <c r="AK41" s="8"/>
      <c r="AL41" s="25">
        <f>F53</f>
        <v>40</v>
      </c>
      <c r="AM41" s="26">
        <f>F78</f>
        <v>65</v>
      </c>
      <c r="AN41" s="26">
        <f>F96</f>
        <v>83</v>
      </c>
      <c r="AO41" s="26">
        <f>F114</f>
        <v>101</v>
      </c>
      <c r="AP41" s="26">
        <f>F18</f>
        <v>5</v>
      </c>
      <c r="AQ41" s="26">
        <f>F44</f>
        <v>31</v>
      </c>
      <c r="AR41" s="26">
        <f>F68</f>
        <v>55</v>
      </c>
      <c r="AS41" s="26">
        <f>F87</f>
        <v>74</v>
      </c>
      <c r="AT41" s="26">
        <f>F105</f>
        <v>92</v>
      </c>
      <c r="AU41" s="26">
        <f>F124</f>
        <v>111</v>
      </c>
      <c r="AV41" s="27">
        <f>F27</f>
        <v>14</v>
      </c>
      <c r="AW41" s="341">
        <f t="shared" si="16"/>
        <v>671</v>
      </c>
      <c r="AX41" s="14"/>
      <c r="AY41" s="30" t="s">
        <v>59</v>
      </c>
      <c r="AZ41" s="31" t="s">
        <v>162</v>
      </c>
      <c r="BA41" s="31" t="s">
        <v>145</v>
      </c>
      <c r="BB41" s="31" t="s">
        <v>175</v>
      </c>
      <c r="BC41" s="31" t="s">
        <v>144</v>
      </c>
      <c r="BD41" s="31" t="s">
        <v>26</v>
      </c>
      <c r="BE41" s="31" t="s">
        <v>73</v>
      </c>
      <c r="BF41" s="31" t="s">
        <v>40</v>
      </c>
      <c r="BG41" s="31" t="s">
        <v>108</v>
      </c>
      <c r="BH41" s="31" t="s">
        <v>156</v>
      </c>
      <c r="BI41" s="32" t="s">
        <v>19</v>
      </c>
      <c r="BJ41" s="19"/>
      <c r="BL41" s="8"/>
      <c r="BM41" s="25">
        <f>F120</f>
        <v>107</v>
      </c>
      <c r="BN41" s="26">
        <f>F133</f>
        <v>120</v>
      </c>
      <c r="BO41" s="26">
        <f>F14</f>
        <v>1</v>
      </c>
      <c r="BP41" s="26">
        <f>F27</f>
        <v>14</v>
      </c>
      <c r="BQ41" s="26">
        <f>F40</f>
        <v>27</v>
      </c>
      <c r="BR41" s="26">
        <f>F53</f>
        <v>40</v>
      </c>
      <c r="BS41" s="26">
        <f>F66</f>
        <v>53</v>
      </c>
      <c r="BT41" s="26">
        <f>F79</f>
        <v>66</v>
      </c>
      <c r="BU41" s="26">
        <f>F81</f>
        <v>68</v>
      </c>
      <c r="BV41" s="26">
        <f>F94</f>
        <v>81</v>
      </c>
      <c r="BW41" s="27">
        <f>F107</f>
        <v>94</v>
      </c>
      <c r="BX41" s="341">
        <f t="shared" si="17"/>
        <v>671</v>
      </c>
      <c r="BY41" s="14"/>
      <c r="BZ41" s="30" t="s">
        <v>133</v>
      </c>
      <c r="CA41" s="31" t="s">
        <v>8</v>
      </c>
      <c r="CB41" s="31" t="s">
        <v>55</v>
      </c>
      <c r="CC41" s="31" t="s">
        <v>19</v>
      </c>
      <c r="CD41" s="31" t="s">
        <v>136</v>
      </c>
      <c r="CE41" s="31" t="s">
        <v>59</v>
      </c>
      <c r="CF41" s="31" t="s">
        <v>61</v>
      </c>
      <c r="CG41" s="31" t="s">
        <v>88</v>
      </c>
      <c r="CH41" s="31" t="s">
        <v>87</v>
      </c>
      <c r="CI41" s="31" t="s">
        <v>56</v>
      </c>
      <c r="CJ41" s="32" t="s">
        <v>58</v>
      </c>
      <c r="CK41" s="19"/>
    </row>
    <row r="42" spans="1:90" x14ac:dyDescent="0.2">
      <c r="A42" s="14"/>
      <c r="B42" s="14"/>
      <c r="C42" s="14"/>
      <c r="D42" s="251" t="s">
        <v>92</v>
      </c>
      <c r="E42" s="252" t="s">
        <v>401</v>
      </c>
      <c r="F42" s="253">
        <f>B4+(28*B6)</f>
        <v>29</v>
      </c>
      <c r="G42" s="14"/>
      <c r="I42" s="8"/>
      <c r="J42" s="25">
        <f>F81</f>
        <v>68</v>
      </c>
      <c r="K42" s="26">
        <f>F121</f>
        <v>108</v>
      </c>
      <c r="L42" s="26">
        <f>F61</f>
        <v>48</v>
      </c>
      <c r="M42" s="26">
        <f>F78</f>
        <v>65</v>
      </c>
      <c r="N42" s="26">
        <f>F35</f>
        <v>22</v>
      </c>
      <c r="O42" s="26">
        <f>F106</f>
        <v>93</v>
      </c>
      <c r="P42" s="26">
        <f>F131</f>
        <v>118</v>
      </c>
      <c r="Q42" s="26">
        <f>F53</f>
        <v>40</v>
      </c>
      <c r="R42" s="26">
        <f>F91</f>
        <v>78</v>
      </c>
      <c r="S42" s="26">
        <f>F41</f>
        <v>28</v>
      </c>
      <c r="T42" s="414">
        <f>F16</f>
        <v>3</v>
      </c>
      <c r="U42" s="412">
        <f t="shared" si="18"/>
        <v>671</v>
      </c>
      <c r="V42" s="29">
        <f t="shared" si="19"/>
        <v>54351</v>
      </c>
      <c r="W42" s="14"/>
      <c r="X42" s="447" t="s">
        <v>87</v>
      </c>
      <c r="Y42" s="448" t="s">
        <v>111</v>
      </c>
      <c r="Z42" s="448" t="s">
        <v>86</v>
      </c>
      <c r="AA42" s="448" t="s">
        <v>162</v>
      </c>
      <c r="AB42" s="448" t="s">
        <v>65</v>
      </c>
      <c r="AC42" s="448" t="s">
        <v>107</v>
      </c>
      <c r="AD42" s="448" t="s">
        <v>98</v>
      </c>
      <c r="AE42" s="448" t="s">
        <v>59</v>
      </c>
      <c r="AF42" s="448" t="s">
        <v>166</v>
      </c>
      <c r="AG42" s="448" t="s">
        <v>114</v>
      </c>
      <c r="AH42" s="449" t="s">
        <v>72</v>
      </c>
      <c r="AI42" s="19"/>
      <c r="AK42" s="8"/>
      <c r="AL42" s="25">
        <f>F83</f>
        <v>70</v>
      </c>
      <c r="AM42" s="26">
        <f>F102</f>
        <v>89</v>
      </c>
      <c r="AN42" s="26">
        <f>F126</f>
        <v>113</v>
      </c>
      <c r="AO42" s="26">
        <f>F31</f>
        <v>18</v>
      </c>
      <c r="AP42" s="26">
        <f>F56</f>
        <v>43</v>
      </c>
      <c r="AQ42" s="26">
        <f>F74</f>
        <v>61</v>
      </c>
      <c r="AR42" s="26">
        <f>F92</f>
        <v>79</v>
      </c>
      <c r="AS42" s="26">
        <f>F117</f>
        <v>104</v>
      </c>
      <c r="AT42" s="26">
        <f>F22</f>
        <v>9</v>
      </c>
      <c r="AU42" s="26">
        <f>F46</f>
        <v>33</v>
      </c>
      <c r="AV42" s="27">
        <f>F65</f>
        <v>52</v>
      </c>
      <c r="AW42" s="341">
        <f t="shared" si="16"/>
        <v>671</v>
      </c>
      <c r="AX42" s="14"/>
      <c r="AY42" s="30" t="s">
        <v>69</v>
      </c>
      <c r="AZ42" s="31" t="s">
        <v>141</v>
      </c>
      <c r="BA42" s="31" t="s">
        <v>126</v>
      </c>
      <c r="BB42" s="31" t="s">
        <v>64</v>
      </c>
      <c r="BC42" s="31" t="s">
        <v>31</v>
      </c>
      <c r="BD42" s="31" t="s">
        <v>106</v>
      </c>
      <c r="BE42" s="31" t="s">
        <v>66</v>
      </c>
      <c r="BF42" s="31" t="s">
        <v>155</v>
      </c>
      <c r="BG42" s="31" t="s">
        <v>150</v>
      </c>
      <c r="BH42" s="31" t="s">
        <v>176</v>
      </c>
      <c r="BI42" s="32" t="s">
        <v>47</v>
      </c>
      <c r="BJ42" s="19"/>
      <c r="BL42" s="8"/>
      <c r="BM42" s="25">
        <f>F20</f>
        <v>7</v>
      </c>
      <c r="BN42" s="26">
        <f>F33</f>
        <v>20</v>
      </c>
      <c r="BO42" s="26">
        <f>F46</f>
        <v>33</v>
      </c>
      <c r="BP42" s="26">
        <f>F48</f>
        <v>35</v>
      </c>
      <c r="BQ42" s="26">
        <f>F61</f>
        <v>48</v>
      </c>
      <c r="BR42" s="26">
        <f>F74</f>
        <v>61</v>
      </c>
      <c r="BS42" s="26">
        <f>F87</f>
        <v>74</v>
      </c>
      <c r="BT42" s="26">
        <f>F100</f>
        <v>87</v>
      </c>
      <c r="BU42" s="26">
        <f>F102</f>
        <v>89</v>
      </c>
      <c r="BV42" s="26">
        <f>F115</f>
        <v>102</v>
      </c>
      <c r="BW42" s="27">
        <f>F128</f>
        <v>115</v>
      </c>
      <c r="BX42" s="341">
        <f t="shared" si="17"/>
        <v>671</v>
      </c>
      <c r="BY42" s="14"/>
      <c r="BZ42" s="30" t="s">
        <v>43</v>
      </c>
      <c r="CA42" s="31" t="s">
        <v>100</v>
      </c>
      <c r="CB42" s="31" t="s">
        <v>176</v>
      </c>
      <c r="CC42" s="31" t="s">
        <v>149</v>
      </c>
      <c r="CD42" s="31" t="s">
        <v>86</v>
      </c>
      <c r="CE42" s="31" t="s">
        <v>106</v>
      </c>
      <c r="CF42" s="31" t="s">
        <v>40</v>
      </c>
      <c r="CG42" s="31" t="s">
        <v>45</v>
      </c>
      <c r="CH42" s="31" t="s">
        <v>141</v>
      </c>
      <c r="CI42" s="31" t="s">
        <v>38</v>
      </c>
      <c r="CJ42" s="32" t="s">
        <v>63</v>
      </c>
      <c r="CK42" s="19"/>
    </row>
    <row r="43" spans="1:90" x14ac:dyDescent="0.2">
      <c r="A43" s="14"/>
      <c r="B43" s="14"/>
      <c r="C43" s="14"/>
      <c r="D43" s="251" t="s">
        <v>160</v>
      </c>
      <c r="E43" s="252" t="s">
        <v>401</v>
      </c>
      <c r="F43" s="253">
        <f>B4+(29*B6)</f>
        <v>30</v>
      </c>
      <c r="G43" s="14"/>
      <c r="I43" s="8"/>
      <c r="J43" s="25">
        <f>F104</f>
        <v>91</v>
      </c>
      <c r="K43" s="26">
        <f>F133</f>
        <v>120</v>
      </c>
      <c r="L43" s="26">
        <f>F15</f>
        <v>2</v>
      </c>
      <c r="M43" s="26">
        <f>F97</f>
        <v>84</v>
      </c>
      <c r="N43" s="26">
        <f>F80</f>
        <v>67</v>
      </c>
      <c r="O43" s="26">
        <f>F32</f>
        <v>19</v>
      </c>
      <c r="P43" s="26">
        <f>F116</f>
        <v>103</v>
      </c>
      <c r="Q43" s="26">
        <f>F74</f>
        <v>61</v>
      </c>
      <c r="R43" s="26">
        <f>F44</f>
        <v>31</v>
      </c>
      <c r="S43" s="26">
        <f>F51</f>
        <v>38</v>
      </c>
      <c r="T43" s="414">
        <f>F68</f>
        <v>55</v>
      </c>
      <c r="U43" s="412">
        <f t="shared" si="18"/>
        <v>671</v>
      </c>
      <c r="V43" s="29">
        <f t="shared" si="19"/>
        <v>54351</v>
      </c>
      <c r="W43" s="14"/>
      <c r="X43" s="447" t="s">
        <v>22</v>
      </c>
      <c r="Y43" s="448" t="s">
        <v>8</v>
      </c>
      <c r="Z43" s="448" t="s">
        <v>157</v>
      </c>
      <c r="AA43" s="448" t="s">
        <v>119</v>
      </c>
      <c r="AB43" s="448" t="s">
        <v>84</v>
      </c>
      <c r="AC43" s="448" t="s">
        <v>54</v>
      </c>
      <c r="AD43" s="448" t="s">
        <v>27</v>
      </c>
      <c r="AE43" s="448" t="s">
        <v>106</v>
      </c>
      <c r="AF43" s="448" t="s">
        <v>26</v>
      </c>
      <c r="AG43" s="448" t="s">
        <v>105</v>
      </c>
      <c r="AH43" s="449" t="s">
        <v>73</v>
      </c>
      <c r="AI43" s="19"/>
      <c r="AK43" s="8"/>
      <c r="AL43" s="25">
        <f>F121</f>
        <v>108</v>
      </c>
      <c r="AM43" s="26">
        <f>F24</f>
        <v>11</v>
      </c>
      <c r="AN43" s="26">
        <f>F43</f>
        <v>30</v>
      </c>
      <c r="AO43" s="26">
        <f>F61</f>
        <v>48</v>
      </c>
      <c r="AP43" s="26">
        <f>F80</f>
        <v>67</v>
      </c>
      <c r="AQ43" s="26">
        <f>F104</f>
        <v>91</v>
      </c>
      <c r="AR43" s="26">
        <f>F130</f>
        <v>117</v>
      </c>
      <c r="AS43" s="26">
        <f>F34</f>
        <v>21</v>
      </c>
      <c r="AT43" s="26">
        <f>F52</f>
        <v>39</v>
      </c>
      <c r="AU43" s="26">
        <f>F70</f>
        <v>57</v>
      </c>
      <c r="AV43" s="27">
        <f>F95</f>
        <v>82</v>
      </c>
      <c r="AW43" s="341">
        <f t="shared" si="16"/>
        <v>671</v>
      </c>
      <c r="AX43" s="14"/>
      <c r="AY43" s="30" t="s">
        <v>111</v>
      </c>
      <c r="AZ43" s="31" t="s">
        <v>120</v>
      </c>
      <c r="BA43" s="31" t="s">
        <v>160</v>
      </c>
      <c r="BB43" s="31" t="s">
        <v>86</v>
      </c>
      <c r="BC43" s="31" t="s">
        <v>84</v>
      </c>
      <c r="BD43" s="31" t="s">
        <v>22</v>
      </c>
      <c r="BE43" s="31" t="s">
        <v>41</v>
      </c>
      <c r="BF43" s="31" t="s">
        <v>127</v>
      </c>
      <c r="BG43" s="31" t="s">
        <v>13</v>
      </c>
      <c r="BH43" s="31" t="s">
        <v>21</v>
      </c>
      <c r="BI43" s="32" t="s">
        <v>48</v>
      </c>
      <c r="BJ43" s="19"/>
      <c r="BL43" s="8"/>
      <c r="BM43" s="25">
        <f>F41</f>
        <v>28</v>
      </c>
      <c r="BN43" s="26">
        <f>F54</f>
        <v>41</v>
      </c>
      <c r="BO43" s="26">
        <f>F67</f>
        <v>54</v>
      </c>
      <c r="BP43" s="26">
        <f>F69</f>
        <v>56</v>
      </c>
      <c r="BQ43" s="26">
        <f>F82</f>
        <v>69</v>
      </c>
      <c r="BR43" s="26">
        <f>F95</f>
        <v>82</v>
      </c>
      <c r="BS43" s="26">
        <f>F108</f>
        <v>95</v>
      </c>
      <c r="BT43" s="26">
        <f>F121</f>
        <v>108</v>
      </c>
      <c r="BU43" s="26">
        <f>F134</f>
        <v>121</v>
      </c>
      <c r="BV43" s="26">
        <f>F15</f>
        <v>2</v>
      </c>
      <c r="BW43" s="27">
        <f>F28</f>
        <v>15</v>
      </c>
      <c r="BX43" s="341">
        <f t="shared" si="17"/>
        <v>671</v>
      </c>
      <c r="BY43" s="14"/>
      <c r="BZ43" s="30" t="s">
        <v>114</v>
      </c>
      <c r="CA43" s="31" t="s">
        <v>102</v>
      </c>
      <c r="CB43" s="31" t="s">
        <v>44</v>
      </c>
      <c r="CC43" s="31" t="s">
        <v>15</v>
      </c>
      <c r="CD43" s="31" t="s">
        <v>163</v>
      </c>
      <c r="CE43" s="31" t="s">
        <v>48</v>
      </c>
      <c r="CF43" s="31" t="s">
        <v>14</v>
      </c>
      <c r="CG43" s="31" t="s">
        <v>111</v>
      </c>
      <c r="CH43" s="31" t="s">
        <v>10</v>
      </c>
      <c r="CI43" s="31" t="s">
        <v>157</v>
      </c>
      <c r="CJ43" s="32" t="s">
        <v>23</v>
      </c>
      <c r="CK43" s="19"/>
    </row>
    <row r="44" spans="1:90" x14ac:dyDescent="0.2">
      <c r="A44" s="14"/>
      <c r="B44" s="14"/>
      <c r="C44" s="14"/>
      <c r="D44" s="251" t="s">
        <v>26</v>
      </c>
      <c r="E44" s="252" t="s">
        <v>401</v>
      </c>
      <c r="F44" s="253">
        <f>B4+(30*B6)</f>
        <v>31</v>
      </c>
      <c r="G44" s="14"/>
      <c r="I44" s="8" t="s">
        <v>0</v>
      </c>
      <c r="J44" s="25">
        <f>F43</f>
        <v>30</v>
      </c>
      <c r="K44" s="26">
        <f>F50</f>
        <v>37</v>
      </c>
      <c r="L44" s="26">
        <f>F111</f>
        <v>98</v>
      </c>
      <c r="M44" s="26">
        <f>F126</f>
        <v>113</v>
      </c>
      <c r="N44" s="26">
        <f>F96</f>
        <v>83</v>
      </c>
      <c r="O44" s="26">
        <f>F114</f>
        <v>101</v>
      </c>
      <c r="P44" s="26">
        <f>F62</f>
        <v>49</v>
      </c>
      <c r="Q44" s="26">
        <f>F90</f>
        <v>77</v>
      </c>
      <c r="R44" s="26">
        <f>F20</f>
        <v>7</v>
      </c>
      <c r="S44" s="26">
        <f>F25</f>
        <v>12</v>
      </c>
      <c r="T44" s="414">
        <f>F77</f>
        <v>64</v>
      </c>
      <c r="U44" s="412">
        <f t="shared" si="18"/>
        <v>671</v>
      </c>
      <c r="V44" s="29">
        <f t="shared" si="19"/>
        <v>54351</v>
      </c>
      <c r="W44" s="14"/>
      <c r="X44" s="447" t="s">
        <v>160</v>
      </c>
      <c r="Y44" s="448" t="s">
        <v>39</v>
      </c>
      <c r="Z44" s="448" t="s">
        <v>128</v>
      </c>
      <c r="AA44" s="448" t="s">
        <v>126</v>
      </c>
      <c r="AB44" s="448" t="s">
        <v>145</v>
      </c>
      <c r="AC44" s="448" t="s">
        <v>175</v>
      </c>
      <c r="AD44" s="448" t="s">
        <v>29</v>
      </c>
      <c r="AE44" s="448" t="s">
        <v>32</v>
      </c>
      <c r="AF44" s="448" t="s">
        <v>43</v>
      </c>
      <c r="AG44" s="448" t="s">
        <v>118</v>
      </c>
      <c r="AH44" s="449" t="s">
        <v>70</v>
      </c>
      <c r="AI44" s="19"/>
      <c r="AK44" s="8"/>
      <c r="AL44" s="25">
        <f>F30</f>
        <v>17</v>
      </c>
      <c r="AM44" s="26">
        <f>F48</f>
        <v>35</v>
      </c>
      <c r="AN44" s="26">
        <f>F73</f>
        <v>60</v>
      </c>
      <c r="AO44" s="26">
        <f>F99</f>
        <v>86</v>
      </c>
      <c r="AP44" s="26">
        <f>F123</f>
        <v>110</v>
      </c>
      <c r="AQ44" s="26">
        <f>F21</f>
        <v>8</v>
      </c>
      <c r="AR44" s="26">
        <f>F39</f>
        <v>26</v>
      </c>
      <c r="AS44" s="26">
        <f>F58</f>
        <v>45</v>
      </c>
      <c r="AT44" s="26">
        <f>F82</f>
        <v>69</v>
      </c>
      <c r="AU44" s="26">
        <f>F108</f>
        <v>95</v>
      </c>
      <c r="AV44" s="27">
        <f>F133</f>
        <v>120</v>
      </c>
      <c r="AW44" s="341">
        <f t="shared" si="16"/>
        <v>671</v>
      </c>
      <c r="AX44" s="14"/>
      <c r="AY44" s="30" t="s">
        <v>34</v>
      </c>
      <c r="AZ44" s="31" t="s">
        <v>149</v>
      </c>
      <c r="BA44" s="31" t="s">
        <v>35</v>
      </c>
      <c r="BB44" s="31" t="s">
        <v>89</v>
      </c>
      <c r="BC44" s="31" t="s">
        <v>46</v>
      </c>
      <c r="BD44" s="31" t="s">
        <v>83</v>
      </c>
      <c r="BE44" s="31" t="s">
        <v>116</v>
      </c>
      <c r="BF44" s="31" t="s">
        <v>138</v>
      </c>
      <c r="BG44" s="31" t="s">
        <v>163</v>
      </c>
      <c r="BH44" s="31" t="s">
        <v>14</v>
      </c>
      <c r="BI44" s="32" t="s">
        <v>8</v>
      </c>
      <c r="BJ44" s="19"/>
      <c r="BL44" s="8"/>
      <c r="BM44" s="25">
        <f>F62</f>
        <v>49</v>
      </c>
      <c r="BN44" s="26">
        <f>F75</f>
        <v>62</v>
      </c>
      <c r="BO44" s="26">
        <f>F88</f>
        <v>75</v>
      </c>
      <c r="BP44" s="26">
        <f>F101</f>
        <v>88</v>
      </c>
      <c r="BQ44" s="26">
        <f>F103</f>
        <v>90</v>
      </c>
      <c r="BR44" s="26">
        <f>F116</f>
        <v>103</v>
      </c>
      <c r="BS44" s="26">
        <f>F129</f>
        <v>116</v>
      </c>
      <c r="BT44" s="26">
        <f>F21</f>
        <v>8</v>
      </c>
      <c r="BU44" s="26">
        <f>F34</f>
        <v>21</v>
      </c>
      <c r="BV44" s="26">
        <f>F36</f>
        <v>23</v>
      </c>
      <c r="BW44" s="27">
        <f>F49</f>
        <v>36</v>
      </c>
      <c r="BX44" s="341">
        <f t="shared" si="17"/>
        <v>671</v>
      </c>
      <c r="BY44" s="14"/>
      <c r="BZ44" s="30" t="s">
        <v>29</v>
      </c>
      <c r="CA44" s="31" t="s">
        <v>68</v>
      </c>
      <c r="CB44" s="31" t="s">
        <v>153</v>
      </c>
      <c r="CC44" s="31" t="s">
        <v>9</v>
      </c>
      <c r="CD44" s="31" t="s">
        <v>134</v>
      </c>
      <c r="CE44" s="31" t="s">
        <v>27</v>
      </c>
      <c r="CF44" s="31" t="s">
        <v>75</v>
      </c>
      <c r="CG44" s="31" t="s">
        <v>83</v>
      </c>
      <c r="CH44" s="31" t="s">
        <v>127</v>
      </c>
      <c r="CI44" s="31" t="s">
        <v>93</v>
      </c>
      <c r="CJ44" s="32" t="s">
        <v>125</v>
      </c>
      <c r="CK44" s="19"/>
    </row>
    <row r="45" spans="1:90" x14ac:dyDescent="0.2">
      <c r="A45" s="14"/>
      <c r="B45" s="14"/>
      <c r="C45" s="14"/>
      <c r="D45" s="251" t="s">
        <v>37</v>
      </c>
      <c r="E45" s="252" t="s">
        <v>401</v>
      </c>
      <c r="F45" s="253">
        <f>B4+(31*B6)</f>
        <v>32</v>
      </c>
      <c r="G45" s="14"/>
      <c r="I45" s="8"/>
      <c r="J45" s="25">
        <f>F57</f>
        <v>44</v>
      </c>
      <c r="K45" s="26">
        <f>F87</f>
        <v>74</v>
      </c>
      <c r="L45" s="26">
        <f>F27</f>
        <v>14</v>
      </c>
      <c r="M45" s="26">
        <f>F107</f>
        <v>94</v>
      </c>
      <c r="N45" s="26">
        <f>F132</f>
        <v>119</v>
      </c>
      <c r="O45" s="26">
        <f>F17</f>
        <v>4</v>
      </c>
      <c r="P45" s="26">
        <f>F42</f>
        <v>29</v>
      </c>
      <c r="Q45" s="26">
        <f>F95</f>
        <v>82</v>
      </c>
      <c r="R45" s="26">
        <f>F67</f>
        <v>54</v>
      </c>
      <c r="S45" s="26">
        <f>F70</f>
        <v>57</v>
      </c>
      <c r="T45" s="414">
        <f>F113</f>
        <v>100</v>
      </c>
      <c r="U45" s="412">
        <f t="shared" si="18"/>
        <v>671</v>
      </c>
      <c r="V45" s="29">
        <f t="shared" si="19"/>
        <v>54351</v>
      </c>
      <c r="W45" s="14"/>
      <c r="X45" s="447" t="s">
        <v>135</v>
      </c>
      <c r="Y45" s="448" t="s">
        <v>40</v>
      </c>
      <c r="Z45" s="448" t="s">
        <v>19</v>
      </c>
      <c r="AA45" s="448" t="s">
        <v>58</v>
      </c>
      <c r="AB45" s="448" t="s">
        <v>30</v>
      </c>
      <c r="AC45" s="448" t="s">
        <v>82</v>
      </c>
      <c r="AD45" s="448" t="s">
        <v>92</v>
      </c>
      <c r="AE45" s="448" t="s">
        <v>48</v>
      </c>
      <c r="AF45" s="448" t="s">
        <v>44</v>
      </c>
      <c r="AG45" s="448" t="s">
        <v>21</v>
      </c>
      <c r="AH45" s="449" t="s">
        <v>60</v>
      </c>
      <c r="AI45" s="19"/>
      <c r="AK45" s="8"/>
      <c r="AL45" s="25">
        <f>F60</f>
        <v>47</v>
      </c>
      <c r="AM45" s="26">
        <f>F86</f>
        <v>73</v>
      </c>
      <c r="AN45" s="26">
        <f>F111</f>
        <v>98</v>
      </c>
      <c r="AO45" s="26">
        <f>F129</f>
        <v>116</v>
      </c>
      <c r="AP45" s="26">
        <f>F26</f>
        <v>13</v>
      </c>
      <c r="AQ45" s="26">
        <f>F51</f>
        <v>38</v>
      </c>
      <c r="AR45" s="26">
        <f>F77</f>
        <v>64</v>
      </c>
      <c r="AS45" s="26">
        <f>F101</f>
        <v>88</v>
      </c>
      <c r="AT45" s="26">
        <f>F120</f>
        <v>107</v>
      </c>
      <c r="AU45" s="26">
        <f>F17</f>
        <v>4</v>
      </c>
      <c r="AV45" s="27">
        <f>F36</f>
        <v>23</v>
      </c>
      <c r="AW45" s="341">
        <f t="shared" si="16"/>
        <v>671</v>
      </c>
      <c r="AX45" s="14"/>
      <c r="AY45" s="30" t="s">
        <v>50</v>
      </c>
      <c r="AZ45" s="31" t="s">
        <v>103</v>
      </c>
      <c r="BA45" s="31" t="s">
        <v>128</v>
      </c>
      <c r="BB45" s="31" t="s">
        <v>75</v>
      </c>
      <c r="BC45" s="31" t="s">
        <v>17</v>
      </c>
      <c r="BD45" s="31" t="s">
        <v>105</v>
      </c>
      <c r="BE45" s="31" t="s">
        <v>70</v>
      </c>
      <c r="BF45" s="31" t="s">
        <v>9</v>
      </c>
      <c r="BG45" s="31" t="s">
        <v>133</v>
      </c>
      <c r="BH45" s="31" t="s">
        <v>82</v>
      </c>
      <c r="BI45" s="32" t="s">
        <v>93</v>
      </c>
      <c r="BJ45" s="19"/>
      <c r="BL45" s="8"/>
      <c r="BM45" s="25">
        <f>F83</f>
        <v>70</v>
      </c>
      <c r="BN45" s="26">
        <f>F96</f>
        <v>83</v>
      </c>
      <c r="BO45" s="26">
        <f>F109</f>
        <v>96</v>
      </c>
      <c r="BP45" s="26">
        <f>F122</f>
        <v>109</v>
      </c>
      <c r="BQ45" s="26">
        <f>F124</f>
        <v>111</v>
      </c>
      <c r="BR45" s="26">
        <f>F16</f>
        <v>3</v>
      </c>
      <c r="BS45" s="26">
        <f>F29</f>
        <v>16</v>
      </c>
      <c r="BT45" s="26">
        <f>F42</f>
        <v>29</v>
      </c>
      <c r="BU45" s="26">
        <f>F55</f>
        <v>42</v>
      </c>
      <c r="BV45" s="26">
        <f>F68</f>
        <v>55</v>
      </c>
      <c r="BW45" s="27">
        <f>F70</f>
        <v>57</v>
      </c>
      <c r="BX45" s="341">
        <f t="shared" si="17"/>
        <v>671</v>
      </c>
      <c r="BY45" s="14"/>
      <c r="BZ45" s="30" t="s">
        <v>69</v>
      </c>
      <c r="CA45" s="31" t="s">
        <v>145</v>
      </c>
      <c r="CB45" s="31" t="s">
        <v>104</v>
      </c>
      <c r="CC45" s="31" t="s">
        <v>11</v>
      </c>
      <c r="CD45" s="31" t="s">
        <v>156</v>
      </c>
      <c r="CE45" s="31" t="s">
        <v>72</v>
      </c>
      <c r="CF45" s="31" t="s">
        <v>91</v>
      </c>
      <c r="CG45" s="31" t="s">
        <v>92</v>
      </c>
      <c r="CH45" s="31" t="s">
        <v>101</v>
      </c>
      <c r="CI45" s="31" t="s">
        <v>73</v>
      </c>
      <c r="CJ45" s="32" t="s">
        <v>21</v>
      </c>
      <c r="CK45" s="19"/>
    </row>
    <row r="46" spans="1:90" x14ac:dyDescent="0.2">
      <c r="A46" s="14"/>
      <c r="B46" s="14"/>
      <c r="C46" s="14"/>
      <c r="D46" s="251" t="s">
        <v>176</v>
      </c>
      <c r="E46" s="252" t="s">
        <v>401</v>
      </c>
      <c r="F46" s="253">
        <f>B4+(32*B6)</f>
        <v>33</v>
      </c>
      <c r="G46" s="14"/>
      <c r="I46" s="8"/>
      <c r="J46" s="25">
        <f>F100</f>
        <v>87</v>
      </c>
      <c r="K46" s="26">
        <f>F102</f>
        <v>89</v>
      </c>
      <c r="L46" s="26">
        <f>F55</f>
        <v>42</v>
      </c>
      <c r="M46" s="26">
        <f>F40</f>
        <v>27</v>
      </c>
      <c r="N46" s="26">
        <f>F64</f>
        <v>51</v>
      </c>
      <c r="O46" s="26">
        <f>F79</f>
        <v>66</v>
      </c>
      <c r="P46" s="26">
        <f>F19</f>
        <v>6</v>
      </c>
      <c r="Q46" s="26">
        <f>F120</f>
        <v>107</v>
      </c>
      <c r="R46" s="26">
        <f>F82</f>
        <v>69</v>
      </c>
      <c r="S46" s="26">
        <f>F127</f>
        <v>114</v>
      </c>
      <c r="T46" s="414">
        <f>F26</f>
        <v>13</v>
      </c>
      <c r="U46" s="412">
        <f t="shared" si="18"/>
        <v>671</v>
      </c>
      <c r="V46" s="29">
        <f t="shared" si="19"/>
        <v>54351</v>
      </c>
      <c r="W46" s="14"/>
      <c r="X46" s="447" t="s">
        <v>45</v>
      </c>
      <c r="Y46" s="448" t="s">
        <v>141</v>
      </c>
      <c r="Z46" s="448" t="s">
        <v>101</v>
      </c>
      <c r="AA46" s="448" t="s">
        <v>136</v>
      </c>
      <c r="AB46" s="448" t="s">
        <v>142</v>
      </c>
      <c r="AC46" s="448" t="s">
        <v>88</v>
      </c>
      <c r="AD46" s="448" t="s">
        <v>28</v>
      </c>
      <c r="AE46" s="448" t="s">
        <v>133</v>
      </c>
      <c r="AF46" s="448" t="s">
        <v>163</v>
      </c>
      <c r="AG46" s="448" t="s">
        <v>109</v>
      </c>
      <c r="AH46" s="449" t="s">
        <v>17</v>
      </c>
      <c r="AI46" s="19"/>
      <c r="AK46" s="8"/>
      <c r="AL46" s="25">
        <f>F98</f>
        <v>85</v>
      </c>
      <c r="AM46" s="26">
        <f>F116</f>
        <v>103</v>
      </c>
      <c r="AN46" s="26">
        <f>F14</f>
        <v>1</v>
      </c>
      <c r="AO46" s="26">
        <f>F38</f>
        <v>25</v>
      </c>
      <c r="AP46" s="26">
        <f>F64</f>
        <v>51</v>
      </c>
      <c r="AQ46" s="26">
        <f>F89</f>
        <v>76</v>
      </c>
      <c r="AR46" s="26">
        <f>F107</f>
        <v>94</v>
      </c>
      <c r="AS46" s="26">
        <f>F125</f>
        <v>112</v>
      </c>
      <c r="AT46" s="26">
        <f>F29</f>
        <v>16</v>
      </c>
      <c r="AU46" s="26">
        <f>F55</f>
        <v>42</v>
      </c>
      <c r="AV46" s="27">
        <f>F79</f>
        <v>66</v>
      </c>
      <c r="AW46" s="341">
        <f t="shared" si="16"/>
        <v>671</v>
      </c>
      <c r="AX46" s="14"/>
      <c r="AY46" s="30" t="s">
        <v>24</v>
      </c>
      <c r="AZ46" s="31" t="s">
        <v>27</v>
      </c>
      <c r="BA46" s="31" t="s">
        <v>55</v>
      </c>
      <c r="BB46" s="31" t="s">
        <v>16</v>
      </c>
      <c r="BC46" s="31" t="s">
        <v>142</v>
      </c>
      <c r="BD46" s="31" t="s">
        <v>95</v>
      </c>
      <c r="BE46" s="31" t="s">
        <v>58</v>
      </c>
      <c r="BF46" s="31" t="s">
        <v>74</v>
      </c>
      <c r="BG46" s="31" t="s">
        <v>91</v>
      </c>
      <c r="BH46" s="31" t="s">
        <v>101</v>
      </c>
      <c r="BI46" s="32" t="s">
        <v>88</v>
      </c>
      <c r="BJ46" s="19"/>
      <c r="BL46" s="8"/>
      <c r="BM46" s="25">
        <f>F104</f>
        <v>91</v>
      </c>
      <c r="BN46" s="26">
        <f>F117</f>
        <v>104</v>
      </c>
      <c r="BO46" s="26">
        <f>F130</f>
        <v>117</v>
      </c>
      <c r="BP46" s="26">
        <f>F22</f>
        <v>9</v>
      </c>
      <c r="BQ46" s="26">
        <f>F35</f>
        <v>22</v>
      </c>
      <c r="BR46" s="26">
        <f>F37</f>
        <v>24</v>
      </c>
      <c r="BS46" s="26">
        <f>F50</f>
        <v>37</v>
      </c>
      <c r="BT46" s="26">
        <f>F63</f>
        <v>50</v>
      </c>
      <c r="BU46" s="26">
        <f>F76</f>
        <v>63</v>
      </c>
      <c r="BV46" s="26">
        <f>F89</f>
        <v>76</v>
      </c>
      <c r="BW46" s="27">
        <f>F91</f>
        <v>78</v>
      </c>
      <c r="BX46" s="341">
        <f t="shared" si="17"/>
        <v>671</v>
      </c>
      <c r="BY46" s="14"/>
      <c r="BZ46" s="30" t="s">
        <v>22</v>
      </c>
      <c r="CA46" s="31" t="s">
        <v>155</v>
      </c>
      <c r="CB46" s="31" t="s">
        <v>41</v>
      </c>
      <c r="CC46" s="31" t="s">
        <v>150</v>
      </c>
      <c r="CD46" s="31" t="s">
        <v>65</v>
      </c>
      <c r="CE46" s="31" t="s">
        <v>49</v>
      </c>
      <c r="CF46" s="31" t="s">
        <v>39</v>
      </c>
      <c r="CG46" s="31" t="s">
        <v>122</v>
      </c>
      <c r="CH46" s="31" t="s">
        <v>81</v>
      </c>
      <c r="CI46" s="31" t="s">
        <v>95</v>
      </c>
      <c r="CJ46" s="32" t="s">
        <v>166</v>
      </c>
      <c r="CK46" s="19"/>
    </row>
    <row r="47" spans="1:90" ht="12.75" thickBot="1" x14ac:dyDescent="0.25">
      <c r="A47" s="14"/>
      <c r="B47" s="14"/>
      <c r="C47" s="14"/>
      <c r="D47" s="251" t="s">
        <v>130</v>
      </c>
      <c r="E47" s="252" t="s">
        <v>401</v>
      </c>
      <c r="F47" s="253">
        <f>B4+(33*B6)</f>
        <v>34</v>
      </c>
      <c r="G47" s="14"/>
      <c r="I47" s="8"/>
      <c r="J47" s="40">
        <f>F119</f>
        <v>106</v>
      </c>
      <c r="K47" s="41">
        <f>F73</f>
        <v>60</v>
      </c>
      <c r="L47" s="41">
        <f>F85</f>
        <v>72</v>
      </c>
      <c r="M47" s="41">
        <f>F33</f>
        <v>20</v>
      </c>
      <c r="N47" s="41">
        <f>F103</f>
        <v>90</v>
      </c>
      <c r="O47" s="41">
        <f>F36</f>
        <v>23</v>
      </c>
      <c r="P47" s="41">
        <f>F49</f>
        <v>36</v>
      </c>
      <c r="Q47" s="41">
        <f>F23</f>
        <v>10</v>
      </c>
      <c r="R47" s="41">
        <f>F134</f>
        <v>121</v>
      </c>
      <c r="S47" s="41">
        <f>F65</f>
        <v>52</v>
      </c>
      <c r="T47" s="413">
        <f>F94</f>
        <v>81</v>
      </c>
      <c r="U47" s="412">
        <f t="shared" si="18"/>
        <v>671</v>
      </c>
      <c r="V47" s="29">
        <f t="shared" si="19"/>
        <v>54351</v>
      </c>
      <c r="W47" s="14"/>
      <c r="X47" s="450" t="s">
        <v>113</v>
      </c>
      <c r="Y47" s="451" t="s">
        <v>35</v>
      </c>
      <c r="Z47" s="451" t="s">
        <v>71</v>
      </c>
      <c r="AA47" s="451" t="s">
        <v>100</v>
      </c>
      <c r="AB47" s="451" t="s">
        <v>134</v>
      </c>
      <c r="AC47" s="451" t="s">
        <v>93</v>
      </c>
      <c r="AD47" s="451" t="s">
        <v>125</v>
      </c>
      <c r="AE47" s="451" t="s">
        <v>115</v>
      </c>
      <c r="AF47" s="451" t="s">
        <v>10</v>
      </c>
      <c r="AG47" s="451" t="s">
        <v>47</v>
      </c>
      <c r="AH47" s="452" t="s">
        <v>56</v>
      </c>
      <c r="AI47" s="19"/>
      <c r="AK47" s="8"/>
      <c r="AL47" s="40">
        <f>F128</f>
        <v>115</v>
      </c>
      <c r="AM47" s="41">
        <f>F33</f>
        <v>20</v>
      </c>
      <c r="AN47" s="41">
        <f>F57</f>
        <v>44</v>
      </c>
      <c r="AO47" s="41">
        <f>F76</f>
        <v>63</v>
      </c>
      <c r="AP47" s="41">
        <f>F94</f>
        <v>81</v>
      </c>
      <c r="AQ47" s="41">
        <f>F113</f>
        <v>100</v>
      </c>
      <c r="AR47" s="41">
        <f>F16</f>
        <v>3</v>
      </c>
      <c r="AS47" s="41">
        <f>F42</f>
        <v>29</v>
      </c>
      <c r="AT47" s="41">
        <f>F67</f>
        <v>54</v>
      </c>
      <c r="AU47" s="41">
        <f>F85</f>
        <v>72</v>
      </c>
      <c r="AV47" s="42">
        <f>F103</f>
        <v>90</v>
      </c>
      <c r="AW47" s="341">
        <f t="shared" si="16"/>
        <v>671</v>
      </c>
      <c r="AX47" s="14"/>
      <c r="AY47" s="43" t="s">
        <v>63</v>
      </c>
      <c r="AZ47" s="44" t="s">
        <v>100</v>
      </c>
      <c r="BA47" s="44" t="s">
        <v>135</v>
      </c>
      <c r="BB47" s="44" t="s">
        <v>81</v>
      </c>
      <c r="BC47" s="44" t="s">
        <v>56</v>
      </c>
      <c r="BD47" s="44" t="s">
        <v>60</v>
      </c>
      <c r="BE47" s="44" t="s">
        <v>72</v>
      </c>
      <c r="BF47" s="44" t="s">
        <v>92</v>
      </c>
      <c r="BG47" s="44" t="s">
        <v>44</v>
      </c>
      <c r="BH47" s="44" t="s">
        <v>71</v>
      </c>
      <c r="BI47" s="45" t="s">
        <v>134</v>
      </c>
      <c r="BJ47" s="19"/>
      <c r="BL47" s="8"/>
      <c r="BM47" s="40">
        <f>F125</f>
        <v>112</v>
      </c>
      <c r="BN47" s="41">
        <f>F17</f>
        <v>4</v>
      </c>
      <c r="BO47" s="41">
        <f>F30</f>
        <v>17</v>
      </c>
      <c r="BP47" s="41">
        <f>F43</f>
        <v>30</v>
      </c>
      <c r="BQ47" s="41">
        <f>F56</f>
        <v>43</v>
      </c>
      <c r="BR47" s="41">
        <f>F58</f>
        <v>45</v>
      </c>
      <c r="BS47" s="41">
        <f>F71</f>
        <v>58</v>
      </c>
      <c r="BT47" s="41">
        <f>F84</f>
        <v>71</v>
      </c>
      <c r="BU47" s="41">
        <f>F97</f>
        <v>84</v>
      </c>
      <c r="BV47" s="41">
        <f>F110</f>
        <v>97</v>
      </c>
      <c r="BW47" s="42">
        <f>F123</f>
        <v>110</v>
      </c>
      <c r="BX47" s="341">
        <f t="shared" si="17"/>
        <v>671</v>
      </c>
      <c r="BY47" s="14"/>
      <c r="BZ47" s="43" t="s">
        <v>74</v>
      </c>
      <c r="CA47" s="44" t="s">
        <v>82</v>
      </c>
      <c r="CB47" s="44" t="s">
        <v>34</v>
      </c>
      <c r="CC47" s="44" t="s">
        <v>160</v>
      </c>
      <c r="CD47" s="44" t="s">
        <v>31</v>
      </c>
      <c r="CE47" s="44" t="s">
        <v>138</v>
      </c>
      <c r="CF47" s="44" t="s">
        <v>94</v>
      </c>
      <c r="CG47" s="44" t="s">
        <v>80</v>
      </c>
      <c r="CH47" s="44" t="s">
        <v>119</v>
      </c>
      <c r="CI47" s="44" t="s">
        <v>36</v>
      </c>
      <c r="CJ47" s="45" t="s">
        <v>46</v>
      </c>
      <c r="CK47" s="19"/>
    </row>
    <row r="48" spans="1:90" x14ac:dyDescent="0.2">
      <c r="A48" s="14"/>
      <c r="B48" s="14"/>
      <c r="C48" s="14"/>
      <c r="D48" s="251" t="s">
        <v>149</v>
      </c>
      <c r="E48" s="252" t="s">
        <v>401</v>
      </c>
      <c r="F48" s="253">
        <f>B4+(34*B6)</f>
        <v>35</v>
      </c>
      <c r="G48" s="14"/>
      <c r="I48" s="8"/>
      <c r="J48" s="50">
        <f>SUM(J37:J47)</f>
        <v>671</v>
      </c>
      <c r="K48" s="51">
        <f t="shared" ref="K48:T48" si="20">SUM(K37:K47)</f>
        <v>671</v>
      </c>
      <c r="L48" s="51">
        <f t="shared" si="20"/>
        <v>671</v>
      </c>
      <c r="M48" s="51">
        <f t="shared" si="20"/>
        <v>671</v>
      </c>
      <c r="N48" s="51">
        <f t="shared" si="20"/>
        <v>671</v>
      </c>
      <c r="O48" s="51">
        <f t="shared" si="20"/>
        <v>671</v>
      </c>
      <c r="P48" s="51">
        <f t="shared" si="20"/>
        <v>671</v>
      </c>
      <c r="Q48" s="51">
        <f t="shared" si="20"/>
        <v>671</v>
      </c>
      <c r="R48" s="51">
        <f t="shared" si="20"/>
        <v>671</v>
      </c>
      <c r="S48" s="51">
        <f t="shared" si="20"/>
        <v>671</v>
      </c>
      <c r="T48" s="51">
        <f t="shared" si="20"/>
        <v>671</v>
      </c>
      <c r="U48" s="28">
        <f>SUM(J37,K38,L39,M40,N41,O42,P43,Q44,R45,S46,T47)</f>
        <v>671</v>
      </c>
      <c r="V48" s="29">
        <f>SUMSQ(J37,K38,L39,M40,N41,O42,P43,Q44,R45,S46,T47)</f>
        <v>54351</v>
      </c>
      <c r="W48" s="14"/>
      <c r="X48" s="453"/>
      <c r="Y48" s="453"/>
      <c r="Z48" s="453"/>
      <c r="AA48" s="453"/>
      <c r="AB48" s="453"/>
      <c r="AC48" s="453"/>
      <c r="AD48" s="453"/>
      <c r="AE48" s="453"/>
      <c r="AF48" s="453"/>
      <c r="AG48" s="453"/>
      <c r="AH48" s="453"/>
      <c r="AI48" s="19"/>
      <c r="AK48" s="8"/>
      <c r="AL48" s="50">
        <f>AL37+AL38+AL39+AL40+AL41+AL42+AL43+AL44+AL45+AL46+AL47</f>
        <v>671</v>
      </c>
      <c r="AM48" s="51">
        <f>AM37+AM38+AM41+AM39+AM40+AM42+AM43+AM44+AM45+AM46+AM47</f>
        <v>671</v>
      </c>
      <c r="AN48" s="51">
        <f t="shared" ref="AN48:AV48" si="21">AN37+AN38+AN39+AN40+AN41+AN42+AN43+AN44+AN45+AN46+AN47</f>
        <v>671</v>
      </c>
      <c r="AO48" s="51">
        <f t="shared" si="21"/>
        <v>671</v>
      </c>
      <c r="AP48" s="51">
        <f t="shared" si="21"/>
        <v>671</v>
      </c>
      <c r="AQ48" s="51">
        <f t="shared" si="21"/>
        <v>671</v>
      </c>
      <c r="AR48" s="51">
        <f t="shared" si="21"/>
        <v>671</v>
      </c>
      <c r="AS48" s="51">
        <f t="shared" si="21"/>
        <v>671</v>
      </c>
      <c r="AT48" s="51">
        <f t="shared" si="21"/>
        <v>671</v>
      </c>
      <c r="AU48" s="51">
        <f t="shared" si="21"/>
        <v>671</v>
      </c>
      <c r="AV48" s="51">
        <f t="shared" si="21"/>
        <v>671</v>
      </c>
      <c r="AW48" s="342">
        <f>AL37^3+AM38^3+AN39^3+AO40^3+AP41^3+AQ42^3+AR43^3+AS44^3+AT45^3+AU46^3+AV47^3</f>
        <v>4952651</v>
      </c>
      <c r="AX48" s="14"/>
      <c r="AY48" s="14"/>
      <c r="AZ48" s="408"/>
      <c r="BA48" s="350" t="s">
        <v>511</v>
      </c>
      <c r="BB48" s="14"/>
      <c r="BC48" s="14"/>
      <c r="BD48" s="14"/>
      <c r="BE48" s="14"/>
      <c r="BF48" s="14"/>
      <c r="BG48" s="14"/>
      <c r="BH48" s="14"/>
      <c r="BI48" s="14"/>
      <c r="BJ48" s="19"/>
      <c r="BL48" s="8"/>
      <c r="BM48" s="50">
        <f>BM37+BM38+BM39+BM40+BM41+BM42+BM43+BM44+BM45+BM46+BM47</f>
        <v>671</v>
      </c>
      <c r="BN48" s="51">
        <f>BN37+BN38+BN41+BN39+BN40+BN42+BN43+BN44+BN45+BN46+BN47</f>
        <v>671</v>
      </c>
      <c r="BO48" s="51">
        <f t="shared" ref="BO48:BW48" si="22">BO37+BO38+BO39+BO40+BO41+BO42+BO43+BO44+BO45+BO46+BO47</f>
        <v>671</v>
      </c>
      <c r="BP48" s="51">
        <f t="shared" si="22"/>
        <v>671</v>
      </c>
      <c r="BQ48" s="51">
        <f t="shared" si="22"/>
        <v>671</v>
      </c>
      <c r="BR48" s="51">
        <f t="shared" si="22"/>
        <v>671</v>
      </c>
      <c r="BS48" s="51">
        <f t="shared" si="22"/>
        <v>671</v>
      </c>
      <c r="BT48" s="51">
        <f t="shared" si="22"/>
        <v>671</v>
      </c>
      <c r="BU48" s="51">
        <f t="shared" si="22"/>
        <v>671</v>
      </c>
      <c r="BV48" s="51">
        <f t="shared" si="22"/>
        <v>671</v>
      </c>
      <c r="BW48" s="51">
        <f t="shared" si="22"/>
        <v>671</v>
      </c>
      <c r="BX48" s="342">
        <f>BM37+BN38+BO39+BP40+BQ41+BR42+BS43+BT44+BU45+BV46+BW47</f>
        <v>671</v>
      </c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9"/>
    </row>
    <row r="49" spans="1:90" ht="12.75" thickBot="1" x14ac:dyDescent="0.25">
      <c r="A49" s="14"/>
      <c r="B49" s="14"/>
      <c r="C49" s="14"/>
      <c r="D49" s="251" t="s">
        <v>125</v>
      </c>
      <c r="E49" s="252" t="s">
        <v>401</v>
      </c>
      <c r="F49" s="253">
        <f>B4+(35*B6)</f>
        <v>36</v>
      </c>
      <c r="G49" s="14"/>
      <c r="I49" s="8"/>
      <c r="J49" s="55">
        <f>SUMSQ(J37:J47)</f>
        <v>54351</v>
      </c>
      <c r="K49" s="56">
        <f t="shared" ref="K49:T49" si="23">SUMSQ(K37:K47)</f>
        <v>54351</v>
      </c>
      <c r="L49" s="56">
        <f t="shared" si="23"/>
        <v>54351</v>
      </c>
      <c r="M49" s="56">
        <f t="shared" si="23"/>
        <v>54351</v>
      </c>
      <c r="N49" s="56">
        <f t="shared" si="23"/>
        <v>54351</v>
      </c>
      <c r="O49" s="56">
        <f t="shared" si="23"/>
        <v>54351</v>
      </c>
      <c r="P49" s="56">
        <f t="shared" si="23"/>
        <v>54351</v>
      </c>
      <c r="Q49" s="56">
        <f t="shared" si="23"/>
        <v>54351</v>
      </c>
      <c r="R49" s="56">
        <f t="shared" si="23"/>
        <v>54351</v>
      </c>
      <c r="S49" s="56">
        <f t="shared" si="23"/>
        <v>54351</v>
      </c>
      <c r="T49" s="56">
        <f t="shared" si="23"/>
        <v>54351</v>
      </c>
      <c r="U49" s="201">
        <f>SUM(J47,K46,L45,M44,N43,O42,P41,Q40,R39,S38,T37)</f>
        <v>671</v>
      </c>
      <c r="V49" s="202">
        <f>SUMSQ(J47,K46,L45,M44,N43,O42,P41,Q40,R39,S38,T37)</f>
        <v>54351</v>
      </c>
      <c r="W49" s="14"/>
      <c r="X49" s="455" t="s">
        <v>55</v>
      </c>
      <c r="Y49" s="456" t="s">
        <v>120</v>
      </c>
      <c r="Z49" s="456" t="s">
        <v>176</v>
      </c>
      <c r="AA49" s="456" t="s">
        <v>18</v>
      </c>
      <c r="AB49" s="456" t="s">
        <v>94</v>
      </c>
      <c r="AC49" s="456" t="s">
        <v>107</v>
      </c>
      <c r="AD49" s="456" t="s">
        <v>27</v>
      </c>
      <c r="AE49" s="456" t="s">
        <v>32</v>
      </c>
      <c r="AF49" s="456" t="s">
        <v>44</v>
      </c>
      <c r="AG49" s="456" t="s">
        <v>109</v>
      </c>
      <c r="AH49" s="457" t="s">
        <v>56</v>
      </c>
      <c r="AI49" s="19"/>
      <c r="AK49" s="8"/>
      <c r="AL49" s="393">
        <f>AL47+AM37+AN38+AO39+AP40+AQ41+AR42+AS43+AT44+AU45+AV46</f>
        <v>671</v>
      </c>
      <c r="AM49" s="392">
        <f>AM47+AL46+AN37+AO38+AP39+AQ40+AR41+AS42+AT43+AU44+AV45</f>
        <v>671</v>
      </c>
      <c r="AN49" s="392">
        <f>AN47+AM46+AL45+AO37+AP38+AQ39+AR40+AS41+AT42+AU43+AV44</f>
        <v>671</v>
      </c>
      <c r="AO49" s="392">
        <f>AO47+AN46+AM45+AL44+AP37+AQ38+AR39+AS40+AT41+AU42+AV43</f>
        <v>671</v>
      </c>
      <c r="AP49" s="392">
        <f>AP47+AO46+AN45+AM44+AL43+AQ37+AR38+AS39+AT40+AU41+AV42</f>
        <v>671</v>
      </c>
      <c r="AQ49" s="392">
        <f>AQ47+AP46+AO45+AN44+AM43+AL42+AR37+AS38+AT39+AU40+AV41</f>
        <v>671</v>
      </c>
      <c r="AR49" s="392">
        <f>AR47+AQ46+AP45+AO44+AN43+AM42+AL41+AS37+AT38+AU39+AV40</f>
        <v>671</v>
      </c>
      <c r="AS49" s="392">
        <f>AS47+AR46+AQ45+AP44+AO43+AN42+AM41+AL40+AT37+AU38+AV39</f>
        <v>671</v>
      </c>
      <c r="AT49" s="392">
        <f>AT47+AS46+AR45+AQ44+AP43+AO42+AN41+AM40+AL39+AU37+AV38</f>
        <v>671</v>
      </c>
      <c r="AU49" s="392">
        <f>AU47+AT46+AS45+AR44+AQ43+AP42+AO41+AN40+AM39+AL38+AV37</f>
        <v>671</v>
      </c>
      <c r="AV49" s="392">
        <f>AV47^2+AU46^2+AT45^2+AS44^2+AR43^2+AQ42^2+AP41^2+AO40^2+AN39^2+AM38^2+AL37^2</f>
        <v>54351</v>
      </c>
      <c r="AW49" s="391">
        <f>AV37^3+AU38^3+AT39^3+AS40^3+AR41^3+AQ42^3+AP43^3+AO44^3+AN45^3+AM46^3+AL47^3</f>
        <v>4952651</v>
      </c>
      <c r="AX49" s="14"/>
      <c r="AY49" s="14"/>
      <c r="AZ49" s="14"/>
      <c r="BA49" s="14"/>
      <c r="BB49" s="14"/>
      <c r="BC49" s="14"/>
      <c r="BD49" s="14"/>
      <c r="BE49" s="282"/>
      <c r="BF49" s="282"/>
      <c r="BG49" s="282"/>
      <c r="BH49" s="282"/>
      <c r="BI49" s="282"/>
      <c r="BJ49" s="19"/>
      <c r="BL49" s="8"/>
      <c r="BM49" s="393">
        <f>BM47+BN37+BO38+BP39+BQ40+BR41+BS42+BT43+BU44+BV45+BW46</f>
        <v>671</v>
      </c>
      <c r="BN49" s="392">
        <f>BN47+BM46+BO37+BP38+BQ39+BR40+BS41+BT42+BU43+BV44+BW45</f>
        <v>671</v>
      </c>
      <c r="BO49" s="392">
        <f>BO47+BN46+BM45+BP37+BQ38+BR39+BS40+BT41+BU42+BV43+BW44</f>
        <v>671</v>
      </c>
      <c r="BP49" s="392">
        <f>BP47+BO46+BN45+BM44+BQ37+BR38+BS39+BT40+BU41+BV42+BW43</f>
        <v>671</v>
      </c>
      <c r="BQ49" s="392">
        <f>BQ47+BP46+BO45+BN44+BM43+BR37+BS38+BT39+BU40+BV41+BW42</f>
        <v>671</v>
      </c>
      <c r="BR49" s="392">
        <f>BR47+BQ46+BP45+BO44+BN43+BM42+BS37+BT38+BU39+BV40+BW41</f>
        <v>671</v>
      </c>
      <c r="BS49" s="392">
        <f>BS47+BR46+BQ45+BP44+BO43+BN42+BM41+BT37+BU38+BV39+BW40</f>
        <v>671</v>
      </c>
      <c r="BT49" s="392">
        <f>BT47+BS46+BR45+BQ44+BP43+BO42+BN41+BM40+BU37+BV38+BW39</f>
        <v>671</v>
      </c>
      <c r="BU49" s="392">
        <f>BU47+BT46+BS45+BR44+BQ43+BP42+BO41+BN40+BM39+BV37+BW38</f>
        <v>671</v>
      </c>
      <c r="BV49" s="392">
        <f>BV47+BU46+BT45+BS44+BR43+BQ42+BP41+BO40+BN39+BM38+BW37</f>
        <v>671</v>
      </c>
      <c r="BW49" s="392">
        <f>BW47+BV46+BU45+BT44+BS43+BR42+BQ41+BP40+BO39+BN38+BM37</f>
        <v>671</v>
      </c>
      <c r="BX49" s="391">
        <f>BW37+BV38+BU39+BT40+BS41+BR42+BQ43+BP44+BO45+BN46+BM47</f>
        <v>671</v>
      </c>
      <c r="BY49" s="14"/>
      <c r="BZ49" s="280" t="s">
        <v>602</v>
      </c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9"/>
    </row>
    <row r="50" spans="1:90" ht="12.75" thickBot="1" x14ac:dyDescent="0.25">
      <c r="A50" s="14"/>
      <c r="B50" s="14"/>
      <c r="C50" s="14"/>
      <c r="D50" s="251" t="s">
        <v>39</v>
      </c>
      <c r="E50" s="252" t="s">
        <v>401</v>
      </c>
      <c r="F50" s="253">
        <f>B4+(36*B6)</f>
        <v>37</v>
      </c>
      <c r="G50" s="14"/>
      <c r="I50" s="8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14"/>
      <c r="X50" s="458" t="s">
        <v>113</v>
      </c>
      <c r="Y50" s="459" t="s">
        <v>141</v>
      </c>
      <c r="Z50" s="459" t="s">
        <v>19</v>
      </c>
      <c r="AA50" s="459" t="s">
        <v>126</v>
      </c>
      <c r="AB50" s="459" t="s">
        <v>84</v>
      </c>
      <c r="AC50" s="459" t="s">
        <v>107</v>
      </c>
      <c r="AD50" s="459" t="s">
        <v>127</v>
      </c>
      <c r="AE50" s="459" t="s">
        <v>16</v>
      </c>
      <c r="AF50" s="459" t="s">
        <v>149</v>
      </c>
      <c r="AG50" s="459" t="s">
        <v>95</v>
      </c>
      <c r="AH50" s="460" t="s">
        <v>37</v>
      </c>
      <c r="AI50" s="19"/>
      <c r="AK50" s="390"/>
      <c r="AL50" s="55">
        <f>AL37+AM47+AN46+AO45+AP44+AQ43+AR42+AS41+AT40+AU39+AV38</f>
        <v>671</v>
      </c>
      <c r="AM50" s="56">
        <f>AM37+AL38+AN47+AO46+AP45+AQ44+AR43+AS42+AT41+AU40+AV39</f>
        <v>671</v>
      </c>
      <c r="AN50" s="56">
        <f>AN37+AM38+AL39+AO47+AP46+AQ45+AR44+AS43+AT42+AU41+AV40</f>
        <v>671</v>
      </c>
      <c r="AO50" s="56">
        <f>AO37+AN38+AM39+AL40+AP47+AQ46+AR45+AS44+AT43+AU42+AV41</f>
        <v>671</v>
      </c>
      <c r="AP50" s="56">
        <f>AP37+AO38+AN39+AM40+AL41+AQ47+AR46+AS45+AT44+AU43+AV42</f>
        <v>671</v>
      </c>
      <c r="AQ50" s="56">
        <f>AQ37+AP38+AO39+AN40+AM41+AL42+AR47+AS46+AT45+AU44+AV43</f>
        <v>671</v>
      </c>
      <c r="AR50" s="56">
        <f>AR37+AQ38+AP39+AO40+AN41+AM42+AL43+AS47+AT46+AU45+AV44</f>
        <v>671</v>
      </c>
      <c r="AS50" s="56">
        <f>AS37+AR38+AQ39+AP40+AO41+AN42+AM43+AL44+AT47+AU46+AV45</f>
        <v>671</v>
      </c>
      <c r="AT50" s="56">
        <f>AT37+AS38+AR39+AQ40+AP41+AO42+AN43+AM44+AL45+AU47+AV46</f>
        <v>671</v>
      </c>
      <c r="AU50" s="56">
        <f>AU37+AT38+AS39+AR40+AQ41+AP42+AO43+AN44+AM45+AL46+AV47</f>
        <v>671</v>
      </c>
      <c r="AV50" s="56">
        <f>AV37^2+AU38^2+AT39^2+AS40^2+AR41^2+AQ42^2+AP43^2+AO44^2+AN45^2+AM46^2+AL47^2</f>
        <v>54351</v>
      </c>
      <c r="AW50" s="389"/>
      <c r="AX50" s="14"/>
      <c r="AY50" s="350" t="s">
        <v>594</v>
      </c>
      <c r="AZ50" s="350" t="s">
        <v>622</v>
      </c>
      <c r="BA50" s="14"/>
      <c r="BB50" s="350" t="s">
        <v>580</v>
      </c>
      <c r="BC50" s="350"/>
      <c r="BD50" s="350"/>
      <c r="BE50" s="405"/>
      <c r="BF50" s="280" t="s">
        <v>621</v>
      </c>
      <c r="BG50" s="282"/>
      <c r="BH50" s="282"/>
      <c r="BI50" s="282"/>
      <c r="BJ50" s="14"/>
      <c r="BK50" s="425"/>
      <c r="BL50" s="390"/>
      <c r="BM50" s="55">
        <f>BM37+BN47+BO46+BP45+BQ44+BR43+BS42+BT41+BU40+BV39+BW38</f>
        <v>671</v>
      </c>
      <c r="BN50" s="56">
        <f>BN37+BM38+BO47+BP46+BQ45+BR44+BS43+BT42+BU41+BV40+BW39</f>
        <v>671</v>
      </c>
      <c r="BO50" s="56">
        <f>BO37+BN38+BM39+BP47+BQ46+BR45+BS44+BT43+BU42+BV41+BW40</f>
        <v>671</v>
      </c>
      <c r="BP50" s="56">
        <f>BP37+BO38+BN39+BM40+BQ47+BR46+BS45+BT44+BU43+BV42+BW41</f>
        <v>671</v>
      </c>
      <c r="BQ50" s="56">
        <f>BQ37+BP38+BO39+BN40+BM41+BR47+BS46+BT45+BU44+BV43+BW42</f>
        <v>671</v>
      </c>
      <c r="BR50" s="56">
        <f>BR37+BQ38+BP39+BO40+BN41+BM42+BS47+BT46+BU45+BV44+BW43</f>
        <v>671</v>
      </c>
      <c r="BS50" s="56">
        <f>BS37+BR38+BQ39+BP40+BO41+BN42+BM43+BT47+BU46+BV45+BW44</f>
        <v>671</v>
      </c>
      <c r="BT50" s="56">
        <f>BT37+BS38+BR39+BQ40+BP41+BO42+BN43+BM44+BU47+BV46+BW45</f>
        <v>671</v>
      </c>
      <c r="BU50" s="56">
        <f>BU37+BT38+BS39+BR40+BQ41+BP42+BO43+BN44+BM45+BV47+BW46</f>
        <v>671</v>
      </c>
      <c r="BV50" s="56">
        <f>BV37+BU38+BT39+BS40+BR41+BQ42+BP43+BO44+BN45+BM46+BW47</f>
        <v>671</v>
      </c>
      <c r="BW50" s="56">
        <f>BW37+BV38+BU39+BT40+BS41+BR42+BQ43+BP44+BO45+BN46+BM47</f>
        <v>671</v>
      </c>
      <c r="BX50" s="389"/>
      <c r="BY50" s="14"/>
      <c r="BZ50" s="280" t="s">
        <v>600</v>
      </c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53"/>
    </row>
    <row r="51" spans="1:90" ht="12.75" thickBot="1" x14ac:dyDescent="0.25">
      <c r="A51" s="14"/>
      <c r="B51" s="14"/>
      <c r="C51" s="14"/>
      <c r="D51" s="251" t="s">
        <v>105</v>
      </c>
      <c r="E51" s="252" t="s">
        <v>401</v>
      </c>
      <c r="F51" s="253">
        <f>B4+(37*B6)</f>
        <v>38</v>
      </c>
      <c r="G51" s="14"/>
      <c r="I51" s="65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71"/>
      <c r="AK51" s="65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244"/>
      <c r="AZ51" s="350" t="s">
        <v>512</v>
      </c>
      <c r="BA51" s="14"/>
      <c r="BB51" s="14"/>
      <c r="BC51" s="14"/>
      <c r="BD51" s="14"/>
      <c r="BE51" s="66"/>
      <c r="BF51" s="344" t="s">
        <v>620</v>
      </c>
      <c r="BG51" s="404"/>
      <c r="BH51" s="404"/>
      <c r="BI51" s="66"/>
      <c r="BJ51" s="71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71"/>
    </row>
    <row r="52" spans="1:90" ht="12.75" thickBot="1" x14ac:dyDescent="0.25">
      <c r="A52" s="14"/>
      <c r="B52" s="14"/>
      <c r="C52" s="14"/>
      <c r="D52" s="251" t="s">
        <v>13</v>
      </c>
      <c r="E52" s="252" t="s">
        <v>401</v>
      </c>
      <c r="F52" s="253">
        <f>B4+(38*B6)</f>
        <v>39</v>
      </c>
      <c r="G52" s="14"/>
      <c r="V52" s="1" t="s">
        <v>0</v>
      </c>
      <c r="AK52" s="1" t="s">
        <v>0</v>
      </c>
      <c r="AY52" s="14"/>
      <c r="AZ52" s="14"/>
      <c r="BA52" s="14"/>
      <c r="BB52" s="14"/>
      <c r="BC52" s="14"/>
      <c r="BD52" s="14"/>
      <c r="BL52" s="1" t="s">
        <v>0</v>
      </c>
    </row>
    <row r="53" spans="1:90" ht="12.75" thickBot="1" x14ac:dyDescent="0.25">
      <c r="A53" s="14"/>
      <c r="B53" s="14"/>
      <c r="C53" s="14"/>
      <c r="D53" s="251" t="s">
        <v>59</v>
      </c>
      <c r="E53" s="252" t="s">
        <v>401</v>
      </c>
      <c r="F53" s="253">
        <f>B4+(39*B6)</f>
        <v>40</v>
      </c>
      <c r="G53" s="14"/>
      <c r="I53" s="2" t="s">
        <v>0</v>
      </c>
      <c r="J53" s="3"/>
      <c r="K53" s="3"/>
      <c r="L53" s="3"/>
      <c r="M53" s="3"/>
      <c r="N53" s="3"/>
      <c r="O53" s="4" t="s">
        <v>619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4" t="s">
        <v>645</v>
      </c>
      <c r="AD53" s="3"/>
      <c r="AE53" s="3"/>
      <c r="AF53" s="3"/>
      <c r="AG53" s="3"/>
      <c r="AH53" s="3"/>
      <c r="AI53" s="6"/>
      <c r="AK53" s="2"/>
      <c r="AL53" s="3"/>
      <c r="AM53" s="3"/>
      <c r="AN53" s="3"/>
      <c r="AO53" s="3"/>
      <c r="AP53" s="3"/>
      <c r="AQ53" s="4" t="s">
        <v>617</v>
      </c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4" t="s">
        <v>616</v>
      </c>
      <c r="BE53" s="3"/>
      <c r="BF53" s="3"/>
      <c r="BG53" s="3"/>
      <c r="BH53" s="3"/>
      <c r="BI53" s="3"/>
      <c r="BJ53" s="6"/>
      <c r="BL53" s="2"/>
      <c r="BM53" s="3"/>
      <c r="BN53" s="3"/>
      <c r="BO53" s="3"/>
      <c r="BP53" s="3"/>
      <c r="BQ53" s="3"/>
      <c r="BR53" s="4" t="s">
        <v>615</v>
      </c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4" t="s">
        <v>614</v>
      </c>
      <c r="CF53" s="3"/>
      <c r="CG53" s="3"/>
      <c r="CH53" s="3"/>
      <c r="CI53" s="3"/>
      <c r="CJ53" s="3"/>
      <c r="CK53" s="6"/>
    </row>
    <row r="54" spans="1:90" x14ac:dyDescent="0.2">
      <c r="A54" s="14"/>
      <c r="B54" s="14"/>
      <c r="C54" s="14"/>
      <c r="D54" s="251" t="s">
        <v>102</v>
      </c>
      <c r="E54" s="252" t="s">
        <v>401</v>
      </c>
      <c r="F54" s="264">
        <f>B4+(40*B6)</f>
        <v>41</v>
      </c>
      <c r="G54" s="14"/>
      <c r="I54" s="8"/>
      <c r="J54" s="9">
        <f>F21</f>
        <v>8</v>
      </c>
      <c r="K54" s="10">
        <f>F129</f>
        <v>116</v>
      </c>
      <c r="L54" s="10">
        <f>F48</f>
        <v>35</v>
      </c>
      <c r="M54" s="10">
        <f>F93</f>
        <v>80</v>
      </c>
      <c r="N54" s="10">
        <f>F28</f>
        <v>15</v>
      </c>
      <c r="O54" s="10">
        <f>F69</f>
        <v>56</v>
      </c>
      <c r="P54" s="10">
        <f>F108</f>
        <v>95</v>
      </c>
      <c r="Q54" s="10">
        <f>F66</f>
        <v>53</v>
      </c>
      <c r="R54" s="10">
        <f>F122</f>
        <v>109</v>
      </c>
      <c r="S54" s="10">
        <f>F84</f>
        <v>71</v>
      </c>
      <c r="T54" s="415">
        <f>F46</f>
        <v>33</v>
      </c>
      <c r="U54" s="411">
        <f>SUM(J54:T54)</f>
        <v>671</v>
      </c>
      <c r="V54" s="13">
        <f>SUMSQ(J54:T54)</f>
        <v>54351</v>
      </c>
      <c r="W54" s="14"/>
      <c r="X54" s="444" t="s">
        <v>83</v>
      </c>
      <c r="Y54" s="445" t="s">
        <v>75</v>
      </c>
      <c r="Z54" s="445" t="s">
        <v>149</v>
      </c>
      <c r="AA54" s="445" t="s">
        <v>51</v>
      </c>
      <c r="AB54" s="445" t="s">
        <v>23</v>
      </c>
      <c r="AC54" s="445" t="s">
        <v>15</v>
      </c>
      <c r="AD54" s="445" t="s">
        <v>14</v>
      </c>
      <c r="AE54" s="445" t="s">
        <v>61</v>
      </c>
      <c r="AF54" s="445" t="s">
        <v>11</v>
      </c>
      <c r="AG54" s="445" t="s">
        <v>80</v>
      </c>
      <c r="AH54" s="446" t="s">
        <v>176</v>
      </c>
      <c r="AI54" s="19"/>
      <c r="AK54" s="8"/>
      <c r="AL54" s="9">
        <f>F37</f>
        <v>24</v>
      </c>
      <c r="AM54" s="10">
        <f>F63</f>
        <v>50</v>
      </c>
      <c r="AN54" s="10">
        <f>F89</f>
        <v>76</v>
      </c>
      <c r="AO54" s="10">
        <f>F108</f>
        <v>95</v>
      </c>
      <c r="AP54" s="10">
        <f>F126</f>
        <v>113</v>
      </c>
      <c r="AQ54" s="10">
        <f>F25</f>
        <v>12</v>
      </c>
      <c r="AR54" s="10">
        <f>F50</f>
        <v>37</v>
      </c>
      <c r="AS54" s="10">
        <f>F76</f>
        <v>63</v>
      </c>
      <c r="AT54" s="10">
        <f>F101</f>
        <v>88</v>
      </c>
      <c r="AU54" s="10">
        <f>F121</f>
        <v>108</v>
      </c>
      <c r="AV54" s="11">
        <f>F18</f>
        <v>5</v>
      </c>
      <c r="AW54" s="340">
        <f t="shared" ref="AW54:AW64" si="24">AL54+AM54+AN54+AO54+AP54+AQ54+AR54+AS54+AT54+AU54+AV54</f>
        <v>671</v>
      </c>
      <c r="AX54" s="14"/>
      <c r="AY54" s="16" t="s">
        <v>49</v>
      </c>
      <c r="AZ54" s="17" t="s">
        <v>122</v>
      </c>
      <c r="BA54" s="17" t="s">
        <v>95</v>
      </c>
      <c r="BB54" s="17" t="s">
        <v>14</v>
      </c>
      <c r="BC54" s="17" t="s">
        <v>126</v>
      </c>
      <c r="BD54" s="17" t="s">
        <v>118</v>
      </c>
      <c r="BE54" s="17" t="s">
        <v>39</v>
      </c>
      <c r="BF54" s="17" t="s">
        <v>81</v>
      </c>
      <c r="BG54" s="17" t="s">
        <v>9</v>
      </c>
      <c r="BH54" s="17" t="s">
        <v>111</v>
      </c>
      <c r="BI54" s="18" t="s">
        <v>144</v>
      </c>
      <c r="BJ54" s="19"/>
      <c r="BL54" s="8"/>
      <c r="BM54" s="9">
        <f>F35</f>
        <v>22</v>
      </c>
      <c r="BN54" s="10">
        <f>F44</f>
        <v>31</v>
      </c>
      <c r="BO54" s="10">
        <f>F53</f>
        <v>40</v>
      </c>
      <c r="BP54" s="10">
        <f>F62</f>
        <v>49</v>
      </c>
      <c r="BQ54" s="10">
        <f>F71</f>
        <v>58</v>
      </c>
      <c r="BR54" s="10">
        <f>F80</f>
        <v>67</v>
      </c>
      <c r="BS54" s="10">
        <f>F100</f>
        <v>87</v>
      </c>
      <c r="BT54" s="10">
        <f>F109</f>
        <v>96</v>
      </c>
      <c r="BU54" s="10">
        <f>F118</f>
        <v>105</v>
      </c>
      <c r="BV54" s="10">
        <f>F127</f>
        <v>114</v>
      </c>
      <c r="BW54" s="11">
        <f>F15</f>
        <v>2</v>
      </c>
      <c r="BX54" s="340">
        <f t="shared" ref="BX54:BX64" si="25">BM54+BN54+BO54+BP54+BQ54+BR54+BS54+BT54+BU54+BV54+BW54</f>
        <v>671</v>
      </c>
      <c r="BY54" s="14"/>
      <c r="BZ54" s="16" t="s">
        <v>65</v>
      </c>
      <c r="CA54" s="17" t="s">
        <v>26</v>
      </c>
      <c r="CB54" s="17" t="s">
        <v>59</v>
      </c>
      <c r="CC54" s="17" t="s">
        <v>29</v>
      </c>
      <c r="CD54" s="17" t="s">
        <v>94</v>
      </c>
      <c r="CE54" s="17" t="s">
        <v>84</v>
      </c>
      <c r="CF54" s="17" t="s">
        <v>45</v>
      </c>
      <c r="CG54" s="17" t="s">
        <v>104</v>
      </c>
      <c r="CH54" s="17" t="s">
        <v>97</v>
      </c>
      <c r="CI54" s="17" t="s">
        <v>109</v>
      </c>
      <c r="CJ54" s="18" t="s">
        <v>157</v>
      </c>
      <c r="CK54" s="19"/>
    </row>
    <row r="55" spans="1:90" x14ac:dyDescent="0.2">
      <c r="A55" s="14"/>
      <c r="B55" s="14"/>
      <c r="C55" s="14"/>
      <c r="D55" s="251" t="s">
        <v>101</v>
      </c>
      <c r="E55" s="252" t="s">
        <v>401</v>
      </c>
      <c r="F55" s="253">
        <f>B4+(41*B6)</f>
        <v>42</v>
      </c>
      <c r="G55" s="14"/>
      <c r="I55" s="8"/>
      <c r="J55" s="25">
        <f>F97</f>
        <v>84</v>
      </c>
      <c r="K55" s="208">
        <f>F32</f>
        <v>19</v>
      </c>
      <c r="L55" s="26">
        <f>F44</f>
        <v>31</v>
      </c>
      <c r="M55" s="26">
        <f>F133</f>
        <v>120</v>
      </c>
      <c r="N55" s="26">
        <f>F74</f>
        <v>61</v>
      </c>
      <c r="O55" s="26">
        <f>F116</f>
        <v>103</v>
      </c>
      <c r="P55" s="26">
        <f>F51</f>
        <v>38</v>
      </c>
      <c r="Q55" s="26">
        <f>F104</f>
        <v>91</v>
      </c>
      <c r="R55" s="26">
        <f>F80</f>
        <v>67</v>
      </c>
      <c r="S55" s="26">
        <f>F68</f>
        <v>55</v>
      </c>
      <c r="T55" s="414">
        <f>F15</f>
        <v>2</v>
      </c>
      <c r="U55" s="412">
        <f t="shared" ref="U55:U64" si="26">SUM(J55:T55)</f>
        <v>671</v>
      </c>
      <c r="V55" s="29">
        <f t="shared" ref="V55:V64" si="27">SUMSQ(J55:T55)</f>
        <v>54351</v>
      </c>
      <c r="W55" s="14"/>
      <c r="X55" s="447" t="s">
        <v>119</v>
      </c>
      <c r="Y55" s="448" t="s">
        <v>54</v>
      </c>
      <c r="Z55" s="448" t="s">
        <v>26</v>
      </c>
      <c r="AA55" s="448" t="s">
        <v>8</v>
      </c>
      <c r="AB55" s="448" t="s">
        <v>106</v>
      </c>
      <c r="AC55" s="448" t="s">
        <v>27</v>
      </c>
      <c r="AD55" s="448" t="s">
        <v>105</v>
      </c>
      <c r="AE55" s="448" t="s">
        <v>22</v>
      </c>
      <c r="AF55" s="448" t="s">
        <v>84</v>
      </c>
      <c r="AG55" s="448" t="s">
        <v>73</v>
      </c>
      <c r="AH55" s="449" t="s">
        <v>157</v>
      </c>
      <c r="AI55" s="19"/>
      <c r="AK55" s="8"/>
      <c r="AL55" s="25">
        <f>F79</f>
        <v>66</v>
      </c>
      <c r="AM55" s="208">
        <f>F99</f>
        <v>86</v>
      </c>
      <c r="AN55" s="26">
        <f>F117</f>
        <v>104</v>
      </c>
      <c r="AO55" s="26">
        <f>F15</f>
        <v>2</v>
      </c>
      <c r="AP55" s="26">
        <f>F41</f>
        <v>28</v>
      </c>
      <c r="AQ55" s="26">
        <f>F67</f>
        <v>54</v>
      </c>
      <c r="AR55" s="26">
        <f>F86</f>
        <v>73</v>
      </c>
      <c r="AS55" s="26">
        <f>F104</f>
        <v>91</v>
      </c>
      <c r="AT55" s="26">
        <f>F124</f>
        <v>111</v>
      </c>
      <c r="AU55" s="26">
        <f>F28</f>
        <v>15</v>
      </c>
      <c r="AV55" s="27">
        <f>F54</f>
        <v>41</v>
      </c>
      <c r="AW55" s="341">
        <f t="shared" si="24"/>
        <v>671</v>
      </c>
      <c r="AX55" s="14"/>
      <c r="AY55" s="30" t="s">
        <v>88</v>
      </c>
      <c r="AZ55" s="31" t="s">
        <v>89</v>
      </c>
      <c r="BA55" s="31" t="s">
        <v>155</v>
      </c>
      <c r="BB55" s="31" t="s">
        <v>157</v>
      </c>
      <c r="BC55" s="31" t="s">
        <v>114</v>
      </c>
      <c r="BD55" s="31" t="s">
        <v>44</v>
      </c>
      <c r="BE55" s="31" t="s">
        <v>103</v>
      </c>
      <c r="BF55" s="31" t="s">
        <v>22</v>
      </c>
      <c r="BG55" s="31" t="s">
        <v>156</v>
      </c>
      <c r="BH55" s="31" t="s">
        <v>23</v>
      </c>
      <c r="BI55" s="32" t="s">
        <v>102</v>
      </c>
      <c r="BJ55" s="19"/>
      <c r="BL55" s="8"/>
      <c r="BM55" s="25">
        <f>F47</f>
        <v>34</v>
      </c>
      <c r="BN55" s="208">
        <f>F67</f>
        <v>54</v>
      </c>
      <c r="BO55" s="26">
        <f>F76</f>
        <v>63</v>
      </c>
      <c r="BP55" s="26">
        <f>F85</f>
        <v>72</v>
      </c>
      <c r="BQ55" s="26">
        <f>F94</f>
        <v>81</v>
      </c>
      <c r="BR55" s="26">
        <f>F103</f>
        <v>90</v>
      </c>
      <c r="BS55" s="26">
        <f>F123</f>
        <v>110</v>
      </c>
      <c r="BT55" s="26">
        <f>F132</f>
        <v>119</v>
      </c>
      <c r="BU55" s="26">
        <f>F20</f>
        <v>7</v>
      </c>
      <c r="BV55" s="26">
        <f>F29</f>
        <v>16</v>
      </c>
      <c r="BW55" s="27">
        <f>F38</f>
        <v>25</v>
      </c>
      <c r="BX55" s="341">
        <f t="shared" si="25"/>
        <v>671</v>
      </c>
      <c r="BY55" s="14"/>
      <c r="BZ55" s="30" t="s">
        <v>130</v>
      </c>
      <c r="CA55" s="31" t="s">
        <v>44</v>
      </c>
      <c r="CB55" s="31" t="s">
        <v>81</v>
      </c>
      <c r="CC55" s="31" t="s">
        <v>71</v>
      </c>
      <c r="CD55" s="31" t="s">
        <v>56</v>
      </c>
      <c r="CE55" s="31" t="s">
        <v>134</v>
      </c>
      <c r="CF55" s="31" t="s">
        <v>46</v>
      </c>
      <c r="CG55" s="31" t="s">
        <v>30</v>
      </c>
      <c r="CH55" s="31" t="s">
        <v>43</v>
      </c>
      <c r="CI55" s="31" t="s">
        <v>91</v>
      </c>
      <c r="CJ55" s="32" t="s">
        <v>16</v>
      </c>
      <c r="CK55" s="19"/>
    </row>
    <row r="56" spans="1:90" x14ac:dyDescent="0.2">
      <c r="A56" s="14"/>
      <c r="B56" s="14"/>
      <c r="C56" s="14"/>
      <c r="D56" s="251" t="s">
        <v>31</v>
      </c>
      <c r="E56" s="252" t="s">
        <v>401</v>
      </c>
      <c r="F56" s="253">
        <f>B4+(42*B6)</f>
        <v>43</v>
      </c>
      <c r="G56" s="14"/>
      <c r="I56" s="8"/>
      <c r="J56" s="25">
        <f>F33</f>
        <v>20</v>
      </c>
      <c r="K56" s="26">
        <f>F36</f>
        <v>23</v>
      </c>
      <c r="L56" s="26">
        <f>F134</f>
        <v>121</v>
      </c>
      <c r="M56" s="26">
        <f>F73</f>
        <v>60</v>
      </c>
      <c r="N56" s="26">
        <f>F23</f>
        <v>10</v>
      </c>
      <c r="O56" s="26">
        <f>F49</f>
        <v>36</v>
      </c>
      <c r="P56" s="26">
        <f>F65</f>
        <v>52</v>
      </c>
      <c r="Q56" s="26">
        <f>F119</f>
        <v>106</v>
      </c>
      <c r="R56" s="26">
        <f>F103</f>
        <v>90</v>
      </c>
      <c r="S56" s="26">
        <f>F94</f>
        <v>81</v>
      </c>
      <c r="T56" s="414">
        <f>F85</f>
        <v>72</v>
      </c>
      <c r="U56" s="412">
        <f t="shared" si="26"/>
        <v>671</v>
      </c>
      <c r="V56" s="29">
        <f t="shared" si="27"/>
        <v>54351</v>
      </c>
      <c r="W56" s="14"/>
      <c r="X56" s="447" t="s">
        <v>100</v>
      </c>
      <c r="Y56" s="448" t="s">
        <v>93</v>
      </c>
      <c r="Z56" s="448" t="s">
        <v>10</v>
      </c>
      <c r="AA56" s="448" t="s">
        <v>35</v>
      </c>
      <c r="AB56" s="448" t="s">
        <v>115</v>
      </c>
      <c r="AC56" s="448" t="s">
        <v>125</v>
      </c>
      <c r="AD56" s="448" t="s">
        <v>47</v>
      </c>
      <c r="AE56" s="448" t="s">
        <v>113</v>
      </c>
      <c r="AF56" s="448" t="s">
        <v>134</v>
      </c>
      <c r="AG56" s="448" t="s">
        <v>56</v>
      </c>
      <c r="AH56" s="449" t="s">
        <v>71</v>
      </c>
      <c r="AI56" s="19"/>
      <c r="AK56" s="8"/>
      <c r="AL56" s="25">
        <f>F102</f>
        <v>89</v>
      </c>
      <c r="AM56" s="26">
        <f>F127</f>
        <v>114</v>
      </c>
      <c r="AN56" s="26">
        <f>F32</f>
        <v>19</v>
      </c>
      <c r="AO56" s="26">
        <f>F57</f>
        <v>44</v>
      </c>
      <c r="AP56" s="26">
        <f>F77</f>
        <v>64</v>
      </c>
      <c r="AQ56" s="26">
        <f>F95</f>
        <v>82</v>
      </c>
      <c r="AR56" s="26">
        <f>F114</f>
        <v>101</v>
      </c>
      <c r="AS56" s="26">
        <f>F19</f>
        <v>6</v>
      </c>
      <c r="AT56" s="26">
        <f>F45</f>
        <v>32</v>
      </c>
      <c r="AU56" s="26">
        <f>F64</f>
        <v>51</v>
      </c>
      <c r="AV56" s="27">
        <f>F82</f>
        <v>69</v>
      </c>
      <c r="AW56" s="341">
        <f t="shared" si="24"/>
        <v>671</v>
      </c>
      <c r="AX56" s="14"/>
      <c r="AY56" s="30" t="s">
        <v>141</v>
      </c>
      <c r="AZ56" s="31" t="s">
        <v>109</v>
      </c>
      <c r="BA56" s="31" t="s">
        <v>54</v>
      </c>
      <c r="BB56" s="31" t="s">
        <v>135</v>
      </c>
      <c r="BC56" s="31" t="s">
        <v>70</v>
      </c>
      <c r="BD56" s="31" t="s">
        <v>48</v>
      </c>
      <c r="BE56" s="31" t="s">
        <v>175</v>
      </c>
      <c r="BF56" s="31" t="s">
        <v>28</v>
      </c>
      <c r="BG56" s="31" t="s">
        <v>37</v>
      </c>
      <c r="BH56" s="31" t="s">
        <v>142</v>
      </c>
      <c r="BI56" s="32" t="s">
        <v>163</v>
      </c>
      <c r="BJ56" s="19"/>
      <c r="BL56" s="8"/>
      <c r="BM56" s="25">
        <f>F70</f>
        <v>57</v>
      </c>
      <c r="BN56" s="26">
        <f>F90</f>
        <v>77</v>
      </c>
      <c r="BO56" s="26">
        <f>F99</f>
        <v>86</v>
      </c>
      <c r="BP56" s="26">
        <f>F108</f>
        <v>95</v>
      </c>
      <c r="BQ56" s="26">
        <f>F117</f>
        <v>104</v>
      </c>
      <c r="BR56" s="26">
        <f>F126</f>
        <v>113</v>
      </c>
      <c r="BS56" s="26">
        <f>F14</f>
        <v>1</v>
      </c>
      <c r="BT56" s="26">
        <f>F34</f>
        <v>21</v>
      </c>
      <c r="BU56" s="26">
        <f>F43</f>
        <v>30</v>
      </c>
      <c r="BV56" s="26">
        <f>F52</f>
        <v>39</v>
      </c>
      <c r="BW56" s="27">
        <f>F61</f>
        <v>48</v>
      </c>
      <c r="BX56" s="341">
        <f t="shared" si="25"/>
        <v>671</v>
      </c>
      <c r="BY56" s="14"/>
      <c r="BZ56" s="30" t="s">
        <v>21</v>
      </c>
      <c r="CA56" s="31" t="s">
        <v>32</v>
      </c>
      <c r="CB56" s="31" t="s">
        <v>89</v>
      </c>
      <c r="CC56" s="31" t="s">
        <v>14</v>
      </c>
      <c r="CD56" s="31" t="s">
        <v>155</v>
      </c>
      <c r="CE56" s="31" t="s">
        <v>126</v>
      </c>
      <c r="CF56" s="31" t="s">
        <v>55</v>
      </c>
      <c r="CG56" s="31" t="s">
        <v>127</v>
      </c>
      <c r="CH56" s="31" t="s">
        <v>160</v>
      </c>
      <c r="CI56" s="31" t="s">
        <v>13</v>
      </c>
      <c r="CJ56" s="32" t="s">
        <v>86</v>
      </c>
      <c r="CK56" s="19"/>
    </row>
    <row r="57" spans="1:90" x14ac:dyDescent="0.2">
      <c r="A57" s="14"/>
      <c r="B57" s="14"/>
      <c r="C57" s="14"/>
      <c r="D57" s="251" t="s">
        <v>135</v>
      </c>
      <c r="E57" s="252" t="s">
        <v>401</v>
      </c>
      <c r="F57" s="253">
        <f>B4+(43*B6)</f>
        <v>44</v>
      </c>
      <c r="G57" s="14"/>
      <c r="I57" s="8"/>
      <c r="J57" s="25">
        <f>F40</f>
        <v>27</v>
      </c>
      <c r="K57" s="26">
        <f>F79</f>
        <v>66</v>
      </c>
      <c r="L57" s="26">
        <f>F82</f>
        <v>69</v>
      </c>
      <c r="M57" s="26">
        <f>F102</f>
        <v>89</v>
      </c>
      <c r="N57" s="26">
        <f>F120</f>
        <v>107</v>
      </c>
      <c r="O57" s="26">
        <f>F19</f>
        <v>6</v>
      </c>
      <c r="P57" s="26">
        <f>F127</f>
        <v>114</v>
      </c>
      <c r="Q57" s="26">
        <f>F100</f>
        <v>87</v>
      </c>
      <c r="R57" s="26">
        <f>F64</f>
        <v>51</v>
      </c>
      <c r="S57" s="26">
        <f>F26</f>
        <v>13</v>
      </c>
      <c r="T57" s="414">
        <f>F55</f>
        <v>42</v>
      </c>
      <c r="U57" s="412">
        <f t="shared" si="26"/>
        <v>671</v>
      </c>
      <c r="V57" s="29">
        <f t="shared" si="27"/>
        <v>54351</v>
      </c>
      <c r="W57" s="14"/>
      <c r="X57" s="447" t="s">
        <v>136</v>
      </c>
      <c r="Y57" s="448" t="s">
        <v>88</v>
      </c>
      <c r="Z57" s="448" t="s">
        <v>163</v>
      </c>
      <c r="AA57" s="448" t="s">
        <v>141</v>
      </c>
      <c r="AB57" s="448" t="s">
        <v>133</v>
      </c>
      <c r="AC57" s="448" t="s">
        <v>28</v>
      </c>
      <c r="AD57" s="448" t="s">
        <v>109</v>
      </c>
      <c r="AE57" s="448" t="s">
        <v>45</v>
      </c>
      <c r="AF57" s="448" t="s">
        <v>142</v>
      </c>
      <c r="AG57" s="448" t="s">
        <v>17</v>
      </c>
      <c r="AH57" s="449" t="s">
        <v>101</v>
      </c>
      <c r="AI57" s="19"/>
      <c r="AK57" s="8"/>
      <c r="AL57" s="25">
        <f>F23</f>
        <v>10</v>
      </c>
      <c r="AM57" s="26">
        <f>F42</f>
        <v>29</v>
      </c>
      <c r="AN57" s="26">
        <f>F60</f>
        <v>47</v>
      </c>
      <c r="AO57" s="26">
        <f>F80</f>
        <v>67</v>
      </c>
      <c r="AP57" s="26">
        <f>F105</f>
        <v>92</v>
      </c>
      <c r="AQ57" s="26">
        <f>F131</f>
        <v>118</v>
      </c>
      <c r="AR57" s="26">
        <f>F35</f>
        <v>22</v>
      </c>
      <c r="AS57" s="26">
        <f>F55</f>
        <v>42</v>
      </c>
      <c r="AT57" s="26">
        <f>F73</f>
        <v>60</v>
      </c>
      <c r="AU57" s="26">
        <f>F92</f>
        <v>79</v>
      </c>
      <c r="AV57" s="27">
        <f>F118</f>
        <v>105</v>
      </c>
      <c r="AW57" s="341">
        <f t="shared" si="24"/>
        <v>671</v>
      </c>
      <c r="AX57" s="14"/>
      <c r="AY57" s="30" t="s">
        <v>115</v>
      </c>
      <c r="AZ57" s="31" t="s">
        <v>92</v>
      </c>
      <c r="BA57" s="31" t="s">
        <v>50</v>
      </c>
      <c r="BB57" s="31" t="s">
        <v>84</v>
      </c>
      <c r="BC57" s="31" t="s">
        <v>108</v>
      </c>
      <c r="BD57" s="31" t="s">
        <v>98</v>
      </c>
      <c r="BE57" s="31" t="s">
        <v>65</v>
      </c>
      <c r="BF57" s="31" t="s">
        <v>101</v>
      </c>
      <c r="BG57" s="31" t="s">
        <v>35</v>
      </c>
      <c r="BH57" s="31" t="s">
        <v>66</v>
      </c>
      <c r="BI57" s="32" t="s">
        <v>97</v>
      </c>
      <c r="BJ57" s="19"/>
      <c r="BL57" s="8"/>
      <c r="BM57" s="25">
        <f>F93</f>
        <v>80</v>
      </c>
      <c r="BN57" s="26">
        <f>F102</f>
        <v>89</v>
      </c>
      <c r="BO57" s="26">
        <f>F122</f>
        <v>109</v>
      </c>
      <c r="BP57" s="26">
        <f>F131</f>
        <v>118</v>
      </c>
      <c r="BQ57" s="26">
        <f>F19</f>
        <v>6</v>
      </c>
      <c r="BR57" s="26">
        <f>F28</f>
        <v>15</v>
      </c>
      <c r="BS57" s="26">
        <f>F37</f>
        <v>24</v>
      </c>
      <c r="BT57" s="26">
        <f>F57</f>
        <v>44</v>
      </c>
      <c r="BU57" s="26">
        <f>F66</f>
        <v>53</v>
      </c>
      <c r="BV57" s="26">
        <f>F75</f>
        <v>62</v>
      </c>
      <c r="BW57" s="27">
        <f>F84</f>
        <v>71</v>
      </c>
      <c r="BX57" s="341">
        <f t="shared" si="25"/>
        <v>671</v>
      </c>
      <c r="BY57" s="14"/>
      <c r="BZ57" s="30" t="s">
        <v>51</v>
      </c>
      <c r="CA57" s="31" t="s">
        <v>141</v>
      </c>
      <c r="CB57" s="31" t="s">
        <v>11</v>
      </c>
      <c r="CC57" s="31" t="s">
        <v>98</v>
      </c>
      <c r="CD57" s="31" t="s">
        <v>28</v>
      </c>
      <c r="CE57" s="31" t="s">
        <v>23</v>
      </c>
      <c r="CF57" s="31" t="s">
        <v>49</v>
      </c>
      <c r="CG57" s="31" t="s">
        <v>135</v>
      </c>
      <c r="CH57" s="31" t="s">
        <v>61</v>
      </c>
      <c r="CI57" s="31" t="s">
        <v>68</v>
      </c>
      <c r="CJ57" s="32" t="s">
        <v>80</v>
      </c>
      <c r="CK57" s="19"/>
    </row>
    <row r="58" spans="1:90" x14ac:dyDescent="0.2">
      <c r="A58" s="14"/>
      <c r="B58" s="14"/>
      <c r="C58" s="14"/>
      <c r="D58" s="251" t="s">
        <v>138</v>
      </c>
      <c r="E58" s="252" t="s">
        <v>401</v>
      </c>
      <c r="F58" s="253">
        <f>B4+(44*B6)</f>
        <v>45</v>
      </c>
      <c r="G58" s="14"/>
      <c r="I58" s="8"/>
      <c r="J58" s="25">
        <f>F123</f>
        <v>110</v>
      </c>
      <c r="K58" s="26">
        <f>F86</f>
        <v>73</v>
      </c>
      <c r="L58" s="26">
        <f>F105</f>
        <v>92</v>
      </c>
      <c r="M58" s="26">
        <f>F37</f>
        <v>24</v>
      </c>
      <c r="N58" s="26">
        <f>F58</f>
        <v>45</v>
      </c>
      <c r="O58" s="26">
        <f>F34</f>
        <v>21</v>
      </c>
      <c r="P58" s="26">
        <f>F22</f>
        <v>9</v>
      </c>
      <c r="Q58" s="26">
        <f>F128</f>
        <v>115</v>
      </c>
      <c r="R58" s="26">
        <f>F71</f>
        <v>58</v>
      </c>
      <c r="S58" s="26">
        <f>F52</f>
        <v>39</v>
      </c>
      <c r="T58" s="414">
        <f>F98</f>
        <v>85</v>
      </c>
      <c r="U58" s="412">
        <f t="shared" si="26"/>
        <v>671</v>
      </c>
      <c r="V58" s="29">
        <f t="shared" si="27"/>
        <v>54351</v>
      </c>
      <c r="W58" s="14"/>
      <c r="X58" s="447" t="s">
        <v>46</v>
      </c>
      <c r="Y58" s="448" t="s">
        <v>103</v>
      </c>
      <c r="Z58" s="448" t="s">
        <v>108</v>
      </c>
      <c r="AA58" s="448" t="s">
        <v>49</v>
      </c>
      <c r="AB58" s="448" t="s">
        <v>138</v>
      </c>
      <c r="AC58" s="448" t="s">
        <v>127</v>
      </c>
      <c r="AD58" s="448" t="s">
        <v>150</v>
      </c>
      <c r="AE58" s="448" t="s">
        <v>63</v>
      </c>
      <c r="AF58" s="448" t="s">
        <v>94</v>
      </c>
      <c r="AG58" s="448" t="s">
        <v>13</v>
      </c>
      <c r="AH58" s="449" t="s">
        <v>24</v>
      </c>
      <c r="AI58" s="19"/>
      <c r="AK58" s="8"/>
      <c r="AL58" s="25">
        <f>F51</f>
        <v>38</v>
      </c>
      <c r="AM58" s="26">
        <f>F70</f>
        <v>57</v>
      </c>
      <c r="AN58" s="26">
        <f>F96</f>
        <v>83</v>
      </c>
      <c r="AO58" s="26">
        <f>F122</f>
        <v>109</v>
      </c>
      <c r="AP58" s="26">
        <f>F20</f>
        <v>7</v>
      </c>
      <c r="AQ58" s="26">
        <f>F38</f>
        <v>25</v>
      </c>
      <c r="AR58" s="26">
        <f>F58</f>
        <v>45</v>
      </c>
      <c r="AS58" s="26">
        <f>F83</f>
        <v>70</v>
      </c>
      <c r="AT58" s="26">
        <f>F109</f>
        <v>96</v>
      </c>
      <c r="AU58" s="26">
        <f>F134</f>
        <v>121</v>
      </c>
      <c r="AV58" s="27">
        <f>F33</f>
        <v>20</v>
      </c>
      <c r="AW58" s="341">
        <f t="shared" si="24"/>
        <v>671</v>
      </c>
      <c r="AX58" s="14"/>
      <c r="AY58" s="30" t="s">
        <v>105</v>
      </c>
      <c r="AZ58" s="31" t="s">
        <v>21</v>
      </c>
      <c r="BA58" s="31" t="s">
        <v>145</v>
      </c>
      <c r="BB58" s="31" t="s">
        <v>11</v>
      </c>
      <c r="BC58" s="31" t="s">
        <v>43</v>
      </c>
      <c r="BD58" s="31" t="s">
        <v>16</v>
      </c>
      <c r="BE58" s="31" t="s">
        <v>138</v>
      </c>
      <c r="BF58" s="31" t="s">
        <v>69</v>
      </c>
      <c r="BG58" s="31" t="s">
        <v>104</v>
      </c>
      <c r="BH58" s="31" t="s">
        <v>10</v>
      </c>
      <c r="BI58" s="32" t="s">
        <v>100</v>
      </c>
      <c r="BJ58" s="19"/>
      <c r="BL58" s="8"/>
      <c r="BM58" s="25">
        <f>F116</f>
        <v>103</v>
      </c>
      <c r="BN58" s="26">
        <f>F125</f>
        <v>112</v>
      </c>
      <c r="BO58" s="26">
        <f>F24</f>
        <v>11</v>
      </c>
      <c r="BP58" s="26">
        <f>F33</f>
        <v>20</v>
      </c>
      <c r="BQ58" s="26">
        <f>F42</f>
        <v>29</v>
      </c>
      <c r="BR58" s="26">
        <f>F51</f>
        <v>38</v>
      </c>
      <c r="BS58" s="26">
        <f>F60</f>
        <v>47</v>
      </c>
      <c r="BT58" s="26">
        <f>F69</f>
        <v>56</v>
      </c>
      <c r="BU58" s="26">
        <f>F89</f>
        <v>76</v>
      </c>
      <c r="BV58" s="26">
        <f>F98</f>
        <v>85</v>
      </c>
      <c r="BW58" s="27">
        <f>F107</f>
        <v>94</v>
      </c>
      <c r="BX58" s="341">
        <f t="shared" si="25"/>
        <v>671</v>
      </c>
      <c r="BY58" s="14"/>
      <c r="BZ58" s="30" t="s">
        <v>27</v>
      </c>
      <c r="CA58" s="31" t="s">
        <v>74</v>
      </c>
      <c r="CB58" s="31" t="s">
        <v>120</v>
      </c>
      <c r="CC58" s="31" t="s">
        <v>100</v>
      </c>
      <c r="CD58" s="31" t="s">
        <v>92</v>
      </c>
      <c r="CE58" s="31" t="s">
        <v>105</v>
      </c>
      <c r="CF58" s="31" t="s">
        <v>50</v>
      </c>
      <c r="CG58" s="31" t="s">
        <v>15</v>
      </c>
      <c r="CH58" s="31" t="s">
        <v>95</v>
      </c>
      <c r="CI58" s="31" t="s">
        <v>24</v>
      </c>
      <c r="CJ58" s="32" t="s">
        <v>58</v>
      </c>
      <c r="CK58" s="19"/>
    </row>
    <row r="59" spans="1:90" x14ac:dyDescent="0.2">
      <c r="A59" s="14"/>
      <c r="B59" s="14"/>
      <c r="C59" s="14"/>
      <c r="D59" s="251" t="s">
        <v>18</v>
      </c>
      <c r="E59" s="252" t="s">
        <v>401</v>
      </c>
      <c r="F59" s="264">
        <f>B4+(45*B6)</f>
        <v>46</v>
      </c>
      <c r="G59" s="14"/>
      <c r="I59" s="8"/>
      <c r="J59" s="25">
        <f>F107</f>
        <v>94</v>
      </c>
      <c r="K59" s="26">
        <f>F17</f>
        <v>4</v>
      </c>
      <c r="L59" s="26">
        <f>F67</f>
        <v>54</v>
      </c>
      <c r="M59" s="26">
        <f>F87</f>
        <v>74</v>
      </c>
      <c r="N59" s="26">
        <f>F95</f>
        <v>82</v>
      </c>
      <c r="O59" s="26">
        <f>F42</f>
        <v>29</v>
      </c>
      <c r="P59" s="26">
        <f>F70</f>
        <v>57</v>
      </c>
      <c r="Q59" s="26">
        <f>F57</f>
        <v>44</v>
      </c>
      <c r="R59" s="26">
        <f>F132</f>
        <v>119</v>
      </c>
      <c r="S59" s="26">
        <f>F113</f>
        <v>100</v>
      </c>
      <c r="T59" s="414">
        <f>F27</f>
        <v>14</v>
      </c>
      <c r="U59" s="412">
        <f t="shared" si="26"/>
        <v>671</v>
      </c>
      <c r="V59" s="29">
        <f t="shared" si="27"/>
        <v>54351</v>
      </c>
      <c r="W59" s="14"/>
      <c r="X59" s="447" t="s">
        <v>58</v>
      </c>
      <c r="Y59" s="448" t="s">
        <v>82</v>
      </c>
      <c r="Z59" s="448" t="s">
        <v>44</v>
      </c>
      <c r="AA59" s="448" t="s">
        <v>40</v>
      </c>
      <c r="AB59" s="448" t="s">
        <v>48</v>
      </c>
      <c r="AC59" s="448" t="s">
        <v>92</v>
      </c>
      <c r="AD59" s="448" t="s">
        <v>21</v>
      </c>
      <c r="AE59" s="448" t="s">
        <v>135</v>
      </c>
      <c r="AF59" s="448" t="s">
        <v>30</v>
      </c>
      <c r="AG59" s="448" t="s">
        <v>60</v>
      </c>
      <c r="AH59" s="449" t="s">
        <v>19</v>
      </c>
      <c r="AI59" s="19"/>
      <c r="AK59" s="8"/>
      <c r="AL59" s="25">
        <f>F87</f>
        <v>74</v>
      </c>
      <c r="AM59" s="26">
        <f>F112</f>
        <v>99</v>
      </c>
      <c r="AN59" s="26">
        <f>F132</f>
        <v>119</v>
      </c>
      <c r="AO59" s="26">
        <f>F29</f>
        <v>16</v>
      </c>
      <c r="AP59" s="26">
        <f>F48</f>
        <v>35</v>
      </c>
      <c r="AQ59" s="26">
        <f>F74</f>
        <v>61</v>
      </c>
      <c r="AR59" s="26">
        <f>F100</f>
        <v>87</v>
      </c>
      <c r="AS59" s="26">
        <f>F119</f>
        <v>106</v>
      </c>
      <c r="AT59" s="26">
        <f>F16</f>
        <v>3</v>
      </c>
      <c r="AU59" s="26">
        <f>F36</f>
        <v>23</v>
      </c>
      <c r="AV59" s="27">
        <f>F61</f>
        <v>48</v>
      </c>
      <c r="AW59" s="341">
        <f t="shared" si="24"/>
        <v>671</v>
      </c>
      <c r="AX59" s="14"/>
      <c r="AY59" s="30" t="s">
        <v>40</v>
      </c>
      <c r="AZ59" s="31" t="s">
        <v>148</v>
      </c>
      <c r="BA59" s="31" t="s">
        <v>30</v>
      </c>
      <c r="BB59" s="31" t="s">
        <v>91</v>
      </c>
      <c r="BC59" s="31" t="s">
        <v>149</v>
      </c>
      <c r="BD59" s="31" t="s">
        <v>106</v>
      </c>
      <c r="BE59" s="31" t="s">
        <v>45</v>
      </c>
      <c r="BF59" s="31" t="s">
        <v>113</v>
      </c>
      <c r="BG59" s="31" t="s">
        <v>72</v>
      </c>
      <c r="BH59" s="31" t="s">
        <v>93</v>
      </c>
      <c r="BI59" s="32" t="s">
        <v>86</v>
      </c>
      <c r="BJ59" s="19"/>
      <c r="BL59" s="8"/>
      <c r="BM59" s="25">
        <f>F18</f>
        <v>5</v>
      </c>
      <c r="BN59" s="26">
        <f>F27</f>
        <v>14</v>
      </c>
      <c r="BO59" s="26">
        <f>F36</f>
        <v>23</v>
      </c>
      <c r="BP59" s="26">
        <f>F56</f>
        <v>43</v>
      </c>
      <c r="BQ59" s="26">
        <f>F65</f>
        <v>52</v>
      </c>
      <c r="BR59" s="26">
        <f>F74</f>
        <v>61</v>
      </c>
      <c r="BS59" s="26">
        <f>F83</f>
        <v>70</v>
      </c>
      <c r="BT59" s="26">
        <f>F92</f>
        <v>79</v>
      </c>
      <c r="BU59" s="26">
        <f>F112</f>
        <v>99</v>
      </c>
      <c r="BV59" s="26">
        <f>F121</f>
        <v>108</v>
      </c>
      <c r="BW59" s="27">
        <f>F130</f>
        <v>117</v>
      </c>
      <c r="BX59" s="341">
        <f t="shared" si="25"/>
        <v>671</v>
      </c>
      <c r="BY59" s="14"/>
      <c r="BZ59" s="30" t="s">
        <v>144</v>
      </c>
      <c r="CA59" s="31" t="s">
        <v>19</v>
      </c>
      <c r="CB59" s="31" t="s">
        <v>93</v>
      </c>
      <c r="CC59" s="31" t="s">
        <v>31</v>
      </c>
      <c r="CD59" s="31" t="s">
        <v>47</v>
      </c>
      <c r="CE59" s="31" t="s">
        <v>106</v>
      </c>
      <c r="CF59" s="31" t="s">
        <v>69</v>
      </c>
      <c r="CG59" s="31" t="s">
        <v>66</v>
      </c>
      <c r="CH59" s="31" t="s">
        <v>148</v>
      </c>
      <c r="CI59" s="31" t="s">
        <v>111</v>
      </c>
      <c r="CJ59" s="32" t="s">
        <v>41</v>
      </c>
      <c r="CK59" s="19"/>
    </row>
    <row r="60" spans="1:90" x14ac:dyDescent="0.2">
      <c r="A60" s="14"/>
      <c r="B60" s="14"/>
      <c r="C60" s="14"/>
      <c r="D60" s="251" t="s">
        <v>50</v>
      </c>
      <c r="E60" s="252" t="s">
        <v>401</v>
      </c>
      <c r="F60" s="264">
        <f>B4+(46*B6)</f>
        <v>47</v>
      </c>
      <c r="G60" s="14"/>
      <c r="I60" s="8"/>
      <c r="J60" s="25">
        <f>F47</f>
        <v>34</v>
      </c>
      <c r="K60" s="26">
        <f>F60</f>
        <v>47</v>
      </c>
      <c r="L60" s="26">
        <f>F76</f>
        <v>63</v>
      </c>
      <c r="M60" s="26">
        <f>F24</f>
        <v>11</v>
      </c>
      <c r="N60" s="26">
        <f>F110</f>
        <v>97</v>
      </c>
      <c r="O60" s="26">
        <f>F92</f>
        <v>79</v>
      </c>
      <c r="P60" s="26">
        <f>F89</f>
        <v>76</v>
      </c>
      <c r="Q60" s="26">
        <f>F30</f>
        <v>17</v>
      </c>
      <c r="R60" s="26">
        <f>F39</f>
        <v>26</v>
      </c>
      <c r="S60" s="26">
        <f>F130</f>
        <v>117</v>
      </c>
      <c r="T60" s="414">
        <f>F117</f>
        <v>104</v>
      </c>
      <c r="U60" s="412">
        <f t="shared" si="26"/>
        <v>671</v>
      </c>
      <c r="V60" s="29">
        <f t="shared" si="27"/>
        <v>54351</v>
      </c>
      <c r="W60" s="14"/>
      <c r="X60" s="447" t="s">
        <v>130</v>
      </c>
      <c r="Y60" s="448" t="s">
        <v>50</v>
      </c>
      <c r="Z60" s="448" t="s">
        <v>81</v>
      </c>
      <c r="AA60" s="448" t="s">
        <v>120</v>
      </c>
      <c r="AB60" s="448" t="s">
        <v>36</v>
      </c>
      <c r="AC60" s="448" t="s">
        <v>66</v>
      </c>
      <c r="AD60" s="448" t="s">
        <v>95</v>
      </c>
      <c r="AE60" s="448" t="s">
        <v>34</v>
      </c>
      <c r="AF60" s="448" t="s">
        <v>116</v>
      </c>
      <c r="AG60" s="448" t="s">
        <v>41</v>
      </c>
      <c r="AH60" s="449" t="s">
        <v>155</v>
      </c>
      <c r="AI60" s="19"/>
      <c r="AK60" s="8"/>
      <c r="AL60" s="25">
        <f>F115</f>
        <v>102</v>
      </c>
      <c r="AM60" s="26">
        <f>F14</f>
        <v>1</v>
      </c>
      <c r="AN60" s="26">
        <f>F39</f>
        <v>26</v>
      </c>
      <c r="AO60" s="26">
        <f>F65</f>
        <v>52</v>
      </c>
      <c r="AP60" s="26">
        <f>F90</f>
        <v>77</v>
      </c>
      <c r="AQ60" s="26">
        <f>F110</f>
        <v>97</v>
      </c>
      <c r="AR60" s="26">
        <f>F128</f>
        <v>115</v>
      </c>
      <c r="AS60" s="26">
        <f>F26</f>
        <v>13</v>
      </c>
      <c r="AT60" s="26">
        <f>F52</f>
        <v>39</v>
      </c>
      <c r="AU60" s="26">
        <f>F78</f>
        <v>65</v>
      </c>
      <c r="AV60" s="27">
        <f>F97</f>
        <v>84</v>
      </c>
      <c r="AW60" s="341">
        <f t="shared" si="24"/>
        <v>671</v>
      </c>
      <c r="AX60" s="14"/>
      <c r="AY60" s="30" t="s">
        <v>38</v>
      </c>
      <c r="AZ60" s="31" t="s">
        <v>55</v>
      </c>
      <c r="BA60" s="31" t="s">
        <v>116</v>
      </c>
      <c r="BB60" s="31" t="s">
        <v>47</v>
      </c>
      <c r="BC60" s="31" t="s">
        <v>32</v>
      </c>
      <c r="BD60" s="31" t="s">
        <v>36</v>
      </c>
      <c r="BE60" s="31" t="s">
        <v>63</v>
      </c>
      <c r="BF60" s="31" t="s">
        <v>17</v>
      </c>
      <c r="BG60" s="31" t="s">
        <v>13</v>
      </c>
      <c r="BH60" s="31" t="s">
        <v>162</v>
      </c>
      <c r="BI60" s="32" t="s">
        <v>119</v>
      </c>
      <c r="BJ60" s="19"/>
      <c r="BL60" s="8"/>
      <c r="BM60" s="25">
        <f>F41</f>
        <v>28</v>
      </c>
      <c r="BN60" s="26">
        <f>F50</f>
        <v>37</v>
      </c>
      <c r="BO60" s="26">
        <f>F59</f>
        <v>46</v>
      </c>
      <c r="BP60" s="26">
        <f>F79</f>
        <v>66</v>
      </c>
      <c r="BQ60" s="26">
        <f>F88</f>
        <v>75</v>
      </c>
      <c r="BR60" s="26">
        <f>F97</f>
        <v>84</v>
      </c>
      <c r="BS60" s="26">
        <f>F106</f>
        <v>93</v>
      </c>
      <c r="BT60" s="26">
        <f>F115</f>
        <v>102</v>
      </c>
      <c r="BU60" s="26">
        <f>F124</f>
        <v>111</v>
      </c>
      <c r="BV60" s="26">
        <f>F23</f>
        <v>10</v>
      </c>
      <c r="BW60" s="27">
        <f>F32</f>
        <v>19</v>
      </c>
      <c r="BX60" s="341">
        <f t="shared" si="25"/>
        <v>671</v>
      </c>
      <c r="BY60" s="14"/>
      <c r="BZ60" s="30" t="s">
        <v>114</v>
      </c>
      <c r="CA60" s="31" t="s">
        <v>39</v>
      </c>
      <c r="CB60" s="31" t="s">
        <v>18</v>
      </c>
      <c r="CC60" s="31" t="s">
        <v>88</v>
      </c>
      <c r="CD60" s="31" t="s">
        <v>153</v>
      </c>
      <c r="CE60" s="31" t="s">
        <v>119</v>
      </c>
      <c r="CF60" s="31" t="s">
        <v>107</v>
      </c>
      <c r="CG60" s="31" t="s">
        <v>38</v>
      </c>
      <c r="CH60" s="31" t="s">
        <v>156</v>
      </c>
      <c r="CI60" s="31" t="s">
        <v>115</v>
      </c>
      <c r="CJ60" s="32" t="s">
        <v>54</v>
      </c>
      <c r="CK60" s="19"/>
    </row>
    <row r="61" spans="1:90" x14ac:dyDescent="0.2">
      <c r="A61" s="14"/>
      <c r="B61" s="14"/>
      <c r="C61" s="14"/>
      <c r="D61" s="251" t="s">
        <v>86</v>
      </c>
      <c r="E61" s="252" t="s">
        <v>401</v>
      </c>
      <c r="F61" s="253">
        <f>B4+(47*B6)</f>
        <v>48</v>
      </c>
      <c r="G61" s="14"/>
      <c r="I61" s="8" t="s">
        <v>0</v>
      </c>
      <c r="J61" s="25">
        <f>F78</f>
        <v>65</v>
      </c>
      <c r="K61" s="26">
        <f>F106</f>
        <v>93</v>
      </c>
      <c r="L61" s="26">
        <f>F91</f>
        <v>78</v>
      </c>
      <c r="M61" s="26">
        <f>F121</f>
        <v>108</v>
      </c>
      <c r="N61" s="26">
        <f>F53</f>
        <v>40</v>
      </c>
      <c r="O61" s="26">
        <f>F131</f>
        <v>118</v>
      </c>
      <c r="P61" s="26">
        <f>F41</f>
        <v>28</v>
      </c>
      <c r="Q61" s="26">
        <f>F81</f>
        <v>68</v>
      </c>
      <c r="R61" s="26">
        <f>F35</f>
        <v>22</v>
      </c>
      <c r="S61" s="26">
        <f>F16</f>
        <v>3</v>
      </c>
      <c r="T61" s="414">
        <f>F61</f>
        <v>48</v>
      </c>
      <c r="U61" s="412">
        <f t="shared" si="26"/>
        <v>671</v>
      </c>
      <c r="V61" s="29">
        <f t="shared" si="27"/>
        <v>54351</v>
      </c>
      <c r="W61" s="14"/>
      <c r="X61" s="447" t="s">
        <v>162</v>
      </c>
      <c r="Y61" s="448" t="s">
        <v>107</v>
      </c>
      <c r="Z61" s="448" t="s">
        <v>166</v>
      </c>
      <c r="AA61" s="448" t="s">
        <v>111</v>
      </c>
      <c r="AB61" s="448" t="s">
        <v>59</v>
      </c>
      <c r="AC61" s="448" t="s">
        <v>98</v>
      </c>
      <c r="AD61" s="448" t="s">
        <v>114</v>
      </c>
      <c r="AE61" s="448" t="s">
        <v>87</v>
      </c>
      <c r="AF61" s="448" t="s">
        <v>65</v>
      </c>
      <c r="AG61" s="448" t="s">
        <v>72</v>
      </c>
      <c r="AH61" s="449" t="s">
        <v>86</v>
      </c>
      <c r="AI61" s="19"/>
      <c r="AK61" s="8"/>
      <c r="AL61" s="25">
        <f>F30</f>
        <v>17</v>
      </c>
      <c r="AM61" s="26">
        <f>F56</f>
        <v>43</v>
      </c>
      <c r="AN61" s="26">
        <f>F75</f>
        <v>62</v>
      </c>
      <c r="AO61" s="26">
        <f>F93</f>
        <v>80</v>
      </c>
      <c r="AP61" s="26">
        <f>F113</f>
        <v>100</v>
      </c>
      <c r="AQ61" s="26">
        <f>F17</f>
        <v>4</v>
      </c>
      <c r="AR61" s="26">
        <f>F43</f>
        <v>30</v>
      </c>
      <c r="AS61" s="26">
        <f>F68</f>
        <v>55</v>
      </c>
      <c r="AT61" s="26">
        <f>F88</f>
        <v>75</v>
      </c>
      <c r="AU61" s="26">
        <f>F106</f>
        <v>93</v>
      </c>
      <c r="AV61" s="27">
        <f>F125</f>
        <v>112</v>
      </c>
      <c r="AW61" s="341">
        <f t="shared" si="24"/>
        <v>671</v>
      </c>
      <c r="AX61" s="14"/>
      <c r="AY61" s="30" t="s">
        <v>34</v>
      </c>
      <c r="AZ61" s="31" t="s">
        <v>31</v>
      </c>
      <c r="BA61" s="31" t="s">
        <v>68</v>
      </c>
      <c r="BB61" s="31" t="s">
        <v>51</v>
      </c>
      <c r="BC61" s="31" t="s">
        <v>60</v>
      </c>
      <c r="BD61" s="31" t="s">
        <v>82</v>
      </c>
      <c r="BE61" s="31" t="s">
        <v>160</v>
      </c>
      <c r="BF61" s="31" t="s">
        <v>73</v>
      </c>
      <c r="BG61" s="31" t="s">
        <v>153</v>
      </c>
      <c r="BH61" s="31" t="s">
        <v>107</v>
      </c>
      <c r="BI61" s="32" t="s">
        <v>74</v>
      </c>
      <c r="BJ61" s="19"/>
      <c r="BL61" s="8"/>
      <c r="BM61" s="25">
        <f>F64</f>
        <v>51</v>
      </c>
      <c r="BN61" s="26">
        <f>F73</f>
        <v>60</v>
      </c>
      <c r="BO61" s="26">
        <f>F82</f>
        <v>69</v>
      </c>
      <c r="BP61" s="26">
        <f>F91</f>
        <v>78</v>
      </c>
      <c r="BQ61" s="26">
        <f>F111</f>
        <v>98</v>
      </c>
      <c r="BR61" s="26">
        <f>F120</f>
        <v>107</v>
      </c>
      <c r="BS61" s="26">
        <f>F129</f>
        <v>116</v>
      </c>
      <c r="BT61" s="26">
        <f>F17</f>
        <v>4</v>
      </c>
      <c r="BU61" s="26">
        <f>F26</f>
        <v>13</v>
      </c>
      <c r="BV61" s="26">
        <f>F46</f>
        <v>33</v>
      </c>
      <c r="BW61" s="27">
        <f>F55</f>
        <v>42</v>
      </c>
      <c r="BX61" s="341">
        <f t="shared" si="25"/>
        <v>671</v>
      </c>
      <c r="BY61" s="14"/>
      <c r="BZ61" s="30" t="s">
        <v>142</v>
      </c>
      <c r="CA61" s="31" t="s">
        <v>35</v>
      </c>
      <c r="CB61" s="31" t="s">
        <v>163</v>
      </c>
      <c r="CC61" s="31" t="s">
        <v>166</v>
      </c>
      <c r="CD61" s="31" t="s">
        <v>128</v>
      </c>
      <c r="CE61" s="31" t="s">
        <v>133</v>
      </c>
      <c r="CF61" s="31" t="s">
        <v>75</v>
      </c>
      <c r="CG61" s="31" t="s">
        <v>82</v>
      </c>
      <c r="CH61" s="31" t="s">
        <v>17</v>
      </c>
      <c r="CI61" s="31" t="s">
        <v>176</v>
      </c>
      <c r="CJ61" s="32" t="s">
        <v>101</v>
      </c>
      <c r="CK61" s="19"/>
    </row>
    <row r="62" spans="1:90" x14ac:dyDescent="0.2">
      <c r="A62" s="14"/>
      <c r="B62" s="14"/>
      <c r="C62" s="14"/>
      <c r="D62" s="251" t="s">
        <v>29</v>
      </c>
      <c r="E62" s="252" t="s">
        <v>401</v>
      </c>
      <c r="F62" s="253">
        <f>B4+(48*B6)</f>
        <v>49</v>
      </c>
      <c r="G62" s="14"/>
      <c r="I62" s="8"/>
      <c r="J62" s="25">
        <f>F83</f>
        <v>70</v>
      </c>
      <c r="K62" s="26">
        <f>F99</f>
        <v>86</v>
      </c>
      <c r="L62" s="26">
        <f>F29</f>
        <v>16</v>
      </c>
      <c r="M62" s="26">
        <f>F63</f>
        <v>50</v>
      </c>
      <c r="N62" s="26">
        <f>F125</f>
        <v>112</v>
      </c>
      <c r="O62" s="26">
        <f>F112</f>
        <v>99</v>
      </c>
      <c r="P62" s="26">
        <f>F115</f>
        <v>102</v>
      </c>
      <c r="Q62" s="26">
        <f>F14</f>
        <v>1</v>
      </c>
      <c r="R62" s="26">
        <f>F54</f>
        <v>41</v>
      </c>
      <c r="S62" s="26">
        <f>F45</f>
        <v>32</v>
      </c>
      <c r="T62" s="414">
        <f>F75</f>
        <v>62</v>
      </c>
      <c r="U62" s="412">
        <f t="shared" si="26"/>
        <v>671</v>
      </c>
      <c r="V62" s="29">
        <f t="shared" si="27"/>
        <v>54351</v>
      </c>
      <c r="W62" s="14"/>
      <c r="X62" s="447" t="s">
        <v>69</v>
      </c>
      <c r="Y62" s="448" t="s">
        <v>89</v>
      </c>
      <c r="Z62" s="448" t="s">
        <v>91</v>
      </c>
      <c r="AA62" s="448" t="s">
        <v>122</v>
      </c>
      <c r="AB62" s="448" t="s">
        <v>74</v>
      </c>
      <c r="AC62" s="448" t="s">
        <v>148</v>
      </c>
      <c r="AD62" s="448" t="s">
        <v>38</v>
      </c>
      <c r="AE62" s="448" t="s">
        <v>55</v>
      </c>
      <c r="AF62" s="448" t="s">
        <v>102</v>
      </c>
      <c r="AG62" s="448" t="s">
        <v>37</v>
      </c>
      <c r="AH62" s="449" t="s">
        <v>68</v>
      </c>
      <c r="AI62" s="19"/>
      <c r="AK62" s="8"/>
      <c r="AL62" s="25">
        <f>F66</f>
        <v>53</v>
      </c>
      <c r="AM62" s="26">
        <f>F84</f>
        <v>71</v>
      </c>
      <c r="AN62" s="26">
        <f>F103</f>
        <v>90</v>
      </c>
      <c r="AO62" s="26">
        <f>F129</f>
        <v>116</v>
      </c>
      <c r="AP62" s="26">
        <f>F34</f>
        <v>21</v>
      </c>
      <c r="AQ62" s="26">
        <f>F53</f>
        <v>40</v>
      </c>
      <c r="AR62" s="26">
        <f>F71</f>
        <v>58</v>
      </c>
      <c r="AS62" s="26">
        <f>F91</f>
        <v>78</v>
      </c>
      <c r="AT62" s="26">
        <f>F116</f>
        <v>103</v>
      </c>
      <c r="AU62" s="26">
        <f>F21</f>
        <v>8</v>
      </c>
      <c r="AV62" s="27">
        <f>F46</f>
        <v>33</v>
      </c>
      <c r="AW62" s="341">
        <f t="shared" si="24"/>
        <v>671</v>
      </c>
      <c r="AX62" s="14"/>
      <c r="AY62" s="30" t="s">
        <v>61</v>
      </c>
      <c r="AZ62" s="31" t="s">
        <v>80</v>
      </c>
      <c r="BA62" s="31" t="s">
        <v>134</v>
      </c>
      <c r="BB62" s="31" t="s">
        <v>75</v>
      </c>
      <c r="BC62" s="31" t="s">
        <v>127</v>
      </c>
      <c r="BD62" s="31" t="s">
        <v>59</v>
      </c>
      <c r="BE62" s="31" t="s">
        <v>94</v>
      </c>
      <c r="BF62" s="31" t="s">
        <v>166</v>
      </c>
      <c r="BG62" s="31" t="s">
        <v>27</v>
      </c>
      <c r="BH62" s="31" t="s">
        <v>83</v>
      </c>
      <c r="BI62" s="32" t="s">
        <v>176</v>
      </c>
      <c r="BJ62" s="19"/>
      <c r="BL62" s="8"/>
      <c r="BM62" s="25">
        <f>F87</f>
        <v>74</v>
      </c>
      <c r="BN62" s="26">
        <f>F96</f>
        <v>83</v>
      </c>
      <c r="BO62" s="26">
        <f>F105</f>
        <v>92</v>
      </c>
      <c r="BP62" s="26">
        <f>F114</f>
        <v>101</v>
      </c>
      <c r="BQ62" s="26">
        <f>F134</f>
        <v>121</v>
      </c>
      <c r="BR62" s="26">
        <f>F22</f>
        <v>9</v>
      </c>
      <c r="BS62" s="26">
        <f>F31</f>
        <v>18</v>
      </c>
      <c r="BT62" s="26">
        <f>F40</f>
        <v>27</v>
      </c>
      <c r="BU62" s="26">
        <f>F49</f>
        <v>36</v>
      </c>
      <c r="BV62" s="26">
        <f>F58</f>
        <v>45</v>
      </c>
      <c r="BW62" s="27">
        <f>F78</f>
        <v>65</v>
      </c>
      <c r="BX62" s="341">
        <f t="shared" si="25"/>
        <v>671</v>
      </c>
      <c r="BY62" s="14"/>
      <c r="BZ62" s="30" t="s">
        <v>40</v>
      </c>
      <c r="CA62" s="31" t="s">
        <v>145</v>
      </c>
      <c r="CB62" s="31" t="s">
        <v>108</v>
      </c>
      <c r="CC62" s="31" t="s">
        <v>175</v>
      </c>
      <c r="CD62" s="31" t="s">
        <v>10</v>
      </c>
      <c r="CE62" s="31" t="s">
        <v>150</v>
      </c>
      <c r="CF62" s="31" t="s">
        <v>64</v>
      </c>
      <c r="CG62" s="31" t="s">
        <v>136</v>
      </c>
      <c r="CH62" s="31" t="s">
        <v>125</v>
      </c>
      <c r="CI62" s="31" t="s">
        <v>138</v>
      </c>
      <c r="CJ62" s="32" t="s">
        <v>162</v>
      </c>
      <c r="CK62" s="19"/>
    </row>
    <row r="63" spans="1:90" x14ac:dyDescent="0.2">
      <c r="A63" s="14"/>
      <c r="B63" s="14"/>
      <c r="C63" s="14"/>
      <c r="D63" s="251" t="s">
        <v>122</v>
      </c>
      <c r="E63" s="252" t="s">
        <v>401</v>
      </c>
      <c r="F63" s="264">
        <f>B4+(49*B6)</f>
        <v>50</v>
      </c>
      <c r="G63" s="14"/>
      <c r="I63" s="8"/>
      <c r="J63" s="25">
        <f>F126</f>
        <v>113</v>
      </c>
      <c r="K63" s="26">
        <f>F114</f>
        <v>101</v>
      </c>
      <c r="L63" s="26">
        <f>F20</f>
        <v>7</v>
      </c>
      <c r="M63" s="26">
        <f>F50</f>
        <v>37</v>
      </c>
      <c r="N63" s="26">
        <f>F90</f>
        <v>77</v>
      </c>
      <c r="O63" s="26">
        <f>F62</f>
        <v>49</v>
      </c>
      <c r="P63" s="26">
        <f>F25</f>
        <v>12</v>
      </c>
      <c r="Q63" s="26">
        <f>F43</f>
        <v>30</v>
      </c>
      <c r="R63" s="26">
        <f>F96</f>
        <v>83</v>
      </c>
      <c r="S63" s="26">
        <f>F77</f>
        <v>64</v>
      </c>
      <c r="T63" s="414">
        <f>F111</f>
        <v>98</v>
      </c>
      <c r="U63" s="412">
        <f t="shared" si="26"/>
        <v>671</v>
      </c>
      <c r="V63" s="29">
        <f t="shared" si="27"/>
        <v>54351</v>
      </c>
      <c r="W63" s="14"/>
      <c r="X63" s="447" t="s">
        <v>126</v>
      </c>
      <c r="Y63" s="448" t="s">
        <v>175</v>
      </c>
      <c r="Z63" s="448" t="s">
        <v>43</v>
      </c>
      <c r="AA63" s="448" t="s">
        <v>39</v>
      </c>
      <c r="AB63" s="448" t="s">
        <v>32</v>
      </c>
      <c r="AC63" s="448" t="s">
        <v>29</v>
      </c>
      <c r="AD63" s="448" t="s">
        <v>118</v>
      </c>
      <c r="AE63" s="448" t="s">
        <v>160</v>
      </c>
      <c r="AF63" s="448" t="s">
        <v>145</v>
      </c>
      <c r="AG63" s="448" t="s">
        <v>70</v>
      </c>
      <c r="AH63" s="449" t="s">
        <v>128</v>
      </c>
      <c r="AI63" s="19"/>
      <c r="AK63" s="8"/>
      <c r="AL63" s="25">
        <f>F94</f>
        <v>81</v>
      </c>
      <c r="AM63" s="26">
        <f>F120</f>
        <v>107</v>
      </c>
      <c r="AN63" s="26">
        <f>F24</f>
        <v>11</v>
      </c>
      <c r="AO63" s="26">
        <f>F44</f>
        <v>31</v>
      </c>
      <c r="AP63" s="26">
        <f>F62</f>
        <v>49</v>
      </c>
      <c r="AQ63" s="26">
        <f>F81</f>
        <v>68</v>
      </c>
      <c r="AR63" s="26">
        <f>F107</f>
        <v>94</v>
      </c>
      <c r="AS63" s="26">
        <f>F133</f>
        <v>120</v>
      </c>
      <c r="AT63" s="26">
        <f>F31</f>
        <v>18</v>
      </c>
      <c r="AU63" s="26">
        <f>F49</f>
        <v>36</v>
      </c>
      <c r="AV63" s="27">
        <f>F69</f>
        <v>56</v>
      </c>
      <c r="AW63" s="341">
        <f t="shared" si="24"/>
        <v>671</v>
      </c>
      <c r="AX63" s="14"/>
      <c r="AY63" s="30" t="s">
        <v>56</v>
      </c>
      <c r="AZ63" s="31" t="s">
        <v>133</v>
      </c>
      <c r="BA63" s="31" t="s">
        <v>120</v>
      </c>
      <c r="BB63" s="31" t="s">
        <v>26</v>
      </c>
      <c r="BC63" s="31" t="s">
        <v>29</v>
      </c>
      <c r="BD63" s="31" t="s">
        <v>87</v>
      </c>
      <c r="BE63" s="31" t="s">
        <v>58</v>
      </c>
      <c r="BF63" s="31" t="s">
        <v>8</v>
      </c>
      <c r="BG63" s="31" t="s">
        <v>64</v>
      </c>
      <c r="BH63" s="31" t="s">
        <v>125</v>
      </c>
      <c r="BI63" s="32" t="s">
        <v>15</v>
      </c>
      <c r="BJ63" s="19"/>
      <c r="BL63" s="8"/>
      <c r="BM63" s="25">
        <f>F110</f>
        <v>97</v>
      </c>
      <c r="BN63" s="26">
        <f>F119</f>
        <v>106</v>
      </c>
      <c r="BO63" s="26">
        <f>F128</f>
        <v>115</v>
      </c>
      <c r="BP63" s="26">
        <f>F16</f>
        <v>3</v>
      </c>
      <c r="BQ63" s="26">
        <f>F25</f>
        <v>12</v>
      </c>
      <c r="BR63" s="26">
        <f>F45</f>
        <v>32</v>
      </c>
      <c r="BS63" s="26">
        <f>F54</f>
        <v>41</v>
      </c>
      <c r="BT63" s="26">
        <f>F63</f>
        <v>50</v>
      </c>
      <c r="BU63" s="26">
        <f>F72</f>
        <v>59</v>
      </c>
      <c r="BV63" s="26">
        <f>F81</f>
        <v>68</v>
      </c>
      <c r="BW63" s="27">
        <f>F101</f>
        <v>88</v>
      </c>
      <c r="BX63" s="341">
        <f t="shared" si="25"/>
        <v>671</v>
      </c>
      <c r="BY63" s="14"/>
      <c r="BZ63" s="30" t="s">
        <v>36</v>
      </c>
      <c r="CA63" s="31" t="s">
        <v>113</v>
      </c>
      <c r="CB63" s="31" t="s">
        <v>63</v>
      </c>
      <c r="CC63" s="31" t="s">
        <v>72</v>
      </c>
      <c r="CD63" s="31" t="s">
        <v>118</v>
      </c>
      <c r="CE63" s="31" t="s">
        <v>37</v>
      </c>
      <c r="CF63" s="31" t="s">
        <v>102</v>
      </c>
      <c r="CG63" s="31" t="s">
        <v>122</v>
      </c>
      <c r="CH63" s="31" t="s">
        <v>152</v>
      </c>
      <c r="CI63" s="31" t="s">
        <v>87</v>
      </c>
      <c r="CJ63" s="32" t="s">
        <v>9</v>
      </c>
      <c r="CK63" s="19"/>
    </row>
    <row r="64" spans="1:90" ht="12.75" thickBot="1" x14ac:dyDescent="0.25">
      <c r="A64" s="14"/>
      <c r="B64" s="14"/>
      <c r="C64" s="14"/>
      <c r="D64" s="251" t="s">
        <v>142</v>
      </c>
      <c r="E64" s="252" t="s">
        <v>401</v>
      </c>
      <c r="F64" s="264">
        <f>B4+(50*B6)</f>
        <v>51</v>
      </c>
      <c r="G64" s="14"/>
      <c r="I64" s="8"/>
      <c r="J64" s="40">
        <f>F59</f>
        <v>46</v>
      </c>
      <c r="K64" s="41">
        <f>F56</f>
        <v>43</v>
      </c>
      <c r="L64" s="41">
        <f>F118</f>
        <v>105</v>
      </c>
      <c r="M64" s="41">
        <f>F31</f>
        <v>18</v>
      </c>
      <c r="N64" s="41">
        <f>F38</f>
        <v>25</v>
      </c>
      <c r="O64" s="41">
        <f>F88</f>
        <v>75</v>
      </c>
      <c r="P64" s="41">
        <f>F101</f>
        <v>88</v>
      </c>
      <c r="Q64" s="41">
        <f>F72</f>
        <v>59</v>
      </c>
      <c r="R64" s="41">
        <f>F18</f>
        <v>5</v>
      </c>
      <c r="S64" s="41">
        <f>F109</f>
        <v>96</v>
      </c>
      <c r="T64" s="413">
        <f>F124</f>
        <v>111</v>
      </c>
      <c r="U64" s="412">
        <f t="shared" si="26"/>
        <v>671</v>
      </c>
      <c r="V64" s="29">
        <f t="shared" si="27"/>
        <v>54351</v>
      </c>
      <c r="W64" s="14"/>
      <c r="X64" s="450" t="s">
        <v>18</v>
      </c>
      <c r="Y64" s="451" t="s">
        <v>31</v>
      </c>
      <c r="Z64" s="451" t="s">
        <v>97</v>
      </c>
      <c r="AA64" s="451" t="s">
        <v>64</v>
      </c>
      <c r="AB64" s="451" t="s">
        <v>16</v>
      </c>
      <c r="AC64" s="451" t="s">
        <v>153</v>
      </c>
      <c r="AD64" s="451" t="s">
        <v>9</v>
      </c>
      <c r="AE64" s="451" t="s">
        <v>152</v>
      </c>
      <c r="AF64" s="451" t="s">
        <v>144</v>
      </c>
      <c r="AG64" s="451" t="s">
        <v>104</v>
      </c>
      <c r="AH64" s="452" t="s">
        <v>156</v>
      </c>
      <c r="AI64" s="19"/>
      <c r="AK64" s="8"/>
      <c r="AL64" s="40">
        <f>F130</f>
        <v>117</v>
      </c>
      <c r="AM64" s="41">
        <f>F27</f>
        <v>14</v>
      </c>
      <c r="AN64" s="41">
        <f>F47</f>
        <v>34</v>
      </c>
      <c r="AO64" s="41">
        <f>F72</f>
        <v>59</v>
      </c>
      <c r="AP64" s="41">
        <f>F98</f>
        <v>85</v>
      </c>
      <c r="AQ64" s="41">
        <f>F123</f>
        <v>110</v>
      </c>
      <c r="AR64" s="41">
        <f>F22</f>
        <v>9</v>
      </c>
      <c r="AS64" s="41">
        <f>F40</f>
        <v>27</v>
      </c>
      <c r="AT64" s="41">
        <f>F59</f>
        <v>46</v>
      </c>
      <c r="AU64" s="41">
        <f>F85</f>
        <v>72</v>
      </c>
      <c r="AV64" s="42">
        <f>F111</f>
        <v>98</v>
      </c>
      <c r="AW64" s="341">
        <f t="shared" si="24"/>
        <v>671</v>
      </c>
      <c r="AX64" s="14"/>
      <c r="AY64" s="43" t="s">
        <v>41</v>
      </c>
      <c r="AZ64" s="44" t="s">
        <v>19</v>
      </c>
      <c r="BA64" s="44" t="s">
        <v>130</v>
      </c>
      <c r="BB64" s="44" t="s">
        <v>152</v>
      </c>
      <c r="BC64" s="44" t="s">
        <v>24</v>
      </c>
      <c r="BD64" s="44" t="s">
        <v>46</v>
      </c>
      <c r="BE64" s="44" t="s">
        <v>150</v>
      </c>
      <c r="BF64" s="44" t="s">
        <v>136</v>
      </c>
      <c r="BG64" s="44" t="s">
        <v>18</v>
      </c>
      <c r="BH64" s="44" t="s">
        <v>71</v>
      </c>
      <c r="BI64" s="45" t="s">
        <v>128</v>
      </c>
      <c r="BJ64" s="19"/>
      <c r="BL64" s="8"/>
      <c r="BM64" s="40">
        <f>F133</f>
        <v>120</v>
      </c>
      <c r="BN64" s="41">
        <f>F21</f>
        <v>8</v>
      </c>
      <c r="BO64" s="41">
        <f>F30</f>
        <v>17</v>
      </c>
      <c r="BP64" s="41">
        <f>F39</f>
        <v>26</v>
      </c>
      <c r="BQ64" s="41">
        <f>F48</f>
        <v>35</v>
      </c>
      <c r="BR64" s="41">
        <f>F68</f>
        <v>55</v>
      </c>
      <c r="BS64" s="41">
        <f>F77</f>
        <v>64</v>
      </c>
      <c r="BT64" s="41">
        <f>F86</f>
        <v>73</v>
      </c>
      <c r="BU64" s="41">
        <f>F95</f>
        <v>82</v>
      </c>
      <c r="BV64" s="41">
        <f>F104</f>
        <v>91</v>
      </c>
      <c r="BW64" s="42">
        <f>F113</f>
        <v>100</v>
      </c>
      <c r="BX64" s="341">
        <f t="shared" si="25"/>
        <v>671</v>
      </c>
      <c r="BY64" s="14"/>
      <c r="BZ64" s="43" t="s">
        <v>8</v>
      </c>
      <c r="CA64" s="44" t="s">
        <v>83</v>
      </c>
      <c r="CB64" s="44" t="s">
        <v>34</v>
      </c>
      <c r="CC64" s="44" t="s">
        <v>116</v>
      </c>
      <c r="CD64" s="44" t="s">
        <v>149</v>
      </c>
      <c r="CE64" s="44" t="s">
        <v>73</v>
      </c>
      <c r="CF64" s="44" t="s">
        <v>70</v>
      </c>
      <c r="CG64" s="44" t="s">
        <v>103</v>
      </c>
      <c r="CH64" s="44" t="s">
        <v>48</v>
      </c>
      <c r="CI64" s="44" t="s">
        <v>22</v>
      </c>
      <c r="CJ64" s="45" t="s">
        <v>60</v>
      </c>
      <c r="CK64" s="19"/>
    </row>
    <row r="65" spans="1:90" x14ac:dyDescent="0.2">
      <c r="A65" s="14"/>
      <c r="B65" s="14"/>
      <c r="C65" s="14"/>
      <c r="D65" s="251" t="s">
        <v>47</v>
      </c>
      <c r="E65" s="252" t="s">
        <v>401</v>
      </c>
      <c r="F65" s="253">
        <f>B4+(51*B6)</f>
        <v>52</v>
      </c>
      <c r="G65" s="14"/>
      <c r="I65" s="8"/>
      <c r="J65" s="50">
        <f>SUM(J54:J64)</f>
        <v>671</v>
      </c>
      <c r="K65" s="51">
        <f t="shared" ref="K65" si="28">SUM(K54:K64)</f>
        <v>671</v>
      </c>
      <c r="L65" s="51">
        <f t="shared" ref="L65" si="29">SUM(L54:L64)</f>
        <v>671</v>
      </c>
      <c r="M65" s="51">
        <f t="shared" ref="M65" si="30">SUM(M54:M64)</f>
        <v>671</v>
      </c>
      <c r="N65" s="51">
        <f t="shared" ref="N65" si="31">SUM(N54:N64)</f>
        <v>671</v>
      </c>
      <c r="O65" s="51">
        <f t="shared" ref="O65" si="32">SUM(O54:O64)</f>
        <v>671</v>
      </c>
      <c r="P65" s="51">
        <f t="shared" ref="P65" si="33">SUM(P54:P64)</f>
        <v>671</v>
      </c>
      <c r="Q65" s="51">
        <f t="shared" ref="Q65" si="34">SUM(Q54:Q64)</f>
        <v>671</v>
      </c>
      <c r="R65" s="51">
        <f t="shared" ref="R65" si="35">SUM(R54:R64)</f>
        <v>671</v>
      </c>
      <c r="S65" s="51">
        <f t="shared" ref="S65" si="36">SUM(S54:S64)</f>
        <v>671</v>
      </c>
      <c r="T65" s="51">
        <f t="shared" ref="T65" si="37">SUM(T54:T64)</f>
        <v>671</v>
      </c>
      <c r="U65" s="28">
        <f>SUM(J54,K55,L56,M57,N58,O59,P60,Q61,R62,S63,T64)</f>
        <v>671</v>
      </c>
      <c r="V65" s="29">
        <f>SUMSQ(J54,K55,L56,M57,N58,O59,P60,Q61,R62,S63,T64)</f>
        <v>54351</v>
      </c>
      <c r="W65" s="14"/>
      <c r="X65" s="453"/>
      <c r="Y65" s="453"/>
      <c r="Z65" s="453"/>
      <c r="AA65" s="453"/>
      <c r="AB65" s="453"/>
      <c r="AC65" s="453"/>
      <c r="AD65" s="453"/>
      <c r="AE65" s="453"/>
      <c r="AF65" s="453"/>
      <c r="AG65" s="453"/>
      <c r="AH65" s="453"/>
      <c r="AI65" s="19"/>
      <c r="AK65" s="8"/>
      <c r="AL65" s="50">
        <f>AL54+AL55+AL56+AL57+AL58+AL59+AL60+AL61+AL62+AL63+AL64</f>
        <v>671</v>
      </c>
      <c r="AM65" s="51">
        <f>AM54+AM55+AM58+AM56+AM57+AM59+AM60+AM61+AM62+AM63+AM64</f>
        <v>671</v>
      </c>
      <c r="AN65" s="51">
        <f t="shared" ref="AN65:AV65" si="38">AN54+AN55+AN56+AN57+AN58+AN59+AN60+AN61+AN62+AN63+AN64</f>
        <v>671</v>
      </c>
      <c r="AO65" s="51">
        <f t="shared" si="38"/>
        <v>671</v>
      </c>
      <c r="AP65" s="51">
        <f t="shared" si="38"/>
        <v>671</v>
      </c>
      <c r="AQ65" s="51">
        <f t="shared" si="38"/>
        <v>671</v>
      </c>
      <c r="AR65" s="51">
        <f t="shared" si="38"/>
        <v>671</v>
      </c>
      <c r="AS65" s="51">
        <f t="shared" si="38"/>
        <v>671</v>
      </c>
      <c r="AT65" s="51">
        <f t="shared" si="38"/>
        <v>671</v>
      </c>
      <c r="AU65" s="51">
        <f t="shared" si="38"/>
        <v>671</v>
      </c>
      <c r="AV65" s="51">
        <f t="shared" si="38"/>
        <v>671</v>
      </c>
      <c r="AW65" s="342">
        <f>AL54^3+AM55^3+AN56^3+AO57^3+AP58^3+AQ59^3+AR60^3+AS61^3+AT62^3+AU63^3+AV64^3</f>
        <v>4952651</v>
      </c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9"/>
      <c r="BL65" s="8"/>
      <c r="BM65" s="50">
        <f>BM54+BM55+BM56+BM57+BM58+BM59+BM60+BM61+BM62+BM63+BM64</f>
        <v>671</v>
      </c>
      <c r="BN65" s="51">
        <f>BN54+BN55+BN58+BN56+BN57+BN59+BN60+BN61+BN62+BN63+BN64</f>
        <v>671</v>
      </c>
      <c r="BO65" s="51">
        <f t="shared" ref="BO65:BW65" si="39">BO54+BO55+BO56+BO57+BO58+BO59+BO60+BO61+BO62+BO63+BO64</f>
        <v>671</v>
      </c>
      <c r="BP65" s="51">
        <f t="shared" si="39"/>
        <v>671</v>
      </c>
      <c r="BQ65" s="51">
        <f t="shared" si="39"/>
        <v>671</v>
      </c>
      <c r="BR65" s="51">
        <f t="shared" si="39"/>
        <v>671</v>
      </c>
      <c r="BS65" s="51">
        <f t="shared" si="39"/>
        <v>671</v>
      </c>
      <c r="BT65" s="51">
        <f t="shared" si="39"/>
        <v>671</v>
      </c>
      <c r="BU65" s="51">
        <f t="shared" si="39"/>
        <v>671</v>
      </c>
      <c r="BV65" s="51">
        <f t="shared" si="39"/>
        <v>671</v>
      </c>
      <c r="BW65" s="51">
        <f t="shared" si="39"/>
        <v>671</v>
      </c>
      <c r="BX65" s="342">
        <f>BM54+BN55+BO56+BP57+BQ58+BR59+BS60+BT61+BU62+BV63+BW64</f>
        <v>671</v>
      </c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9"/>
    </row>
    <row r="66" spans="1:90" ht="12.75" thickBot="1" x14ac:dyDescent="0.25">
      <c r="A66" s="14"/>
      <c r="B66" s="14"/>
      <c r="C66" s="14"/>
      <c r="D66" s="251" t="s">
        <v>61</v>
      </c>
      <c r="E66" s="252" t="s">
        <v>401</v>
      </c>
      <c r="F66" s="253">
        <f>B4+(52*B6)</f>
        <v>53</v>
      </c>
      <c r="G66" s="14"/>
      <c r="I66" s="8"/>
      <c r="J66" s="55">
        <f>SUMSQ(J54:J64)</f>
        <v>54351</v>
      </c>
      <c r="K66" s="56">
        <f t="shared" ref="K66:T66" si="40">SUMSQ(K54:K64)</f>
        <v>54351</v>
      </c>
      <c r="L66" s="56">
        <f t="shared" si="40"/>
        <v>54351</v>
      </c>
      <c r="M66" s="56">
        <f t="shared" si="40"/>
        <v>54351</v>
      </c>
      <c r="N66" s="56">
        <f t="shared" si="40"/>
        <v>54351</v>
      </c>
      <c r="O66" s="56">
        <f t="shared" si="40"/>
        <v>54351</v>
      </c>
      <c r="P66" s="56">
        <f t="shared" si="40"/>
        <v>54351</v>
      </c>
      <c r="Q66" s="56">
        <f t="shared" si="40"/>
        <v>54351</v>
      </c>
      <c r="R66" s="56">
        <f t="shared" si="40"/>
        <v>54351</v>
      </c>
      <c r="S66" s="56">
        <f t="shared" si="40"/>
        <v>54351</v>
      </c>
      <c r="T66" s="56">
        <f t="shared" si="40"/>
        <v>54351</v>
      </c>
      <c r="U66" s="201">
        <f>SUM(J64,K63,L62,M61,N60,O59,P58,Q57,R56,S55,T54)</f>
        <v>671</v>
      </c>
      <c r="V66" s="202">
        <f>SUMSQ(J64,K63,L62,M61,N60,O59,P58,Q57,R56,S55,T54)</f>
        <v>54351</v>
      </c>
      <c r="W66" s="14"/>
      <c r="X66" s="454" t="s">
        <v>83</v>
      </c>
      <c r="Y66" s="448" t="s">
        <v>54</v>
      </c>
      <c r="Z66" s="448" t="s">
        <v>10</v>
      </c>
      <c r="AA66" s="448" t="s">
        <v>141</v>
      </c>
      <c r="AB66" s="448" t="s">
        <v>138</v>
      </c>
      <c r="AC66" s="448" t="s">
        <v>92</v>
      </c>
      <c r="AD66" s="448" t="s">
        <v>95</v>
      </c>
      <c r="AE66" s="448" t="s">
        <v>87</v>
      </c>
      <c r="AF66" s="448" t="s">
        <v>102</v>
      </c>
      <c r="AG66" s="448" t="s">
        <v>70</v>
      </c>
      <c r="AH66" s="448" t="s">
        <v>156</v>
      </c>
      <c r="AI66" s="19"/>
      <c r="AK66" s="8"/>
      <c r="AL66" s="393">
        <f>AL64+AM54+AN55+AO56+AP57+AQ58+AR59+AS60+AT61+AU62+AV63</f>
        <v>671</v>
      </c>
      <c r="AM66" s="392">
        <f>AM64+AL63+AN54+AO55+AP56+AQ57+AR58+AS59+AT60+AU61+AV62</f>
        <v>671</v>
      </c>
      <c r="AN66" s="392">
        <f>AN64+AM63+AL62+AO54+AP55+AQ56+AR57+AS58+AT59+AU60+AV61</f>
        <v>671</v>
      </c>
      <c r="AO66" s="392">
        <f>AO64+AN63+AM62+AL61+AP54+AQ55+AR56+AS57+AT58+AU59+AV60</f>
        <v>671</v>
      </c>
      <c r="AP66" s="392">
        <f>AP64+AO63+AN62+AM61+AL60+AQ54+AR55+AS56+AT57+AU58+AV59</f>
        <v>671</v>
      </c>
      <c r="AQ66" s="392">
        <f>AQ64+AP63+AO62+AN61+AM60+AL59+AR54+AS55+AT56+AU57+AV58</f>
        <v>671</v>
      </c>
      <c r="AR66" s="392">
        <f>AR64+AQ63+AP62+AO61+AN60+AM59+AL58+AS54+AT55+AU56+AV57</f>
        <v>671</v>
      </c>
      <c r="AS66" s="392">
        <f>AS64+AR63+AQ62+AP61+AO60+AN59+AM58+AL57+AT54+AU55+AV56</f>
        <v>671</v>
      </c>
      <c r="AT66" s="392">
        <f>AT64+AS63+AR62+AQ61+AP60+AO59+AN58+AM57+AL56+AU54+AV55</f>
        <v>671</v>
      </c>
      <c r="AU66" s="392">
        <f>AU64+AT63+AS62+AR61+AQ60+AP59+AO58+AN57+AM56+AL55+AV54</f>
        <v>671</v>
      </c>
      <c r="AV66" s="392">
        <f>AV64^2+AU63^2+AT62^2+AS61^2+AR60^2+AQ59^2+AP58^2+AO57^2+AN56^2+AM55^2+AL54^2</f>
        <v>54351</v>
      </c>
      <c r="AW66" s="391">
        <f>AV54^3+AU55^3+AT56^3+AS57^3+AR58^3+AQ59^3+AP60^3+AO61^3+AN62^3+AM63^3+AL64^3</f>
        <v>4952651</v>
      </c>
      <c r="AX66" s="14"/>
      <c r="AY66" s="280" t="s">
        <v>613</v>
      </c>
      <c r="AZ66" s="282"/>
      <c r="BA66" s="282"/>
      <c r="BB66" s="282"/>
      <c r="BC66" s="282"/>
      <c r="BD66" s="282"/>
      <c r="BE66" s="282"/>
      <c r="BF66" s="282"/>
      <c r="BG66" s="282"/>
      <c r="BH66" s="282"/>
      <c r="BI66" s="282"/>
      <c r="BJ66" s="19"/>
      <c r="BL66" s="8"/>
      <c r="BM66" s="393">
        <f>BM64+BN54+BO55+BP56+BQ57+BR58+BS59+BT60+BU61+BV62+BW63</f>
        <v>671</v>
      </c>
      <c r="BN66" s="392">
        <f>BN64+BM63+BO54+BP55+BQ56+BR57+BS58+BT59+BU60+BV61+BW62</f>
        <v>671</v>
      </c>
      <c r="BO66" s="392">
        <f>BO64+BN63+BM62+BP54+BQ55+BR56+BS57+BT58+BU59+BV60+BW61</f>
        <v>671</v>
      </c>
      <c r="BP66" s="392">
        <f>BP64+BO63+BN62+BM61+BQ54+BR55+BS56+BT57+BU58+BV59+BW60</f>
        <v>671</v>
      </c>
      <c r="BQ66" s="392">
        <f>BQ64+BP63+BO62+BN61+BM60+BR54+BS55+BT56+BU57+BV58+BW59</f>
        <v>671</v>
      </c>
      <c r="BR66" s="392">
        <f>BR64+BQ63+BP62+BO61+BN60+BM59+BS54+BT55+BU56+BV57+BW58</f>
        <v>671</v>
      </c>
      <c r="BS66" s="392">
        <f>BS64+BR63+BQ62+BP61+BO60+BN59+BM58+BT54+BU55+BV56+BW57</f>
        <v>671</v>
      </c>
      <c r="BT66" s="392">
        <f>BT64+BS63+BR62+BQ61+BP60+BO59+BN58+BM57+BU54+BV55+BW56</f>
        <v>671</v>
      </c>
      <c r="BU66" s="392">
        <f>BU64+BT63+BS62+BR61+BQ60+BP59+BO58+BN57+BM56+BV54+BW55</f>
        <v>671</v>
      </c>
      <c r="BV66" s="392">
        <f>BV64+BU63+BT62+BS61+BR60+BQ59+BP58+BO57+BN56+BM55+BW54</f>
        <v>671</v>
      </c>
      <c r="BW66" s="392">
        <f>BW64+BV63+BU62+BT61+BS60+BR59+BQ58+BP57+BO56+BN55+BM54</f>
        <v>671</v>
      </c>
      <c r="BX66" s="391">
        <f>BW54+BV55+BU56+BT57+BS58+BR59+BQ60+BP61+BO62+BN63+BM64</f>
        <v>671</v>
      </c>
      <c r="BY66" s="14"/>
      <c r="BZ66" s="280" t="s">
        <v>612</v>
      </c>
      <c r="CA66" s="282"/>
      <c r="CB66" s="282"/>
      <c r="CC66" s="282"/>
      <c r="CD66" s="282"/>
      <c r="CE66" s="282"/>
      <c r="CF66" s="282"/>
      <c r="CG66" s="282"/>
      <c r="CH66" s="282"/>
      <c r="CI66" s="282"/>
      <c r="CJ66" s="282"/>
      <c r="CK66" s="19"/>
    </row>
    <row r="67" spans="1:90" ht="12.75" thickBot="1" x14ac:dyDescent="0.25">
      <c r="A67" s="14"/>
      <c r="B67" s="14"/>
      <c r="C67" s="14"/>
      <c r="D67" s="251" t="s">
        <v>44</v>
      </c>
      <c r="E67" s="252" t="s">
        <v>401</v>
      </c>
      <c r="F67" s="264">
        <f>B4+(53*B6)</f>
        <v>54</v>
      </c>
      <c r="G67" s="14"/>
      <c r="I67" s="8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14"/>
      <c r="X67" s="448" t="s">
        <v>18</v>
      </c>
      <c r="Y67" s="448" t="s">
        <v>175</v>
      </c>
      <c r="Z67" s="448" t="s">
        <v>91</v>
      </c>
      <c r="AA67" s="448" t="s">
        <v>111</v>
      </c>
      <c r="AB67" s="448" t="s">
        <v>36</v>
      </c>
      <c r="AC67" s="448" t="s">
        <v>92</v>
      </c>
      <c r="AD67" s="448" t="s">
        <v>150</v>
      </c>
      <c r="AE67" s="448" t="s">
        <v>45</v>
      </c>
      <c r="AF67" s="448" t="s">
        <v>134</v>
      </c>
      <c r="AG67" s="448" t="s">
        <v>73</v>
      </c>
      <c r="AH67" s="448" t="s">
        <v>176</v>
      </c>
      <c r="AI67" s="19"/>
      <c r="AK67" s="390"/>
      <c r="AL67" s="55">
        <f>AL54+AM64+AN63+AO62+AP61+AQ60+AR59+AS58+AT57+AU56+AV55</f>
        <v>671</v>
      </c>
      <c r="AM67" s="56">
        <f>AM54+AL55+AN64+AO63+AP62+AQ61+AR60+AS59+AT58+AU57+AV56</f>
        <v>671</v>
      </c>
      <c r="AN67" s="56">
        <f>AN54+AM55+AL56+AO64+AP63+AQ62+AR61+AS60+AT59+AU58+AV57</f>
        <v>671</v>
      </c>
      <c r="AO67" s="56">
        <f>AO54+AN55+AM56+AL57+AP64+AQ63+AR62+AS61+AT60+AU59+AV58</f>
        <v>671</v>
      </c>
      <c r="AP67" s="56">
        <f>AP54+AO55+AN56+AM57+AL58+AQ64+AR63+AS62+AT61+AU60+AV59</f>
        <v>671</v>
      </c>
      <c r="AQ67" s="56">
        <f>AQ54+AP55+AO56+AN57+AM58+AL59+AR64+AS63+AT62+AU61+AV60</f>
        <v>671</v>
      </c>
      <c r="AR67" s="56">
        <f>AR54+AQ55+AP56+AO57+AN58+AM59+AL60+AS64+AT63+AU62+AV61</f>
        <v>671</v>
      </c>
      <c r="AS67" s="56">
        <f>AS54+AR55+AQ56+AP57+AO58+AN59+AM60+AL61+AT64+AU63+AV62</f>
        <v>671</v>
      </c>
      <c r="AT67" s="56">
        <f>AT54+AS55+AR56+AQ57+AP58+AO59+AN60+AM61+AL62+AU64+AV63</f>
        <v>671</v>
      </c>
      <c r="AU67" s="56">
        <f>AU54+AT55+AS56+AR57+AQ58+AP59+AO60+AN61+AM62+AL63+AV64</f>
        <v>671</v>
      </c>
      <c r="AV67" s="56">
        <f>AV54^2+AU55^2+AT56^2+AS57^2+AR58^2+AQ59^2+AP60^2+AO61^2+AN62^2+AM63^2+AL64^2</f>
        <v>54351</v>
      </c>
      <c r="AW67" s="389"/>
      <c r="AX67" s="14"/>
      <c r="AY67" s="280" t="s">
        <v>611</v>
      </c>
      <c r="AZ67" s="282"/>
      <c r="BA67" s="282"/>
      <c r="BB67" s="282"/>
      <c r="BC67" s="282"/>
      <c r="BD67" s="282"/>
      <c r="BE67" s="282"/>
      <c r="BF67" s="282"/>
      <c r="BG67" s="282"/>
      <c r="BH67" s="282"/>
      <c r="BI67" s="282"/>
      <c r="BJ67" s="14"/>
      <c r="BK67" s="153"/>
      <c r="BL67" s="390"/>
      <c r="BM67" s="55">
        <f>BM54+BN64+BO63+BP62+BQ61+BR60+BS59+BT58+BU57+BV56+BW55</f>
        <v>671</v>
      </c>
      <c r="BN67" s="56">
        <f>BN54+BM55+BO64+BP63+BQ62+BR61+BS60+BT59+BU58+BV57+BW56</f>
        <v>671</v>
      </c>
      <c r="BO67" s="56">
        <f>BO54+BN55+BM56+BP64+BQ63+BR62+BS61+BT60+BU59+BV58+BW57</f>
        <v>671</v>
      </c>
      <c r="BP67" s="56">
        <f>BP54+BO55+BN56+BM57+BQ64+BR63+BS62+BT61+BU60+BV59+BW58</f>
        <v>671</v>
      </c>
      <c r="BQ67" s="56">
        <f>BQ54+BP55+BO56+BN57+BM58+BR64+BS63+BT62+BU61+BV60+BW59</f>
        <v>671</v>
      </c>
      <c r="BR67" s="56">
        <f>BR54+BQ55+BP56+BO57+BN58+BM59+BS64+BT63+BU62+BV61+BW60</f>
        <v>671</v>
      </c>
      <c r="BS67" s="56">
        <f>BS54+BR55+BQ56+BP57+BO58+BN59+BM60+BT64+BU63+BV62+BW61</f>
        <v>671</v>
      </c>
      <c r="BT67" s="56">
        <f>BT54+BS55+BR56+BQ57+BP58+BO59+BN60+BM61+BU64+BV63+BW62</f>
        <v>671</v>
      </c>
      <c r="BU67" s="56">
        <f>BU54+BT55+BS56+BR57+BQ58+BP59+BO60+BN61+BM62+BV64+BW63</f>
        <v>671</v>
      </c>
      <c r="BV67" s="56">
        <f>BV54+BU55+BT56+BS57+BR58+BQ59+BP60+BO61+BN62+BM63+BW64</f>
        <v>671</v>
      </c>
      <c r="BW67" s="56">
        <f>BW54+BV55+BU56+BT57+BS58+BR59+BQ60+BP61+BO62+BN63+BM64</f>
        <v>671</v>
      </c>
      <c r="BX67" s="389"/>
      <c r="BY67" s="14"/>
      <c r="BZ67" s="280" t="s">
        <v>610</v>
      </c>
      <c r="CA67" s="282"/>
      <c r="CB67" s="282"/>
      <c r="CC67" s="282"/>
      <c r="CD67" s="282"/>
      <c r="CE67" s="282"/>
      <c r="CF67" s="282"/>
      <c r="CG67" s="282"/>
      <c r="CH67" s="282"/>
      <c r="CI67" s="282"/>
      <c r="CJ67" s="282"/>
      <c r="CK67" s="14"/>
      <c r="CL67" s="153"/>
    </row>
    <row r="68" spans="1:90" ht="12.75" thickBot="1" x14ac:dyDescent="0.25">
      <c r="A68" s="14"/>
      <c r="B68" s="14"/>
      <c r="C68" s="14"/>
      <c r="D68" s="251" t="s">
        <v>73</v>
      </c>
      <c r="E68" s="252" t="s">
        <v>401</v>
      </c>
      <c r="F68" s="264">
        <f>B4+(54*B6)</f>
        <v>55</v>
      </c>
      <c r="G68" s="14"/>
      <c r="I68" s="65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71"/>
      <c r="AK68" s="65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 t="s">
        <v>0</v>
      </c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71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71"/>
    </row>
    <row r="69" spans="1:90" ht="12.75" thickBot="1" x14ac:dyDescent="0.25">
      <c r="A69" s="14"/>
      <c r="B69" s="14"/>
      <c r="C69" s="14"/>
      <c r="D69" s="251" t="s">
        <v>15</v>
      </c>
      <c r="E69" s="252" t="s">
        <v>401</v>
      </c>
      <c r="F69" s="253">
        <f>B4+(55*B6)</f>
        <v>56</v>
      </c>
      <c r="G69" s="14"/>
      <c r="H69" s="1" t="s">
        <v>0</v>
      </c>
      <c r="BM69" s="1" t="s">
        <v>0</v>
      </c>
    </row>
    <row r="70" spans="1:90" ht="12.75" thickBot="1" x14ac:dyDescent="0.25">
      <c r="A70" s="14"/>
      <c r="B70" s="14"/>
      <c r="C70" s="14"/>
      <c r="D70" s="251" t="s">
        <v>21</v>
      </c>
      <c r="E70" s="252" t="s">
        <v>401</v>
      </c>
      <c r="F70" s="253">
        <f>B4+(56*B6)</f>
        <v>57</v>
      </c>
      <c r="G70" s="14"/>
      <c r="H70" s="1" t="s">
        <v>0</v>
      </c>
      <c r="I70" s="2"/>
      <c r="J70" s="3"/>
      <c r="K70" s="3"/>
      <c r="L70" s="3"/>
      <c r="M70" s="3"/>
      <c r="N70" s="3"/>
      <c r="O70" s="4" t="s">
        <v>609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4" t="s">
        <v>608</v>
      </c>
      <c r="AD70" s="3"/>
      <c r="AE70" s="3"/>
      <c r="AF70" s="3"/>
      <c r="AG70" s="3"/>
      <c r="AH70" s="3"/>
      <c r="AI70" s="6"/>
      <c r="AK70" s="2"/>
      <c r="AL70" s="3"/>
      <c r="AM70" s="3"/>
      <c r="AN70" s="3"/>
      <c r="AO70" s="3"/>
      <c r="AP70" s="3"/>
      <c r="AQ70" s="4" t="s">
        <v>607</v>
      </c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4" t="s">
        <v>606</v>
      </c>
      <c r="BE70" s="3"/>
      <c r="BF70" s="3"/>
      <c r="BG70" s="3"/>
      <c r="BH70" s="3"/>
      <c r="BI70" s="3"/>
      <c r="BJ70" s="6"/>
      <c r="BL70" s="2"/>
      <c r="BM70" s="3"/>
      <c r="BN70" s="3"/>
      <c r="BO70" s="3"/>
      <c r="BP70" s="3"/>
      <c r="BQ70" s="3"/>
      <c r="BR70" s="4" t="s">
        <v>605</v>
      </c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4" t="s">
        <v>604</v>
      </c>
      <c r="CF70" s="3"/>
      <c r="CG70" s="3"/>
      <c r="CH70" s="3"/>
      <c r="CI70" s="3"/>
      <c r="CJ70" s="3"/>
      <c r="CK70" s="6"/>
    </row>
    <row r="71" spans="1:90" x14ac:dyDescent="0.2">
      <c r="A71" s="14"/>
      <c r="B71" s="14"/>
      <c r="C71" s="14"/>
      <c r="D71" s="251" t="s">
        <v>94</v>
      </c>
      <c r="E71" s="252" t="s">
        <v>401</v>
      </c>
      <c r="F71" s="253">
        <f>B4+(57*B6)</f>
        <v>58</v>
      </c>
      <c r="G71" s="14"/>
      <c r="I71" s="8"/>
      <c r="J71" s="9">
        <f>F110</f>
        <v>97</v>
      </c>
      <c r="K71" s="10">
        <f>F114</f>
        <v>101</v>
      </c>
      <c r="L71" s="10">
        <f>F101</f>
        <v>88</v>
      </c>
      <c r="M71" s="10">
        <f>F69</f>
        <v>56</v>
      </c>
      <c r="N71" s="10">
        <f>F33</f>
        <v>20</v>
      </c>
      <c r="O71" s="10">
        <f>F17</f>
        <v>4</v>
      </c>
      <c r="P71" s="10">
        <f>F87</f>
        <v>74</v>
      </c>
      <c r="Q71" s="10">
        <f>F40</f>
        <v>27</v>
      </c>
      <c r="R71" s="10">
        <f>F83</f>
        <v>70</v>
      </c>
      <c r="S71" s="10">
        <f>F39</f>
        <v>26</v>
      </c>
      <c r="T71" s="415">
        <f>F121</f>
        <v>108</v>
      </c>
      <c r="U71" s="411">
        <f>SUM(J71:T71)</f>
        <v>671</v>
      </c>
      <c r="V71" s="13">
        <f>SUMSQ(J71:T71)</f>
        <v>54351</v>
      </c>
      <c r="W71" s="14"/>
      <c r="X71" s="444" t="s">
        <v>36</v>
      </c>
      <c r="Y71" s="445" t="s">
        <v>175</v>
      </c>
      <c r="Z71" s="445" t="s">
        <v>9</v>
      </c>
      <c r="AA71" s="445" t="s">
        <v>15</v>
      </c>
      <c r="AB71" s="445" t="s">
        <v>100</v>
      </c>
      <c r="AC71" s="445" t="s">
        <v>82</v>
      </c>
      <c r="AD71" s="445" t="s">
        <v>40</v>
      </c>
      <c r="AE71" s="445" t="s">
        <v>136</v>
      </c>
      <c r="AF71" s="445" t="s">
        <v>69</v>
      </c>
      <c r="AG71" s="445" t="s">
        <v>116</v>
      </c>
      <c r="AH71" s="446" t="s">
        <v>111</v>
      </c>
      <c r="AI71" s="19"/>
      <c r="AK71" s="8"/>
      <c r="AL71" s="9">
        <f>F55</f>
        <v>42</v>
      </c>
      <c r="AM71" s="10">
        <f>F82</f>
        <v>69</v>
      </c>
      <c r="AN71" s="10">
        <f>F117</f>
        <v>104</v>
      </c>
      <c r="AO71" s="10">
        <f>F25</f>
        <v>12</v>
      </c>
      <c r="AP71" s="10">
        <f>F59</f>
        <v>46</v>
      </c>
      <c r="AQ71" s="10">
        <f>F94</f>
        <v>81</v>
      </c>
      <c r="AR71" s="10">
        <f>F129</f>
        <v>116</v>
      </c>
      <c r="AS71" s="10">
        <f>F43</f>
        <v>30</v>
      </c>
      <c r="AT71" s="10">
        <f>F78</f>
        <v>65</v>
      </c>
      <c r="AU71" s="10">
        <f>F112</f>
        <v>99</v>
      </c>
      <c r="AV71" s="11">
        <f>F20</f>
        <v>7</v>
      </c>
      <c r="AW71" s="340">
        <f t="shared" ref="AW71:AW81" si="41">AL71+AM71+AN71+AO71+AP71+AQ71+AR71+AS71+AT71+AU71+AV71</f>
        <v>671</v>
      </c>
      <c r="AX71" s="14"/>
      <c r="AY71" s="16" t="s">
        <v>101</v>
      </c>
      <c r="AZ71" s="17" t="s">
        <v>163</v>
      </c>
      <c r="BA71" s="17" t="s">
        <v>155</v>
      </c>
      <c r="BB71" s="17" t="s">
        <v>118</v>
      </c>
      <c r="BC71" s="17" t="s">
        <v>18</v>
      </c>
      <c r="BD71" s="17" t="s">
        <v>56</v>
      </c>
      <c r="BE71" s="17" t="s">
        <v>75</v>
      </c>
      <c r="BF71" s="17" t="s">
        <v>160</v>
      </c>
      <c r="BG71" s="17" t="s">
        <v>162</v>
      </c>
      <c r="BH71" s="17" t="s">
        <v>148</v>
      </c>
      <c r="BI71" s="18" t="s">
        <v>43</v>
      </c>
      <c r="BJ71" s="19"/>
      <c r="BL71" s="8"/>
      <c r="BM71" s="9">
        <f>F26</f>
        <v>13</v>
      </c>
      <c r="BN71" s="10">
        <f>F39</f>
        <v>26</v>
      </c>
      <c r="BO71" s="10">
        <f>F52</f>
        <v>39</v>
      </c>
      <c r="BP71" s="10">
        <f>F65</f>
        <v>52</v>
      </c>
      <c r="BQ71" s="10">
        <f>F78</f>
        <v>65</v>
      </c>
      <c r="BR71" s="10">
        <f>F80</f>
        <v>67</v>
      </c>
      <c r="BS71" s="10">
        <f>F93</f>
        <v>80</v>
      </c>
      <c r="BT71" s="10">
        <f>F106</f>
        <v>93</v>
      </c>
      <c r="BU71" s="10">
        <f>F119</f>
        <v>106</v>
      </c>
      <c r="BV71" s="10">
        <f>F132</f>
        <v>119</v>
      </c>
      <c r="BW71" s="11">
        <f>F24</f>
        <v>11</v>
      </c>
      <c r="BX71" s="340">
        <f t="shared" ref="BX71:BX81" si="42">BM71+BN71+BO71+BP71+BQ71+BR71+BS71+BT71+BU71+BV71+BW71</f>
        <v>671</v>
      </c>
      <c r="BY71" s="14"/>
      <c r="BZ71" s="16" t="s">
        <v>17</v>
      </c>
      <c r="CA71" s="17" t="s">
        <v>116</v>
      </c>
      <c r="CB71" s="17" t="s">
        <v>13</v>
      </c>
      <c r="CC71" s="17" t="s">
        <v>47</v>
      </c>
      <c r="CD71" s="17" t="s">
        <v>162</v>
      </c>
      <c r="CE71" s="17" t="s">
        <v>84</v>
      </c>
      <c r="CF71" s="17" t="s">
        <v>51</v>
      </c>
      <c r="CG71" s="17" t="s">
        <v>107</v>
      </c>
      <c r="CH71" s="17" t="s">
        <v>113</v>
      </c>
      <c r="CI71" s="17" t="s">
        <v>30</v>
      </c>
      <c r="CJ71" s="18" t="s">
        <v>120</v>
      </c>
      <c r="CK71" s="19"/>
    </row>
    <row r="72" spans="1:90" x14ac:dyDescent="0.2">
      <c r="A72" s="14"/>
      <c r="B72" s="14"/>
      <c r="C72" s="14"/>
      <c r="D72" s="251" t="s">
        <v>152</v>
      </c>
      <c r="E72" s="252" t="s">
        <v>401</v>
      </c>
      <c r="F72" s="253">
        <f>B4+(58*B6)</f>
        <v>59</v>
      </c>
      <c r="G72" s="14"/>
      <c r="I72" s="8"/>
      <c r="J72" s="25">
        <f>F32</f>
        <v>19</v>
      </c>
      <c r="K72" s="208">
        <f>F22</f>
        <v>9</v>
      </c>
      <c r="L72" s="26">
        <f>F78</f>
        <v>65</v>
      </c>
      <c r="M72" s="26">
        <f>F85</f>
        <v>72</v>
      </c>
      <c r="N72" s="26">
        <f>F43</f>
        <v>30</v>
      </c>
      <c r="O72" s="26">
        <f>F89</f>
        <v>76</v>
      </c>
      <c r="P72" s="26">
        <f>F134</f>
        <v>121</v>
      </c>
      <c r="Q72" s="26">
        <f>F119</f>
        <v>106</v>
      </c>
      <c r="R72" s="26">
        <f>F106</f>
        <v>93</v>
      </c>
      <c r="S72" s="26">
        <f>F46</f>
        <v>33</v>
      </c>
      <c r="T72" s="414">
        <f>F60</f>
        <v>47</v>
      </c>
      <c r="U72" s="412">
        <f t="shared" ref="U72:U81" si="43">SUM(J72:T72)</f>
        <v>671</v>
      </c>
      <c r="V72" s="29">
        <f t="shared" ref="V72:V81" si="44">SUMSQ(J72:T72)</f>
        <v>54351</v>
      </c>
      <c r="W72" s="14"/>
      <c r="X72" s="447" t="s">
        <v>54</v>
      </c>
      <c r="Y72" s="448" t="s">
        <v>150</v>
      </c>
      <c r="Z72" s="448" t="s">
        <v>162</v>
      </c>
      <c r="AA72" s="448" t="s">
        <v>71</v>
      </c>
      <c r="AB72" s="448" t="s">
        <v>160</v>
      </c>
      <c r="AC72" s="448" t="s">
        <v>95</v>
      </c>
      <c r="AD72" s="448" t="s">
        <v>10</v>
      </c>
      <c r="AE72" s="448" t="s">
        <v>113</v>
      </c>
      <c r="AF72" s="448" t="s">
        <v>107</v>
      </c>
      <c r="AG72" s="448" t="s">
        <v>176</v>
      </c>
      <c r="AH72" s="449" t="s">
        <v>50</v>
      </c>
      <c r="AI72" s="19"/>
      <c r="AK72" s="8"/>
      <c r="AL72" s="25">
        <f>F101</f>
        <v>88</v>
      </c>
      <c r="AM72" s="208">
        <f>F130</f>
        <v>117</v>
      </c>
      <c r="AN72" s="26">
        <f>F44</f>
        <v>31</v>
      </c>
      <c r="AO72" s="26">
        <f>F71</f>
        <v>58</v>
      </c>
      <c r="AP72" s="26">
        <f>F106</f>
        <v>93</v>
      </c>
      <c r="AQ72" s="26">
        <f>F14</f>
        <v>1</v>
      </c>
      <c r="AR72" s="26">
        <f>F48</f>
        <v>35</v>
      </c>
      <c r="AS72" s="26">
        <f>F83</f>
        <v>70</v>
      </c>
      <c r="AT72" s="26">
        <f>F118</f>
        <v>105</v>
      </c>
      <c r="AU72" s="26">
        <f>F32</f>
        <v>19</v>
      </c>
      <c r="AV72" s="27">
        <f>F67</f>
        <v>54</v>
      </c>
      <c r="AW72" s="341">
        <f t="shared" si="41"/>
        <v>671</v>
      </c>
      <c r="AX72" s="14"/>
      <c r="AY72" s="30" t="s">
        <v>9</v>
      </c>
      <c r="AZ72" s="31" t="s">
        <v>41</v>
      </c>
      <c r="BA72" s="31" t="s">
        <v>26</v>
      </c>
      <c r="BB72" s="31" t="s">
        <v>94</v>
      </c>
      <c r="BC72" s="31" t="s">
        <v>107</v>
      </c>
      <c r="BD72" s="31" t="s">
        <v>55</v>
      </c>
      <c r="BE72" s="31" t="s">
        <v>149</v>
      </c>
      <c r="BF72" s="31" t="s">
        <v>69</v>
      </c>
      <c r="BG72" s="31" t="s">
        <v>97</v>
      </c>
      <c r="BH72" s="31" t="s">
        <v>54</v>
      </c>
      <c r="BI72" s="32" t="s">
        <v>44</v>
      </c>
      <c r="BJ72" s="19"/>
      <c r="BL72" s="8"/>
      <c r="BM72" s="25">
        <f>F47</f>
        <v>34</v>
      </c>
      <c r="BN72" s="208">
        <f>F60</f>
        <v>47</v>
      </c>
      <c r="BO72" s="26">
        <f>F73</f>
        <v>60</v>
      </c>
      <c r="BP72" s="26">
        <f>F86</f>
        <v>73</v>
      </c>
      <c r="BQ72" s="26">
        <f>F99</f>
        <v>86</v>
      </c>
      <c r="BR72" s="26">
        <f>F112</f>
        <v>99</v>
      </c>
      <c r="BS72" s="26">
        <f>F114</f>
        <v>101</v>
      </c>
      <c r="BT72" s="26">
        <f>F127</f>
        <v>114</v>
      </c>
      <c r="BU72" s="26">
        <f>F19</f>
        <v>6</v>
      </c>
      <c r="BV72" s="26">
        <f>F32</f>
        <v>19</v>
      </c>
      <c r="BW72" s="27">
        <f>F45</f>
        <v>32</v>
      </c>
      <c r="BX72" s="341">
        <f t="shared" si="42"/>
        <v>671</v>
      </c>
      <c r="BY72" s="14"/>
      <c r="BZ72" s="30" t="s">
        <v>130</v>
      </c>
      <c r="CA72" s="31" t="s">
        <v>50</v>
      </c>
      <c r="CB72" s="31" t="s">
        <v>35</v>
      </c>
      <c r="CC72" s="31" t="s">
        <v>103</v>
      </c>
      <c r="CD72" s="31" t="s">
        <v>89</v>
      </c>
      <c r="CE72" s="31" t="s">
        <v>148</v>
      </c>
      <c r="CF72" s="31" t="s">
        <v>175</v>
      </c>
      <c r="CG72" s="31" t="s">
        <v>109</v>
      </c>
      <c r="CH72" s="31" t="s">
        <v>28</v>
      </c>
      <c r="CI72" s="31" t="s">
        <v>54</v>
      </c>
      <c r="CJ72" s="32" t="s">
        <v>37</v>
      </c>
      <c r="CK72" s="19"/>
    </row>
    <row r="73" spans="1:90" x14ac:dyDescent="0.2">
      <c r="A73" s="14"/>
      <c r="B73" s="14"/>
      <c r="C73" s="14"/>
      <c r="D73" s="251" t="s">
        <v>35</v>
      </c>
      <c r="E73" s="252" t="s">
        <v>401</v>
      </c>
      <c r="F73" s="264">
        <f>B4+(59*B6)</f>
        <v>60</v>
      </c>
      <c r="G73" s="14"/>
      <c r="I73" s="8"/>
      <c r="J73" s="25">
        <f>F100</f>
        <v>87</v>
      </c>
      <c r="K73" s="26">
        <f>F99</f>
        <v>86</v>
      </c>
      <c r="L73" s="26">
        <f>F64</f>
        <v>51</v>
      </c>
      <c r="M73" s="26">
        <f>F125</f>
        <v>112</v>
      </c>
      <c r="N73" s="26">
        <f>F122</f>
        <v>109</v>
      </c>
      <c r="O73" s="26">
        <f>F54</f>
        <v>41</v>
      </c>
      <c r="P73" s="26">
        <f>F67</f>
        <v>54</v>
      </c>
      <c r="Q73" s="26">
        <f>F25</f>
        <v>12</v>
      </c>
      <c r="R73" s="26">
        <f>F16</f>
        <v>3</v>
      </c>
      <c r="S73" s="26">
        <f>F92</f>
        <v>79</v>
      </c>
      <c r="T73" s="414">
        <f>F50</f>
        <v>37</v>
      </c>
      <c r="U73" s="412">
        <f t="shared" si="43"/>
        <v>671</v>
      </c>
      <c r="V73" s="29">
        <f t="shared" si="44"/>
        <v>54351</v>
      </c>
      <c r="W73" s="14"/>
      <c r="X73" s="447" t="s">
        <v>45</v>
      </c>
      <c r="Y73" s="448" t="s">
        <v>89</v>
      </c>
      <c r="Z73" s="448" t="s">
        <v>142</v>
      </c>
      <c r="AA73" s="448" t="s">
        <v>74</v>
      </c>
      <c r="AB73" s="448" t="s">
        <v>11</v>
      </c>
      <c r="AC73" s="448" t="s">
        <v>102</v>
      </c>
      <c r="AD73" s="448" t="s">
        <v>44</v>
      </c>
      <c r="AE73" s="448" t="s">
        <v>118</v>
      </c>
      <c r="AF73" s="448" t="s">
        <v>72</v>
      </c>
      <c r="AG73" s="448" t="s">
        <v>66</v>
      </c>
      <c r="AH73" s="449" t="s">
        <v>39</v>
      </c>
      <c r="AI73" s="19"/>
      <c r="AK73" s="8"/>
      <c r="AL73" s="25">
        <f>F21</f>
        <v>8</v>
      </c>
      <c r="AM73" s="26">
        <f>F56</f>
        <v>43</v>
      </c>
      <c r="AN73" s="26">
        <f>F90</f>
        <v>77</v>
      </c>
      <c r="AO73" s="26">
        <f>F119</f>
        <v>106</v>
      </c>
      <c r="AP73" s="26">
        <f>F33</f>
        <v>20</v>
      </c>
      <c r="AQ73" s="26">
        <f>F60</f>
        <v>47</v>
      </c>
      <c r="AR73" s="26">
        <f>F95</f>
        <v>82</v>
      </c>
      <c r="AS73" s="26">
        <f>F124</f>
        <v>111</v>
      </c>
      <c r="AT73" s="26">
        <f>F37</f>
        <v>24</v>
      </c>
      <c r="AU73" s="26">
        <f>F72</f>
        <v>59</v>
      </c>
      <c r="AV73" s="27">
        <f>F107</f>
        <v>94</v>
      </c>
      <c r="AW73" s="341">
        <f t="shared" si="41"/>
        <v>671</v>
      </c>
      <c r="AX73" s="14"/>
      <c r="AY73" s="30" t="s">
        <v>83</v>
      </c>
      <c r="AZ73" s="31" t="s">
        <v>31</v>
      </c>
      <c r="BA73" s="31" t="s">
        <v>32</v>
      </c>
      <c r="BB73" s="31" t="s">
        <v>113</v>
      </c>
      <c r="BC73" s="31" t="s">
        <v>100</v>
      </c>
      <c r="BD73" s="31" t="s">
        <v>50</v>
      </c>
      <c r="BE73" s="31" t="s">
        <v>48</v>
      </c>
      <c r="BF73" s="31" t="s">
        <v>156</v>
      </c>
      <c r="BG73" s="31" t="s">
        <v>49</v>
      </c>
      <c r="BH73" s="31" t="s">
        <v>152</v>
      </c>
      <c r="BI73" s="32" t="s">
        <v>58</v>
      </c>
      <c r="BJ73" s="19"/>
      <c r="BL73" s="8"/>
      <c r="BM73" s="25">
        <f>F79</f>
        <v>66</v>
      </c>
      <c r="BN73" s="26">
        <f>F81</f>
        <v>68</v>
      </c>
      <c r="BO73" s="26">
        <f>F94</f>
        <v>81</v>
      </c>
      <c r="BP73" s="26">
        <f>F107</f>
        <v>94</v>
      </c>
      <c r="BQ73" s="26">
        <f>F120</f>
        <v>107</v>
      </c>
      <c r="BR73" s="26">
        <f>F133</f>
        <v>120</v>
      </c>
      <c r="BS73" s="26">
        <f>F14</f>
        <v>1</v>
      </c>
      <c r="BT73" s="26">
        <f>F27</f>
        <v>14</v>
      </c>
      <c r="BU73" s="26">
        <f>F40</f>
        <v>27</v>
      </c>
      <c r="BV73" s="26">
        <f>F53</f>
        <v>40</v>
      </c>
      <c r="BW73" s="27">
        <f>F66</f>
        <v>53</v>
      </c>
      <c r="BX73" s="341">
        <f t="shared" si="42"/>
        <v>671</v>
      </c>
      <c r="BY73" s="14"/>
      <c r="BZ73" s="30" t="s">
        <v>88</v>
      </c>
      <c r="CA73" s="31" t="s">
        <v>87</v>
      </c>
      <c r="CB73" s="31" t="s">
        <v>56</v>
      </c>
      <c r="CC73" s="31" t="s">
        <v>58</v>
      </c>
      <c r="CD73" s="31" t="s">
        <v>133</v>
      </c>
      <c r="CE73" s="31" t="s">
        <v>8</v>
      </c>
      <c r="CF73" s="31" t="s">
        <v>55</v>
      </c>
      <c r="CG73" s="31" t="s">
        <v>19</v>
      </c>
      <c r="CH73" s="31" t="s">
        <v>136</v>
      </c>
      <c r="CI73" s="31" t="s">
        <v>59</v>
      </c>
      <c r="CJ73" s="32" t="s">
        <v>61</v>
      </c>
      <c r="CK73" s="19"/>
    </row>
    <row r="74" spans="1:90" x14ac:dyDescent="0.2">
      <c r="A74" s="14"/>
      <c r="B74" s="14"/>
      <c r="C74" s="14"/>
      <c r="D74" s="251" t="s">
        <v>106</v>
      </c>
      <c r="E74" s="252" t="s">
        <v>401</v>
      </c>
      <c r="F74" s="264">
        <f>B4+(60*B6)</f>
        <v>61</v>
      </c>
      <c r="G74" s="14"/>
      <c r="I74" s="8"/>
      <c r="J74" s="25">
        <f>F117</f>
        <v>104</v>
      </c>
      <c r="K74" s="26">
        <f>F19</f>
        <v>6</v>
      </c>
      <c r="L74" s="26">
        <f>F36</f>
        <v>23</v>
      </c>
      <c r="M74" s="26">
        <f>F35</f>
        <v>22</v>
      </c>
      <c r="N74" s="26">
        <f>F128</f>
        <v>115</v>
      </c>
      <c r="O74" s="26">
        <f>F118</f>
        <v>105</v>
      </c>
      <c r="P74" s="26">
        <f>F73</f>
        <v>60</v>
      </c>
      <c r="Q74" s="26">
        <f>F82</f>
        <v>69</v>
      </c>
      <c r="R74" s="26">
        <f>F68</f>
        <v>55</v>
      </c>
      <c r="S74" s="26">
        <f>F52</f>
        <v>39</v>
      </c>
      <c r="T74" s="414">
        <f>F86</f>
        <v>73</v>
      </c>
      <c r="U74" s="412">
        <f t="shared" si="43"/>
        <v>671</v>
      </c>
      <c r="V74" s="29">
        <f t="shared" si="44"/>
        <v>54351</v>
      </c>
      <c r="W74" s="14"/>
      <c r="X74" s="447" t="s">
        <v>155</v>
      </c>
      <c r="Y74" s="448" t="s">
        <v>28</v>
      </c>
      <c r="Z74" s="448" t="s">
        <v>93</v>
      </c>
      <c r="AA74" s="448" t="s">
        <v>65</v>
      </c>
      <c r="AB74" s="448" t="s">
        <v>63</v>
      </c>
      <c r="AC74" s="448" t="s">
        <v>97</v>
      </c>
      <c r="AD74" s="448" t="s">
        <v>35</v>
      </c>
      <c r="AE74" s="448" t="s">
        <v>163</v>
      </c>
      <c r="AF74" s="448" t="s">
        <v>73</v>
      </c>
      <c r="AG74" s="448" t="s">
        <v>13</v>
      </c>
      <c r="AH74" s="449" t="s">
        <v>103</v>
      </c>
      <c r="AI74" s="19"/>
      <c r="AK74" s="8"/>
      <c r="AL74" s="25">
        <f>F61</f>
        <v>48</v>
      </c>
      <c r="AM74" s="26">
        <f>F96</f>
        <v>83</v>
      </c>
      <c r="AN74" s="26">
        <f>F131</f>
        <v>118</v>
      </c>
      <c r="AO74" s="26">
        <f>F45</f>
        <v>32</v>
      </c>
      <c r="AP74" s="26">
        <f>F79</f>
        <v>66</v>
      </c>
      <c r="AQ74" s="26">
        <f>F108</f>
        <v>95</v>
      </c>
      <c r="AR74" s="26">
        <f>F22</f>
        <v>9</v>
      </c>
      <c r="AS74" s="26">
        <f>F49</f>
        <v>36</v>
      </c>
      <c r="AT74" s="26">
        <f>F84</f>
        <v>71</v>
      </c>
      <c r="AU74" s="26">
        <f>F113</f>
        <v>100</v>
      </c>
      <c r="AV74" s="27">
        <f>F26</f>
        <v>13</v>
      </c>
      <c r="AW74" s="341">
        <f t="shared" si="41"/>
        <v>671</v>
      </c>
      <c r="AX74" s="14"/>
      <c r="AY74" s="30" t="s">
        <v>86</v>
      </c>
      <c r="AZ74" s="31" t="s">
        <v>145</v>
      </c>
      <c r="BA74" s="31" t="s">
        <v>98</v>
      </c>
      <c r="BB74" s="31" t="s">
        <v>37</v>
      </c>
      <c r="BC74" s="31" t="s">
        <v>88</v>
      </c>
      <c r="BD74" s="31" t="s">
        <v>14</v>
      </c>
      <c r="BE74" s="31" t="s">
        <v>150</v>
      </c>
      <c r="BF74" s="31" t="s">
        <v>125</v>
      </c>
      <c r="BG74" s="31" t="s">
        <v>80</v>
      </c>
      <c r="BH74" s="31" t="s">
        <v>60</v>
      </c>
      <c r="BI74" s="32" t="s">
        <v>17</v>
      </c>
      <c r="BJ74" s="19"/>
      <c r="BL74" s="8"/>
      <c r="BM74" s="25">
        <f>F100</f>
        <v>87</v>
      </c>
      <c r="BN74" s="26">
        <f>F102</f>
        <v>89</v>
      </c>
      <c r="BO74" s="26">
        <f>F115</f>
        <v>102</v>
      </c>
      <c r="BP74" s="26">
        <f>F128</f>
        <v>115</v>
      </c>
      <c r="BQ74" s="26">
        <f>F20</f>
        <v>7</v>
      </c>
      <c r="BR74" s="26">
        <f>F33</f>
        <v>20</v>
      </c>
      <c r="BS74" s="26">
        <f>F46</f>
        <v>33</v>
      </c>
      <c r="BT74" s="26">
        <f>F48</f>
        <v>35</v>
      </c>
      <c r="BU74" s="26">
        <f>F61</f>
        <v>48</v>
      </c>
      <c r="BV74" s="26">
        <f>F74</f>
        <v>61</v>
      </c>
      <c r="BW74" s="27">
        <f>F87</f>
        <v>74</v>
      </c>
      <c r="BX74" s="341">
        <f t="shared" si="42"/>
        <v>671</v>
      </c>
      <c r="BY74" s="14"/>
      <c r="BZ74" s="30" t="s">
        <v>45</v>
      </c>
      <c r="CA74" s="31" t="s">
        <v>141</v>
      </c>
      <c r="CB74" s="31" t="s">
        <v>38</v>
      </c>
      <c r="CC74" s="31" t="s">
        <v>63</v>
      </c>
      <c r="CD74" s="31" t="s">
        <v>43</v>
      </c>
      <c r="CE74" s="31" t="s">
        <v>100</v>
      </c>
      <c r="CF74" s="31" t="s">
        <v>176</v>
      </c>
      <c r="CG74" s="31" t="s">
        <v>149</v>
      </c>
      <c r="CH74" s="31" t="s">
        <v>86</v>
      </c>
      <c r="CI74" s="31" t="s">
        <v>106</v>
      </c>
      <c r="CJ74" s="32" t="s">
        <v>40</v>
      </c>
      <c r="CK74" s="19"/>
    </row>
    <row r="75" spans="1:90" x14ac:dyDescent="0.2">
      <c r="A75" s="14"/>
      <c r="B75" s="14"/>
      <c r="C75" s="14"/>
      <c r="D75" s="251" t="s">
        <v>68</v>
      </c>
      <c r="E75" s="252" t="s">
        <v>401</v>
      </c>
      <c r="F75" s="253">
        <f>B4+(61*B6)</f>
        <v>62</v>
      </c>
      <c r="G75" s="14"/>
      <c r="I75" s="8"/>
      <c r="J75" s="25">
        <f>F24</f>
        <v>11</v>
      </c>
      <c r="K75" s="26">
        <f>F97</f>
        <v>84</v>
      </c>
      <c r="L75" s="26">
        <f>F71</f>
        <v>58</v>
      </c>
      <c r="M75" s="26">
        <f>F21</f>
        <v>8</v>
      </c>
      <c r="N75" s="26">
        <f>F107</f>
        <v>94</v>
      </c>
      <c r="O75" s="26">
        <f>F104</f>
        <v>91</v>
      </c>
      <c r="P75" s="26">
        <f>F91</f>
        <v>78</v>
      </c>
      <c r="Q75" s="26">
        <f>F53</f>
        <v>40</v>
      </c>
      <c r="R75" s="26">
        <f>F133</f>
        <v>120</v>
      </c>
      <c r="S75" s="26">
        <f>F76</f>
        <v>63</v>
      </c>
      <c r="T75" s="414">
        <f>F37</f>
        <v>24</v>
      </c>
      <c r="U75" s="412">
        <f t="shared" si="43"/>
        <v>671</v>
      </c>
      <c r="V75" s="29">
        <f t="shared" si="44"/>
        <v>54351</v>
      </c>
      <c r="W75" s="14"/>
      <c r="X75" s="447" t="s">
        <v>120</v>
      </c>
      <c r="Y75" s="448" t="s">
        <v>119</v>
      </c>
      <c r="Z75" s="448" t="s">
        <v>94</v>
      </c>
      <c r="AA75" s="448" t="s">
        <v>83</v>
      </c>
      <c r="AB75" s="448" t="s">
        <v>58</v>
      </c>
      <c r="AC75" s="448" t="s">
        <v>22</v>
      </c>
      <c r="AD75" s="448" t="s">
        <v>166</v>
      </c>
      <c r="AE75" s="448" t="s">
        <v>59</v>
      </c>
      <c r="AF75" s="448" t="s">
        <v>8</v>
      </c>
      <c r="AG75" s="448" t="s">
        <v>81</v>
      </c>
      <c r="AH75" s="449" t="s">
        <v>49</v>
      </c>
      <c r="AI75" s="19"/>
      <c r="AK75" s="8"/>
      <c r="AL75" s="25">
        <f>F102</f>
        <v>89</v>
      </c>
      <c r="AM75" s="26">
        <f>F15</f>
        <v>2</v>
      </c>
      <c r="AN75" s="26">
        <f>F50</f>
        <v>37</v>
      </c>
      <c r="AO75" s="26">
        <f>F85</f>
        <v>72</v>
      </c>
      <c r="AP75" s="26">
        <f>F120</f>
        <v>107</v>
      </c>
      <c r="AQ75" s="26">
        <f>F34</f>
        <v>21</v>
      </c>
      <c r="AR75" s="26">
        <f>F68</f>
        <v>55</v>
      </c>
      <c r="AS75" s="26">
        <f>F97</f>
        <v>84</v>
      </c>
      <c r="AT75" s="26">
        <f>F132</f>
        <v>119</v>
      </c>
      <c r="AU75" s="26">
        <f>F38</f>
        <v>25</v>
      </c>
      <c r="AV75" s="27">
        <f>F73</f>
        <v>60</v>
      </c>
      <c r="AW75" s="341">
        <f t="shared" si="41"/>
        <v>671</v>
      </c>
      <c r="AX75" s="14"/>
      <c r="AY75" s="30" t="s">
        <v>141</v>
      </c>
      <c r="AZ75" s="31" t="s">
        <v>157</v>
      </c>
      <c r="BA75" s="31" t="s">
        <v>39</v>
      </c>
      <c r="BB75" s="31" t="s">
        <v>71</v>
      </c>
      <c r="BC75" s="31" t="s">
        <v>133</v>
      </c>
      <c r="BD75" s="31" t="s">
        <v>127</v>
      </c>
      <c r="BE75" s="31" t="s">
        <v>73</v>
      </c>
      <c r="BF75" s="31" t="s">
        <v>119</v>
      </c>
      <c r="BG75" s="31" t="s">
        <v>30</v>
      </c>
      <c r="BH75" s="31" t="s">
        <v>16</v>
      </c>
      <c r="BI75" s="32" t="s">
        <v>35</v>
      </c>
      <c r="BJ75" s="19"/>
      <c r="BL75" s="8"/>
      <c r="BM75" s="25">
        <f>F121</f>
        <v>108</v>
      </c>
      <c r="BN75" s="26">
        <f>F134</f>
        <v>121</v>
      </c>
      <c r="BO75" s="26">
        <f>F15</f>
        <v>2</v>
      </c>
      <c r="BP75" s="26">
        <f>F28</f>
        <v>15</v>
      </c>
      <c r="BQ75" s="26">
        <f>F41</f>
        <v>28</v>
      </c>
      <c r="BR75" s="26">
        <f>F54</f>
        <v>41</v>
      </c>
      <c r="BS75" s="26">
        <f>F67</f>
        <v>54</v>
      </c>
      <c r="BT75" s="26">
        <f>F69</f>
        <v>56</v>
      </c>
      <c r="BU75" s="26">
        <f>F82</f>
        <v>69</v>
      </c>
      <c r="BV75" s="26">
        <f>F95</f>
        <v>82</v>
      </c>
      <c r="BW75" s="27">
        <f>F108</f>
        <v>95</v>
      </c>
      <c r="BX75" s="341">
        <f t="shared" si="42"/>
        <v>671</v>
      </c>
      <c r="BY75" s="14"/>
      <c r="BZ75" s="30" t="s">
        <v>111</v>
      </c>
      <c r="CA75" s="31" t="s">
        <v>10</v>
      </c>
      <c r="CB75" s="31" t="s">
        <v>157</v>
      </c>
      <c r="CC75" s="31" t="s">
        <v>23</v>
      </c>
      <c r="CD75" s="31" t="s">
        <v>114</v>
      </c>
      <c r="CE75" s="31" t="s">
        <v>102</v>
      </c>
      <c r="CF75" s="31" t="s">
        <v>44</v>
      </c>
      <c r="CG75" s="31" t="s">
        <v>15</v>
      </c>
      <c r="CH75" s="31" t="s">
        <v>163</v>
      </c>
      <c r="CI75" s="31" t="s">
        <v>48</v>
      </c>
      <c r="CJ75" s="32" t="s">
        <v>14</v>
      </c>
      <c r="CK75" s="19"/>
    </row>
    <row r="76" spans="1:90" x14ac:dyDescent="0.2">
      <c r="A76" s="14"/>
      <c r="B76" s="14"/>
      <c r="C76" s="14"/>
      <c r="D76" s="251" t="s">
        <v>81</v>
      </c>
      <c r="E76" s="252" t="s">
        <v>401</v>
      </c>
      <c r="F76" s="253">
        <f>B4+(62*B6)</f>
        <v>63</v>
      </c>
      <c r="G76" s="14"/>
      <c r="I76" s="8"/>
      <c r="J76" s="25">
        <f>F45</f>
        <v>32</v>
      </c>
      <c r="K76" s="26">
        <f>F28</f>
        <v>15</v>
      </c>
      <c r="L76" s="26">
        <f>F130</f>
        <v>117</v>
      </c>
      <c r="M76" s="26">
        <f>F58</f>
        <v>45</v>
      </c>
      <c r="N76" s="26">
        <f>F93</f>
        <v>80</v>
      </c>
      <c r="O76" s="26">
        <f>F74</f>
        <v>61</v>
      </c>
      <c r="P76" s="26">
        <f>F55</f>
        <v>42</v>
      </c>
      <c r="Q76" s="26">
        <f>F90</f>
        <v>77</v>
      </c>
      <c r="R76" s="26">
        <f>F18</f>
        <v>5</v>
      </c>
      <c r="S76" s="26">
        <f>F120</f>
        <v>107</v>
      </c>
      <c r="T76" s="414">
        <f>F103</f>
        <v>90</v>
      </c>
      <c r="U76" s="412">
        <f t="shared" si="43"/>
        <v>671</v>
      </c>
      <c r="V76" s="29">
        <f t="shared" si="44"/>
        <v>54351</v>
      </c>
      <c r="W76" s="14"/>
      <c r="X76" s="447" t="s">
        <v>37</v>
      </c>
      <c r="Y76" s="448" t="s">
        <v>23</v>
      </c>
      <c r="Z76" s="448" t="s">
        <v>41</v>
      </c>
      <c r="AA76" s="448" t="s">
        <v>138</v>
      </c>
      <c r="AB76" s="448" t="s">
        <v>51</v>
      </c>
      <c r="AC76" s="448" t="s">
        <v>106</v>
      </c>
      <c r="AD76" s="448" t="s">
        <v>101</v>
      </c>
      <c r="AE76" s="448" t="s">
        <v>32</v>
      </c>
      <c r="AF76" s="448" t="s">
        <v>144</v>
      </c>
      <c r="AG76" s="448" t="s">
        <v>133</v>
      </c>
      <c r="AH76" s="449" t="s">
        <v>134</v>
      </c>
      <c r="AI76" s="19"/>
      <c r="AK76" s="8"/>
      <c r="AL76" s="25">
        <f>F27</f>
        <v>14</v>
      </c>
      <c r="AM76" s="26">
        <f>F62</f>
        <v>49</v>
      </c>
      <c r="AN76" s="26">
        <f>F91</f>
        <v>78</v>
      </c>
      <c r="AO76" s="26">
        <f>F125</f>
        <v>112</v>
      </c>
      <c r="AP76" s="26">
        <f>F39</f>
        <v>26</v>
      </c>
      <c r="AQ76" s="26">
        <f>F74</f>
        <v>61</v>
      </c>
      <c r="AR76" s="26">
        <f>F109</f>
        <v>96</v>
      </c>
      <c r="AS76" s="26">
        <f>F23</f>
        <v>10</v>
      </c>
      <c r="AT76" s="26">
        <f>F57</f>
        <v>44</v>
      </c>
      <c r="AU76" s="26">
        <f>F86</f>
        <v>73</v>
      </c>
      <c r="AV76" s="27">
        <f>F121</f>
        <v>108</v>
      </c>
      <c r="AW76" s="341">
        <f t="shared" si="41"/>
        <v>671</v>
      </c>
      <c r="AX76" s="14"/>
      <c r="AY76" s="30" t="s">
        <v>19</v>
      </c>
      <c r="AZ76" s="31" t="s">
        <v>29</v>
      </c>
      <c r="BA76" s="31" t="s">
        <v>166</v>
      </c>
      <c r="BB76" s="31" t="s">
        <v>74</v>
      </c>
      <c r="BC76" s="31" t="s">
        <v>116</v>
      </c>
      <c r="BD76" s="31" t="s">
        <v>106</v>
      </c>
      <c r="BE76" s="31" t="s">
        <v>104</v>
      </c>
      <c r="BF76" s="31" t="s">
        <v>115</v>
      </c>
      <c r="BG76" s="31" t="s">
        <v>135</v>
      </c>
      <c r="BH76" s="31" t="s">
        <v>103</v>
      </c>
      <c r="BI76" s="32" t="s">
        <v>111</v>
      </c>
      <c r="BJ76" s="19"/>
      <c r="BL76" s="8"/>
      <c r="BM76" s="25">
        <f>F21</f>
        <v>8</v>
      </c>
      <c r="BN76" s="26">
        <f>F34</f>
        <v>21</v>
      </c>
      <c r="BO76" s="26">
        <f>F36</f>
        <v>23</v>
      </c>
      <c r="BP76" s="26">
        <f>F49</f>
        <v>36</v>
      </c>
      <c r="BQ76" s="26">
        <f>F62</f>
        <v>49</v>
      </c>
      <c r="BR76" s="26">
        <f>F75</f>
        <v>62</v>
      </c>
      <c r="BS76" s="26">
        <f>F88</f>
        <v>75</v>
      </c>
      <c r="BT76" s="26">
        <f>F101</f>
        <v>88</v>
      </c>
      <c r="BU76" s="26">
        <f>F103</f>
        <v>90</v>
      </c>
      <c r="BV76" s="26">
        <f>F116</f>
        <v>103</v>
      </c>
      <c r="BW76" s="27">
        <f>F129</f>
        <v>116</v>
      </c>
      <c r="BX76" s="341">
        <f t="shared" si="42"/>
        <v>671</v>
      </c>
      <c r="BY76" s="14"/>
      <c r="BZ76" s="30" t="s">
        <v>83</v>
      </c>
      <c r="CA76" s="31" t="s">
        <v>127</v>
      </c>
      <c r="CB76" s="31" t="s">
        <v>93</v>
      </c>
      <c r="CC76" s="31" t="s">
        <v>125</v>
      </c>
      <c r="CD76" s="31" t="s">
        <v>29</v>
      </c>
      <c r="CE76" s="31" t="s">
        <v>68</v>
      </c>
      <c r="CF76" s="31" t="s">
        <v>153</v>
      </c>
      <c r="CG76" s="31" t="s">
        <v>9</v>
      </c>
      <c r="CH76" s="31" t="s">
        <v>134</v>
      </c>
      <c r="CI76" s="31" t="s">
        <v>27</v>
      </c>
      <c r="CJ76" s="32" t="s">
        <v>75</v>
      </c>
      <c r="CK76" s="19"/>
    </row>
    <row r="77" spans="1:90" x14ac:dyDescent="0.2">
      <c r="A77" s="14"/>
      <c r="B77" s="14"/>
      <c r="C77" s="14"/>
      <c r="D77" s="251" t="s">
        <v>70</v>
      </c>
      <c r="E77" s="252" t="s">
        <v>401</v>
      </c>
      <c r="F77" s="264">
        <f>B4+(63*B6)</f>
        <v>64</v>
      </c>
      <c r="G77" s="14"/>
      <c r="I77" s="8"/>
      <c r="J77" s="25">
        <f>F111</f>
        <v>98</v>
      </c>
      <c r="K77" s="26">
        <f>F72</f>
        <v>59</v>
      </c>
      <c r="L77" s="26">
        <f>F15</f>
        <v>2</v>
      </c>
      <c r="M77" s="26">
        <f>F95</f>
        <v>82</v>
      </c>
      <c r="N77" s="26">
        <f>F57</f>
        <v>44</v>
      </c>
      <c r="O77" s="26">
        <f>F44</f>
        <v>31</v>
      </c>
      <c r="P77" s="26">
        <f>F41</f>
        <v>28</v>
      </c>
      <c r="Q77" s="26">
        <f>F127</f>
        <v>114</v>
      </c>
      <c r="R77" s="26">
        <f>F77</f>
        <v>64</v>
      </c>
      <c r="S77" s="26">
        <f>F51</f>
        <v>38</v>
      </c>
      <c r="T77" s="414">
        <f>F124</f>
        <v>111</v>
      </c>
      <c r="U77" s="412">
        <f t="shared" si="43"/>
        <v>671</v>
      </c>
      <c r="V77" s="29">
        <f t="shared" si="44"/>
        <v>54351</v>
      </c>
      <c r="W77" s="14"/>
      <c r="X77" s="447" t="s">
        <v>128</v>
      </c>
      <c r="Y77" s="448" t="s">
        <v>152</v>
      </c>
      <c r="Z77" s="448" t="s">
        <v>157</v>
      </c>
      <c r="AA77" s="448" t="s">
        <v>48</v>
      </c>
      <c r="AB77" s="448" t="s">
        <v>135</v>
      </c>
      <c r="AC77" s="448" t="s">
        <v>26</v>
      </c>
      <c r="AD77" s="448" t="s">
        <v>114</v>
      </c>
      <c r="AE77" s="448" t="s">
        <v>109</v>
      </c>
      <c r="AF77" s="448" t="s">
        <v>70</v>
      </c>
      <c r="AG77" s="448" t="s">
        <v>105</v>
      </c>
      <c r="AH77" s="449" t="s">
        <v>156</v>
      </c>
      <c r="AI77" s="19"/>
      <c r="AK77" s="8"/>
      <c r="AL77" s="25">
        <f>F75</f>
        <v>62</v>
      </c>
      <c r="AM77" s="26">
        <f>F110</f>
        <v>97</v>
      </c>
      <c r="AN77" s="26">
        <f>F16</f>
        <v>3</v>
      </c>
      <c r="AO77" s="26">
        <f>F51</f>
        <v>38</v>
      </c>
      <c r="AP77" s="26">
        <f>F80</f>
        <v>67</v>
      </c>
      <c r="AQ77" s="26">
        <f>F114</f>
        <v>101</v>
      </c>
      <c r="AR77" s="26">
        <f>F28</f>
        <v>15</v>
      </c>
      <c r="AS77" s="26">
        <f>F63</f>
        <v>50</v>
      </c>
      <c r="AT77" s="26">
        <f>F98</f>
        <v>85</v>
      </c>
      <c r="AU77" s="26">
        <f>F133</f>
        <v>120</v>
      </c>
      <c r="AV77" s="27">
        <f>F46</f>
        <v>33</v>
      </c>
      <c r="AW77" s="341">
        <f t="shared" si="41"/>
        <v>671</v>
      </c>
      <c r="AX77" s="14"/>
      <c r="AY77" s="30" t="s">
        <v>68</v>
      </c>
      <c r="AZ77" s="31" t="s">
        <v>36</v>
      </c>
      <c r="BA77" s="31" t="s">
        <v>72</v>
      </c>
      <c r="BB77" s="31" t="s">
        <v>105</v>
      </c>
      <c r="BC77" s="31" t="s">
        <v>84</v>
      </c>
      <c r="BD77" s="31" t="s">
        <v>175</v>
      </c>
      <c r="BE77" s="31" t="s">
        <v>23</v>
      </c>
      <c r="BF77" s="31" t="s">
        <v>122</v>
      </c>
      <c r="BG77" s="31" t="s">
        <v>24</v>
      </c>
      <c r="BH77" s="31" t="s">
        <v>8</v>
      </c>
      <c r="BI77" s="32" t="s">
        <v>176</v>
      </c>
      <c r="BJ77" s="19"/>
      <c r="BL77" s="8"/>
      <c r="BM77" s="25">
        <f>F42</f>
        <v>29</v>
      </c>
      <c r="BN77" s="26">
        <f>F55</f>
        <v>42</v>
      </c>
      <c r="BO77" s="26">
        <f>F68</f>
        <v>55</v>
      </c>
      <c r="BP77" s="26">
        <f>F70</f>
        <v>57</v>
      </c>
      <c r="BQ77" s="26">
        <f>F83</f>
        <v>70</v>
      </c>
      <c r="BR77" s="26">
        <f>F96</f>
        <v>83</v>
      </c>
      <c r="BS77" s="26">
        <f>F109</f>
        <v>96</v>
      </c>
      <c r="BT77" s="26">
        <f>F122</f>
        <v>109</v>
      </c>
      <c r="BU77" s="26">
        <f>F124</f>
        <v>111</v>
      </c>
      <c r="BV77" s="26">
        <f>F16</f>
        <v>3</v>
      </c>
      <c r="BW77" s="27">
        <f>F29</f>
        <v>16</v>
      </c>
      <c r="BX77" s="341">
        <f t="shared" si="42"/>
        <v>671</v>
      </c>
      <c r="BY77" s="14"/>
      <c r="BZ77" s="30" t="s">
        <v>92</v>
      </c>
      <c r="CA77" s="31" t="s">
        <v>101</v>
      </c>
      <c r="CB77" s="31" t="s">
        <v>73</v>
      </c>
      <c r="CC77" s="31" t="s">
        <v>21</v>
      </c>
      <c r="CD77" s="31" t="s">
        <v>69</v>
      </c>
      <c r="CE77" s="31" t="s">
        <v>145</v>
      </c>
      <c r="CF77" s="31" t="s">
        <v>104</v>
      </c>
      <c r="CG77" s="31" t="s">
        <v>11</v>
      </c>
      <c r="CH77" s="31" t="s">
        <v>156</v>
      </c>
      <c r="CI77" s="31" t="s">
        <v>72</v>
      </c>
      <c r="CJ77" s="32" t="s">
        <v>91</v>
      </c>
      <c r="CK77" s="19"/>
    </row>
    <row r="78" spans="1:90" x14ac:dyDescent="0.2">
      <c r="A78" s="14"/>
      <c r="B78" s="14"/>
      <c r="C78" s="14"/>
      <c r="D78" s="251" t="s">
        <v>162</v>
      </c>
      <c r="E78" s="252" t="s">
        <v>401</v>
      </c>
      <c r="F78" s="264">
        <f>B4+(64*B6)</f>
        <v>65</v>
      </c>
      <c r="G78" s="14"/>
      <c r="I78" s="8" t="s">
        <v>0</v>
      </c>
      <c r="J78" s="25">
        <f>F62</f>
        <v>49</v>
      </c>
      <c r="K78" s="26">
        <f>F96</f>
        <v>83</v>
      </c>
      <c r="L78" s="26">
        <f>F80</f>
        <v>67</v>
      </c>
      <c r="M78" s="26">
        <f>F66</f>
        <v>53</v>
      </c>
      <c r="N78" s="26">
        <f>F75</f>
        <v>62</v>
      </c>
      <c r="O78" s="26">
        <f>F30</f>
        <v>17</v>
      </c>
      <c r="P78" s="26">
        <f>F20</f>
        <v>7</v>
      </c>
      <c r="Q78" s="26">
        <f>F113</f>
        <v>100</v>
      </c>
      <c r="R78" s="26">
        <f>F112</f>
        <v>99</v>
      </c>
      <c r="S78" s="26">
        <f>F129</f>
        <v>116</v>
      </c>
      <c r="T78" s="414">
        <f>F31</f>
        <v>18</v>
      </c>
      <c r="U78" s="412">
        <f t="shared" si="43"/>
        <v>671</v>
      </c>
      <c r="V78" s="29">
        <f t="shared" si="44"/>
        <v>54351</v>
      </c>
      <c r="W78" s="14"/>
      <c r="X78" s="447" t="s">
        <v>29</v>
      </c>
      <c r="Y78" s="448" t="s">
        <v>145</v>
      </c>
      <c r="Z78" s="448" t="s">
        <v>84</v>
      </c>
      <c r="AA78" s="448" t="s">
        <v>61</v>
      </c>
      <c r="AB78" s="448" t="s">
        <v>68</v>
      </c>
      <c r="AC78" s="448" t="s">
        <v>34</v>
      </c>
      <c r="AD78" s="448" t="s">
        <v>43</v>
      </c>
      <c r="AE78" s="448" t="s">
        <v>60</v>
      </c>
      <c r="AF78" s="448" t="s">
        <v>148</v>
      </c>
      <c r="AG78" s="448" t="s">
        <v>75</v>
      </c>
      <c r="AH78" s="449" t="s">
        <v>64</v>
      </c>
      <c r="AI78" s="19"/>
      <c r="AK78" s="8"/>
      <c r="AL78" s="25">
        <f>F122</f>
        <v>109</v>
      </c>
      <c r="AM78" s="26">
        <f>F35</f>
        <v>22</v>
      </c>
      <c r="AN78" s="26">
        <f>F64</f>
        <v>51</v>
      </c>
      <c r="AO78" s="26">
        <f>F99</f>
        <v>86</v>
      </c>
      <c r="AP78" s="26">
        <f>F126</f>
        <v>113</v>
      </c>
      <c r="AQ78" s="26">
        <f>F40</f>
        <v>27</v>
      </c>
      <c r="AR78" s="26">
        <f>F69</f>
        <v>56</v>
      </c>
      <c r="AS78" s="26">
        <f>F103</f>
        <v>90</v>
      </c>
      <c r="AT78" s="26">
        <f>F17</f>
        <v>4</v>
      </c>
      <c r="AU78" s="26">
        <f>F52</f>
        <v>39</v>
      </c>
      <c r="AV78" s="27">
        <f>F87</f>
        <v>74</v>
      </c>
      <c r="AW78" s="341">
        <f t="shared" si="41"/>
        <v>671</v>
      </c>
      <c r="AX78" s="14"/>
      <c r="AY78" s="30" t="s">
        <v>11</v>
      </c>
      <c r="AZ78" s="31" t="s">
        <v>65</v>
      </c>
      <c r="BA78" s="31" t="s">
        <v>142</v>
      </c>
      <c r="BB78" s="31" t="s">
        <v>89</v>
      </c>
      <c r="BC78" s="31" t="s">
        <v>126</v>
      </c>
      <c r="BD78" s="31" t="s">
        <v>136</v>
      </c>
      <c r="BE78" s="31" t="s">
        <v>15</v>
      </c>
      <c r="BF78" s="31" t="s">
        <v>134</v>
      </c>
      <c r="BG78" s="31" t="s">
        <v>82</v>
      </c>
      <c r="BH78" s="31" t="s">
        <v>13</v>
      </c>
      <c r="BI78" s="32" t="s">
        <v>40</v>
      </c>
      <c r="BJ78" s="19"/>
      <c r="BL78" s="8"/>
      <c r="BM78" s="25">
        <f>F63</f>
        <v>50</v>
      </c>
      <c r="BN78" s="26">
        <f>F76</f>
        <v>63</v>
      </c>
      <c r="BO78" s="26">
        <f>F89</f>
        <v>76</v>
      </c>
      <c r="BP78" s="26">
        <f>F91</f>
        <v>78</v>
      </c>
      <c r="BQ78" s="26">
        <f>F104</f>
        <v>91</v>
      </c>
      <c r="BR78" s="26">
        <f>F117</f>
        <v>104</v>
      </c>
      <c r="BS78" s="26">
        <f>F130</f>
        <v>117</v>
      </c>
      <c r="BT78" s="26">
        <f>F22</f>
        <v>9</v>
      </c>
      <c r="BU78" s="26">
        <f>F35</f>
        <v>22</v>
      </c>
      <c r="BV78" s="26">
        <f>F37</f>
        <v>24</v>
      </c>
      <c r="BW78" s="27">
        <f>F50</f>
        <v>37</v>
      </c>
      <c r="BX78" s="341">
        <f t="shared" si="42"/>
        <v>671</v>
      </c>
      <c r="BY78" s="14"/>
      <c r="BZ78" s="30" t="s">
        <v>122</v>
      </c>
      <c r="CA78" s="31" t="s">
        <v>81</v>
      </c>
      <c r="CB78" s="31" t="s">
        <v>95</v>
      </c>
      <c r="CC78" s="31" t="s">
        <v>166</v>
      </c>
      <c r="CD78" s="31" t="s">
        <v>22</v>
      </c>
      <c r="CE78" s="31" t="s">
        <v>155</v>
      </c>
      <c r="CF78" s="31" t="s">
        <v>41</v>
      </c>
      <c r="CG78" s="31" t="s">
        <v>150</v>
      </c>
      <c r="CH78" s="31" t="s">
        <v>65</v>
      </c>
      <c r="CI78" s="31" t="s">
        <v>49</v>
      </c>
      <c r="CJ78" s="32" t="s">
        <v>39</v>
      </c>
      <c r="CK78" s="19"/>
    </row>
    <row r="79" spans="1:90" x14ac:dyDescent="0.2">
      <c r="A79" s="14"/>
      <c r="B79" s="14"/>
      <c r="C79" s="14"/>
      <c r="D79" s="251" t="s">
        <v>88</v>
      </c>
      <c r="E79" s="252" t="s">
        <v>401</v>
      </c>
      <c r="F79" s="253">
        <f>B4+(65*B6)</f>
        <v>66</v>
      </c>
      <c r="G79" s="14"/>
      <c r="I79" s="8"/>
      <c r="J79" s="25">
        <f>F98</f>
        <v>85</v>
      </c>
      <c r="K79" s="26">
        <f>F56</f>
        <v>43</v>
      </c>
      <c r="L79" s="26">
        <f>F132</f>
        <v>119</v>
      </c>
      <c r="M79" s="26">
        <f>F123</f>
        <v>110</v>
      </c>
      <c r="N79" s="26">
        <f>F81</f>
        <v>68</v>
      </c>
      <c r="O79" s="26">
        <f>F94</f>
        <v>81</v>
      </c>
      <c r="P79" s="26">
        <f>F26</f>
        <v>13</v>
      </c>
      <c r="Q79" s="26">
        <f>F23</f>
        <v>10</v>
      </c>
      <c r="R79" s="26">
        <f>F84</f>
        <v>71</v>
      </c>
      <c r="S79" s="26">
        <f>F49</f>
        <v>36</v>
      </c>
      <c r="T79" s="414">
        <f>F48</f>
        <v>35</v>
      </c>
      <c r="U79" s="412">
        <f t="shared" si="43"/>
        <v>671</v>
      </c>
      <c r="V79" s="29">
        <f t="shared" si="44"/>
        <v>54351</v>
      </c>
      <c r="W79" s="14"/>
      <c r="X79" s="447" t="s">
        <v>24</v>
      </c>
      <c r="Y79" s="448" t="s">
        <v>31</v>
      </c>
      <c r="Z79" s="448" t="s">
        <v>30</v>
      </c>
      <c r="AA79" s="448" t="s">
        <v>46</v>
      </c>
      <c r="AB79" s="448" t="s">
        <v>87</v>
      </c>
      <c r="AC79" s="448" t="s">
        <v>56</v>
      </c>
      <c r="AD79" s="448" t="s">
        <v>17</v>
      </c>
      <c r="AE79" s="448" t="s">
        <v>115</v>
      </c>
      <c r="AF79" s="448" t="s">
        <v>80</v>
      </c>
      <c r="AG79" s="448" t="s">
        <v>125</v>
      </c>
      <c r="AH79" s="449" t="s">
        <v>149</v>
      </c>
      <c r="AI79" s="19"/>
      <c r="AK79" s="8"/>
      <c r="AL79" s="25">
        <f>F41</f>
        <v>28</v>
      </c>
      <c r="AM79" s="26">
        <f>F76</f>
        <v>63</v>
      </c>
      <c r="AN79" s="26">
        <f>F111</f>
        <v>98</v>
      </c>
      <c r="AO79" s="26">
        <f>F24</f>
        <v>11</v>
      </c>
      <c r="AP79" s="26">
        <f>F53</f>
        <v>40</v>
      </c>
      <c r="AQ79" s="26">
        <f>F88</f>
        <v>75</v>
      </c>
      <c r="AR79" s="26">
        <f>F115</f>
        <v>102</v>
      </c>
      <c r="AS79" s="26">
        <f>F29</f>
        <v>16</v>
      </c>
      <c r="AT79" s="26">
        <f>F58</f>
        <v>45</v>
      </c>
      <c r="AU79" s="26">
        <f>F92</f>
        <v>79</v>
      </c>
      <c r="AV79" s="27">
        <f>F127</f>
        <v>114</v>
      </c>
      <c r="AW79" s="341">
        <f t="shared" si="41"/>
        <v>671</v>
      </c>
      <c r="AX79" s="14"/>
      <c r="AY79" s="30" t="s">
        <v>114</v>
      </c>
      <c r="AZ79" s="31" t="s">
        <v>81</v>
      </c>
      <c r="BA79" s="31" t="s">
        <v>128</v>
      </c>
      <c r="BB79" s="31" t="s">
        <v>120</v>
      </c>
      <c r="BC79" s="31" t="s">
        <v>59</v>
      </c>
      <c r="BD79" s="31" t="s">
        <v>153</v>
      </c>
      <c r="BE79" s="31" t="s">
        <v>38</v>
      </c>
      <c r="BF79" s="31" t="s">
        <v>91</v>
      </c>
      <c r="BG79" s="31" t="s">
        <v>138</v>
      </c>
      <c r="BH79" s="31" t="s">
        <v>66</v>
      </c>
      <c r="BI79" s="32" t="s">
        <v>109</v>
      </c>
      <c r="BJ79" s="19"/>
      <c r="BL79" s="8"/>
      <c r="BM79" s="25">
        <f>F84</f>
        <v>71</v>
      </c>
      <c r="BN79" s="26">
        <f>F97</f>
        <v>84</v>
      </c>
      <c r="BO79" s="26">
        <f>F110</f>
        <v>97</v>
      </c>
      <c r="BP79" s="26">
        <f>F123</f>
        <v>110</v>
      </c>
      <c r="BQ79" s="26">
        <f>F125</f>
        <v>112</v>
      </c>
      <c r="BR79" s="26">
        <f>F17</f>
        <v>4</v>
      </c>
      <c r="BS79" s="26">
        <f>F30</f>
        <v>17</v>
      </c>
      <c r="BT79" s="26">
        <f>F43</f>
        <v>30</v>
      </c>
      <c r="BU79" s="26">
        <f>F56</f>
        <v>43</v>
      </c>
      <c r="BV79" s="26">
        <f>F58</f>
        <v>45</v>
      </c>
      <c r="BW79" s="27">
        <f>F71</f>
        <v>58</v>
      </c>
      <c r="BX79" s="341">
        <f t="shared" si="42"/>
        <v>671</v>
      </c>
      <c r="BY79" s="14"/>
      <c r="BZ79" s="30" t="s">
        <v>80</v>
      </c>
      <c r="CA79" s="31" t="s">
        <v>119</v>
      </c>
      <c r="CB79" s="31" t="s">
        <v>36</v>
      </c>
      <c r="CC79" s="31" t="s">
        <v>46</v>
      </c>
      <c r="CD79" s="31" t="s">
        <v>74</v>
      </c>
      <c r="CE79" s="31" t="s">
        <v>82</v>
      </c>
      <c r="CF79" s="31" t="s">
        <v>34</v>
      </c>
      <c r="CG79" s="31" t="s">
        <v>160</v>
      </c>
      <c r="CH79" s="31" t="s">
        <v>31</v>
      </c>
      <c r="CI79" s="31" t="s">
        <v>138</v>
      </c>
      <c r="CJ79" s="32" t="s">
        <v>94</v>
      </c>
      <c r="CK79" s="19"/>
    </row>
    <row r="80" spans="1:90" x14ac:dyDescent="0.2">
      <c r="A80" s="14"/>
      <c r="B80" s="14"/>
      <c r="C80" s="14"/>
      <c r="D80" s="251" t="s">
        <v>84</v>
      </c>
      <c r="E80" s="252" t="s">
        <v>401</v>
      </c>
      <c r="F80" s="253">
        <f>B4+(66*B6)</f>
        <v>67</v>
      </c>
      <c r="G80" s="14"/>
      <c r="I80" s="8"/>
      <c r="J80" s="25">
        <f>F88</f>
        <v>75</v>
      </c>
      <c r="K80" s="26">
        <f>F102</f>
        <v>89</v>
      </c>
      <c r="L80" s="26">
        <f>F42</f>
        <v>29</v>
      </c>
      <c r="M80" s="26">
        <f>F29</f>
        <v>16</v>
      </c>
      <c r="N80" s="26">
        <f>F14</f>
        <v>1</v>
      </c>
      <c r="O80" s="26">
        <f>F59</f>
        <v>46</v>
      </c>
      <c r="P80" s="26">
        <f>F105</f>
        <v>92</v>
      </c>
      <c r="Q80" s="26">
        <f>F63</f>
        <v>50</v>
      </c>
      <c r="R80" s="26">
        <f>F70</f>
        <v>57</v>
      </c>
      <c r="S80" s="26">
        <f>F126</f>
        <v>113</v>
      </c>
      <c r="T80" s="414">
        <f>F116</f>
        <v>103</v>
      </c>
      <c r="U80" s="412">
        <f t="shared" si="43"/>
        <v>671</v>
      </c>
      <c r="V80" s="29">
        <f t="shared" si="44"/>
        <v>54351</v>
      </c>
      <c r="W80" s="14"/>
      <c r="X80" s="447" t="s">
        <v>153</v>
      </c>
      <c r="Y80" s="448" t="s">
        <v>141</v>
      </c>
      <c r="Z80" s="448" t="s">
        <v>92</v>
      </c>
      <c r="AA80" s="448" t="s">
        <v>91</v>
      </c>
      <c r="AB80" s="448" t="s">
        <v>55</v>
      </c>
      <c r="AC80" s="448" t="s">
        <v>18</v>
      </c>
      <c r="AD80" s="448" t="s">
        <v>108</v>
      </c>
      <c r="AE80" s="448" t="s">
        <v>122</v>
      </c>
      <c r="AF80" s="448" t="s">
        <v>21</v>
      </c>
      <c r="AG80" s="448" t="s">
        <v>126</v>
      </c>
      <c r="AH80" s="449" t="s">
        <v>27</v>
      </c>
      <c r="AI80" s="19"/>
      <c r="AK80" s="8"/>
      <c r="AL80" s="25">
        <f>F81</f>
        <v>68</v>
      </c>
      <c r="AM80" s="26">
        <f>F116</f>
        <v>103</v>
      </c>
      <c r="AN80" s="26">
        <f>F30</f>
        <v>17</v>
      </c>
      <c r="AO80" s="26">
        <f>F65</f>
        <v>52</v>
      </c>
      <c r="AP80" s="26">
        <f>F100</f>
        <v>87</v>
      </c>
      <c r="AQ80" s="26">
        <f>F134</f>
        <v>121</v>
      </c>
      <c r="AR80" s="26">
        <f>F42</f>
        <v>29</v>
      </c>
      <c r="AS80" s="26">
        <f>F77</f>
        <v>64</v>
      </c>
      <c r="AT80" s="26">
        <f>F104</f>
        <v>91</v>
      </c>
      <c r="AU80" s="26">
        <f>F18</f>
        <v>5</v>
      </c>
      <c r="AV80" s="27">
        <f>F47</f>
        <v>34</v>
      </c>
      <c r="AW80" s="341">
        <f t="shared" si="41"/>
        <v>671</v>
      </c>
      <c r="AX80" s="14"/>
      <c r="AY80" s="30" t="s">
        <v>87</v>
      </c>
      <c r="AZ80" s="31" t="s">
        <v>27</v>
      </c>
      <c r="BA80" s="31" t="s">
        <v>34</v>
      </c>
      <c r="BB80" s="31" t="s">
        <v>47</v>
      </c>
      <c r="BC80" s="31" t="s">
        <v>45</v>
      </c>
      <c r="BD80" s="31" t="s">
        <v>10</v>
      </c>
      <c r="BE80" s="31" t="s">
        <v>92</v>
      </c>
      <c r="BF80" s="31" t="s">
        <v>70</v>
      </c>
      <c r="BG80" s="31" t="s">
        <v>22</v>
      </c>
      <c r="BH80" s="31" t="s">
        <v>144</v>
      </c>
      <c r="BI80" s="32" t="s">
        <v>130</v>
      </c>
      <c r="BJ80" s="19"/>
      <c r="BL80" s="8"/>
      <c r="BM80" s="25">
        <f>F105</f>
        <v>92</v>
      </c>
      <c r="BN80" s="26">
        <f>F118</f>
        <v>105</v>
      </c>
      <c r="BO80" s="26">
        <f>F131</f>
        <v>118</v>
      </c>
      <c r="BP80" s="26">
        <f>F23</f>
        <v>10</v>
      </c>
      <c r="BQ80" s="26">
        <f>F25</f>
        <v>12</v>
      </c>
      <c r="BR80" s="26">
        <f>F38</f>
        <v>25</v>
      </c>
      <c r="BS80" s="26">
        <f>F51</f>
        <v>38</v>
      </c>
      <c r="BT80" s="26">
        <f>F64</f>
        <v>51</v>
      </c>
      <c r="BU80" s="26">
        <f>F77</f>
        <v>64</v>
      </c>
      <c r="BV80" s="26">
        <f>F90</f>
        <v>77</v>
      </c>
      <c r="BW80" s="27">
        <f>F92</f>
        <v>79</v>
      </c>
      <c r="BX80" s="341">
        <f t="shared" si="42"/>
        <v>671</v>
      </c>
      <c r="BY80" s="14"/>
      <c r="BZ80" s="30" t="s">
        <v>108</v>
      </c>
      <c r="CA80" s="31" t="s">
        <v>97</v>
      </c>
      <c r="CB80" s="31" t="s">
        <v>98</v>
      </c>
      <c r="CC80" s="31" t="s">
        <v>115</v>
      </c>
      <c r="CD80" s="31" t="s">
        <v>118</v>
      </c>
      <c r="CE80" s="31" t="s">
        <v>16</v>
      </c>
      <c r="CF80" s="31" t="s">
        <v>105</v>
      </c>
      <c r="CG80" s="31" t="s">
        <v>142</v>
      </c>
      <c r="CH80" s="31" t="s">
        <v>70</v>
      </c>
      <c r="CI80" s="31" t="s">
        <v>32</v>
      </c>
      <c r="CJ80" s="32" t="s">
        <v>66</v>
      </c>
      <c r="CK80" s="19"/>
    </row>
    <row r="81" spans="1:90" ht="12.75" thickBot="1" x14ac:dyDescent="0.25">
      <c r="A81" s="14"/>
      <c r="B81" s="14"/>
      <c r="C81" s="14"/>
      <c r="D81" s="251" t="s">
        <v>87</v>
      </c>
      <c r="E81" s="252" t="s">
        <v>401</v>
      </c>
      <c r="F81" s="264">
        <f>B4+(67*B6)</f>
        <v>68</v>
      </c>
      <c r="G81" s="14"/>
      <c r="I81" s="8"/>
      <c r="J81" s="40">
        <f>F27</f>
        <v>14</v>
      </c>
      <c r="K81" s="41">
        <f>F109</f>
        <v>96</v>
      </c>
      <c r="L81" s="41">
        <f>F65</f>
        <v>52</v>
      </c>
      <c r="M81" s="41">
        <f>F108</f>
        <v>95</v>
      </c>
      <c r="N81" s="41">
        <f>F61</f>
        <v>48</v>
      </c>
      <c r="O81" s="41">
        <f>F131</f>
        <v>118</v>
      </c>
      <c r="P81" s="41">
        <f>F115</f>
        <v>102</v>
      </c>
      <c r="Q81" s="41">
        <f>F79</f>
        <v>66</v>
      </c>
      <c r="R81" s="41">
        <f>F47</f>
        <v>34</v>
      </c>
      <c r="S81" s="41">
        <f>F34</f>
        <v>21</v>
      </c>
      <c r="T81" s="413">
        <f>F38</f>
        <v>25</v>
      </c>
      <c r="U81" s="412">
        <f t="shared" si="43"/>
        <v>671</v>
      </c>
      <c r="V81" s="29">
        <f t="shared" si="44"/>
        <v>54351</v>
      </c>
      <c r="W81" s="14"/>
      <c r="X81" s="450" t="s">
        <v>19</v>
      </c>
      <c r="Y81" s="451" t="s">
        <v>104</v>
      </c>
      <c r="Z81" s="451" t="s">
        <v>47</v>
      </c>
      <c r="AA81" s="451" t="s">
        <v>14</v>
      </c>
      <c r="AB81" s="451" t="s">
        <v>86</v>
      </c>
      <c r="AC81" s="451" t="s">
        <v>98</v>
      </c>
      <c r="AD81" s="451" t="s">
        <v>38</v>
      </c>
      <c r="AE81" s="451" t="s">
        <v>88</v>
      </c>
      <c r="AF81" s="451" t="s">
        <v>130</v>
      </c>
      <c r="AG81" s="451" t="s">
        <v>127</v>
      </c>
      <c r="AH81" s="452" t="s">
        <v>16</v>
      </c>
      <c r="AI81" s="19"/>
      <c r="AK81" s="8"/>
      <c r="AL81" s="40">
        <f>F128</f>
        <v>115</v>
      </c>
      <c r="AM81" s="41">
        <f>F36</f>
        <v>23</v>
      </c>
      <c r="AN81" s="41">
        <f>F70</f>
        <v>57</v>
      </c>
      <c r="AO81" s="41">
        <f>F105</f>
        <v>92</v>
      </c>
      <c r="AP81" s="41">
        <f>F19</f>
        <v>6</v>
      </c>
      <c r="AQ81" s="41">
        <f>F54</f>
        <v>41</v>
      </c>
      <c r="AR81" s="41">
        <f>F89</f>
        <v>76</v>
      </c>
      <c r="AS81" s="41">
        <f>F123</f>
        <v>110</v>
      </c>
      <c r="AT81" s="41">
        <f>F31</f>
        <v>18</v>
      </c>
      <c r="AU81" s="41">
        <f>F66</f>
        <v>53</v>
      </c>
      <c r="AV81" s="42">
        <f>F93</f>
        <v>80</v>
      </c>
      <c r="AW81" s="341">
        <f t="shared" si="41"/>
        <v>671</v>
      </c>
      <c r="AX81" s="14"/>
      <c r="AY81" s="43" t="s">
        <v>63</v>
      </c>
      <c r="AZ81" s="44" t="s">
        <v>93</v>
      </c>
      <c r="BA81" s="44" t="s">
        <v>21</v>
      </c>
      <c r="BB81" s="44" t="s">
        <v>108</v>
      </c>
      <c r="BC81" s="44" t="s">
        <v>28</v>
      </c>
      <c r="BD81" s="44" t="s">
        <v>102</v>
      </c>
      <c r="BE81" s="44" t="s">
        <v>95</v>
      </c>
      <c r="BF81" s="44" t="s">
        <v>46</v>
      </c>
      <c r="BG81" s="44" t="s">
        <v>64</v>
      </c>
      <c r="BH81" s="44" t="s">
        <v>61</v>
      </c>
      <c r="BI81" s="45" t="s">
        <v>51</v>
      </c>
      <c r="BJ81" s="19"/>
      <c r="BL81" s="8"/>
      <c r="BM81" s="40">
        <f>F126</f>
        <v>113</v>
      </c>
      <c r="BN81" s="41">
        <f>F18</f>
        <v>5</v>
      </c>
      <c r="BO81" s="41">
        <f>F31</f>
        <v>18</v>
      </c>
      <c r="BP81" s="41">
        <f>F44</f>
        <v>31</v>
      </c>
      <c r="BQ81" s="41">
        <f>F57</f>
        <v>44</v>
      </c>
      <c r="BR81" s="41">
        <f>F59</f>
        <v>46</v>
      </c>
      <c r="BS81" s="41">
        <f>F72</f>
        <v>59</v>
      </c>
      <c r="BT81" s="41">
        <f>F85</f>
        <v>72</v>
      </c>
      <c r="BU81" s="41">
        <f>F98</f>
        <v>85</v>
      </c>
      <c r="BV81" s="41">
        <f>F111</f>
        <v>98</v>
      </c>
      <c r="BW81" s="42">
        <f>F113</f>
        <v>100</v>
      </c>
      <c r="BX81" s="341">
        <f t="shared" si="42"/>
        <v>671</v>
      </c>
      <c r="BY81" s="14"/>
      <c r="BZ81" s="43" t="s">
        <v>126</v>
      </c>
      <c r="CA81" s="44" t="s">
        <v>144</v>
      </c>
      <c r="CB81" s="44" t="s">
        <v>64</v>
      </c>
      <c r="CC81" s="44" t="s">
        <v>26</v>
      </c>
      <c r="CD81" s="44" t="s">
        <v>135</v>
      </c>
      <c r="CE81" s="44" t="s">
        <v>18</v>
      </c>
      <c r="CF81" s="44" t="s">
        <v>152</v>
      </c>
      <c r="CG81" s="44" t="s">
        <v>71</v>
      </c>
      <c r="CH81" s="44" t="s">
        <v>24</v>
      </c>
      <c r="CI81" s="44" t="s">
        <v>128</v>
      </c>
      <c r="CJ81" s="45" t="s">
        <v>60</v>
      </c>
      <c r="CK81" s="19"/>
    </row>
    <row r="82" spans="1:90" x14ac:dyDescent="0.2">
      <c r="A82" s="14"/>
      <c r="B82" s="14"/>
      <c r="C82" s="14"/>
      <c r="D82" s="251" t="s">
        <v>163</v>
      </c>
      <c r="E82" s="252" t="s">
        <v>401</v>
      </c>
      <c r="F82" s="264">
        <f>B4+(68*B6)</f>
        <v>69</v>
      </c>
      <c r="G82" s="14"/>
      <c r="I82" s="8"/>
      <c r="J82" s="50">
        <f>SUM(J71:J81)</f>
        <v>671</v>
      </c>
      <c r="K82" s="51">
        <f t="shared" ref="K82:T82" si="45">SUM(K71:K81)</f>
        <v>671</v>
      </c>
      <c r="L82" s="51">
        <f t="shared" si="45"/>
        <v>671</v>
      </c>
      <c r="M82" s="51">
        <f t="shared" si="45"/>
        <v>671</v>
      </c>
      <c r="N82" s="51">
        <f t="shared" si="45"/>
        <v>671</v>
      </c>
      <c r="O82" s="51">
        <f t="shared" si="45"/>
        <v>671</v>
      </c>
      <c r="P82" s="51">
        <f t="shared" si="45"/>
        <v>671</v>
      </c>
      <c r="Q82" s="51">
        <f t="shared" si="45"/>
        <v>671</v>
      </c>
      <c r="R82" s="51">
        <f t="shared" si="45"/>
        <v>671</v>
      </c>
      <c r="S82" s="51">
        <f t="shared" si="45"/>
        <v>671</v>
      </c>
      <c r="T82" s="51">
        <f t="shared" si="45"/>
        <v>671</v>
      </c>
      <c r="U82" s="28">
        <f>SUMSQ(J71,K72,L73,M74,N75,O76,P77,Q78,R79,S80,T81)</f>
        <v>54351</v>
      </c>
      <c r="V82" s="52">
        <f>J71^3+K72^3+L73^3+M74^3+N75^3+O76^3+P77^3+Q78^3+R79^3+S80^3+T81^3</f>
        <v>4952651</v>
      </c>
      <c r="W82" s="14"/>
      <c r="X82" s="453"/>
      <c r="Y82" s="453"/>
      <c r="Z82" s="453"/>
      <c r="AA82" s="453"/>
      <c r="AB82" s="453"/>
      <c r="AC82" s="453"/>
      <c r="AD82" s="453"/>
      <c r="AE82" s="453"/>
      <c r="AF82" s="453"/>
      <c r="AG82" s="453"/>
      <c r="AH82" s="453"/>
      <c r="AI82" s="19"/>
      <c r="AK82" s="8"/>
      <c r="AL82" s="50">
        <f>AL71+AL72+AL73+AL74+AL75+AL76+AL77+AL78+AL79+AL80+AL81</f>
        <v>671</v>
      </c>
      <c r="AM82" s="51">
        <f>AM71+AM72+AM75+AM73+AM74+AM76+AM77+AM78+AM79+AM80+AM81</f>
        <v>671</v>
      </c>
      <c r="AN82" s="51">
        <f t="shared" ref="AN82:AV82" si="46">AN71+AN72+AN73+AN74+AN75+AN76+AN77+AN78+AN79+AN80+AN81</f>
        <v>671</v>
      </c>
      <c r="AO82" s="51">
        <f t="shared" si="46"/>
        <v>671</v>
      </c>
      <c r="AP82" s="51">
        <f t="shared" si="46"/>
        <v>671</v>
      </c>
      <c r="AQ82" s="51">
        <f t="shared" si="46"/>
        <v>671</v>
      </c>
      <c r="AR82" s="51">
        <f t="shared" si="46"/>
        <v>671</v>
      </c>
      <c r="AS82" s="51">
        <f t="shared" si="46"/>
        <v>671</v>
      </c>
      <c r="AT82" s="51">
        <f t="shared" si="46"/>
        <v>671</v>
      </c>
      <c r="AU82" s="51">
        <f t="shared" si="46"/>
        <v>671</v>
      </c>
      <c r="AV82" s="51">
        <f t="shared" si="46"/>
        <v>671</v>
      </c>
      <c r="AW82" s="342">
        <f>AL71^3+AM72^3+AN73^3+AO74^3+AP75^3+AQ76^3+AR77^3+AS78^3+AT79^3+AU80^3+AV81^3</f>
        <v>4952651</v>
      </c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9"/>
      <c r="BL82" s="8"/>
      <c r="BM82" s="50">
        <f>BM71+BM72+BM73+BM74+BM75+BM76+BM77+BM78+BM79+BM80+BM81</f>
        <v>671</v>
      </c>
      <c r="BN82" s="51">
        <f>BN71+BN72+BN75+BN73+BN74+BN76+BN77+BN78+BN79+BN80+BN81</f>
        <v>671</v>
      </c>
      <c r="BO82" s="51">
        <f t="shared" ref="BO82:BW82" si="47">BO71+BO72+BO73+BO74+BO75+BO76+BO77+BO78+BO79+BO80+BO81</f>
        <v>671</v>
      </c>
      <c r="BP82" s="51">
        <f t="shared" si="47"/>
        <v>671</v>
      </c>
      <c r="BQ82" s="51">
        <f t="shared" si="47"/>
        <v>671</v>
      </c>
      <c r="BR82" s="51">
        <f t="shared" si="47"/>
        <v>671</v>
      </c>
      <c r="BS82" s="51">
        <f t="shared" si="47"/>
        <v>671</v>
      </c>
      <c r="BT82" s="51">
        <f t="shared" si="47"/>
        <v>671</v>
      </c>
      <c r="BU82" s="51">
        <f t="shared" si="47"/>
        <v>671</v>
      </c>
      <c r="BV82" s="51">
        <f t="shared" si="47"/>
        <v>671</v>
      </c>
      <c r="BW82" s="51">
        <f t="shared" si="47"/>
        <v>671</v>
      </c>
      <c r="BX82" s="342">
        <f>BM71+BN72+BO73+BP74+BQ75+BR76+BS77+BT78+BU79+BV80+BW81</f>
        <v>671</v>
      </c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9"/>
    </row>
    <row r="83" spans="1:90" ht="12.75" thickBot="1" x14ac:dyDescent="0.25">
      <c r="A83" s="14"/>
      <c r="B83" s="14"/>
      <c r="C83" s="14"/>
      <c r="D83" s="251" t="s">
        <v>69</v>
      </c>
      <c r="E83" s="252" t="s">
        <v>401</v>
      </c>
      <c r="F83" s="253">
        <f>B4+(69*B6)</f>
        <v>70</v>
      </c>
      <c r="G83" s="14"/>
      <c r="I83" s="8"/>
      <c r="J83" s="393">
        <f>SUMSQ(J71:J81)</f>
        <v>54351</v>
      </c>
      <c r="K83" s="392">
        <f t="shared" ref="K83:T83" si="48">SUMSQ(K71:K81)</f>
        <v>54351</v>
      </c>
      <c r="L83" s="392">
        <f t="shared" si="48"/>
        <v>54351</v>
      </c>
      <c r="M83" s="392">
        <f t="shared" si="48"/>
        <v>54351</v>
      </c>
      <c r="N83" s="392">
        <f t="shared" si="48"/>
        <v>54351</v>
      </c>
      <c r="O83" s="392">
        <f t="shared" si="48"/>
        <v>54351</v>
      </c>
      <c r="P83" s="392">
        <f t="shared" si="48"/>
        <v>54351</v>
      </c>
      <c r="Q83" s="392">
        <f t="shared" si="48"/>
        <v>54351</v>
      </c>
      <c r="R83" s="392">
        <f t="shared" si="48"/>
        <v>54351</v>
      </c>
      <c r="S83" s="392">
        <f t="shared" si="48"/>
        <v>54351</v>
      </c>
      <c r="T83" s="392">
        <f t="shared" si="48"/>
        <v>54351</v>
      </c>
      <c r="U83" s="443">
        <f>SUMSQ(J81,K80,L79,M78,N77,O76,P75,Q74,R73,S72,T71)</f>
        <v>54351</v>
      </c>
      <c r="V83" s="417">
        <f>T71^3+S72^3+R73^3+Q74^3+P75^3+O76^3+N77^3+M78^3+L79^3+K80^3+J81^3</f>
        <v>4952651</v>
      </c>
      <c r="W83" s="14"/>
      <c r="X83" s="455" t="s">
        <v>36</v>
      </c>
      <c r="Y83" s="456" t="s">
        <v>150</v>
      </c>
      <c r="Z83" s="456" t="s">
        <v>142</v>
      </c>
      <c r="AA83" s="456" t="s">
        <v>65</v>
      </c>
      <c r="AB83" s="456" t="s">
        <v>58</v>
      </c>
      <c r="AC83" s="456" t="s">
        <v>106</v>
      </c>
      <c r="AD83" s="456" t="s">
        <v>114</v>
      </c>
      <c r="AE83" s="456" t="s">
        <v>60</v>
      </c>
      <c r="AF83" s="456" t="s">
        <v>80</v>
      </c>
      <c r="AG83" s="456" t="s">
        <v>126</v>
      </c>
      <c r="AH83" s="457" t="s">
        <v>16</v>
      </c>
      <c r="AI83" s="19"/>
      <c r="AK83" s="8"/>
      <c r="AL83" s="393">
        <f>AL81+AM71+AN72+AO73+AP74+AQ75+AR76+AS77+AT78+AU79+AV80</f>
        <v>671</v>
      </c>
      <c r="AM83" s="392">
        <f>AM81+AL80+AN71+AO72+AP73+AQ74+AR75+AS76+AT77+AU78+AV79</f>
        <v>671</v>
      </c>
      <c r="AN83" s="392">
        <f>AN81+AM80+AL79+AO71+AP72+AQ73+AR74+AS75+AT76+AU77+AV78</f>
        <v>671</v>
      </c>
      <c r="AO83" s="392">
        <f>AO81+AN80+AM79+AL78+AP71+AQ72+AR73+AS74+AT75+AU76+AV77</f>
        <v>671</v>
      </c>
      <c r="AP83" s="392">
        <f>AP81+AO80+AN79+AM78+AL77+AQ71+AR72+AS73+AT74+AU75+AV76</f>
        <v>671</v>
      </c>
      <c r="AQ83" s="392">
        <f>AQ81+AP80+AO79+AN78+AM77+AL76+AR71+AS72+AT73+AU74+AV75</f>
        <v>671</v>
      </c>
      <c r="AR83" s="392">
        <f>AR81+AQ80+AP79+AO78+AN77+AM76+AL75+AS71+AT72+AU73+AV74</f>
        <v>671</v>
      </c>
      <c r="AS83" s="392">
        <f>AS81+AR80+AQ79+AP78+AO77+AN76+AM75+AL74+AT71+AU72+AV73</f>
        <v>671</v>
      </c>
      <c r="AT83" s="392">
        <f>AT81+AS80+AR79+AQ78+AP77+AO76+AN75+AM74+AL73+AU71+AV72</f>
        <v>671</v>
      </c>
      <c r="AU83" s="392">
        <f>AU81+AT80+AS79+AR78+AQ77+AP76+AO75+AN74+AM73+AL72+AV71</f>
        <v>671</v>
      </c>
      <c r="AV83" s="392">
        <f>AV81^2+AU80^2+AT79^2+AS78^2+AR77^2+AQ76^2+AP75^2+AO74^2+AN73^2+AM72^2+AL71^2</f>
        <v>54351</v>
      </c>
      <c r="AW83" s="391">
        <f>AV71^3+AU72^3+AT73^3+AS74^3+AR75^3+AQ76^3+AP77^3+AO78^3+AN79^3+AM80^3+AL81^3</f>
        <v>4952651</v>
      </c>
      <c r="AX83" s="14"/>
      <c r="AY83" s="280" t="s">
        <v>603</v>
      </c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9"/>
      <c r="BL83" s="8"/>
      <c r="BM83" s="393">
        <f>BM81+BN71+BO72+BP73+BQ74+BR75+BS76+BT77+BU78+BV79+BW80</f>
        <v>671</v>
      </c>
      <c r="BN83" s="392">
        <f>BN81+BM80+BO71+BP72+BQ73+BR74+BS75+BT76+BU77+BV78+BW79</f>
        <v>671</v>
      </c>
      <c r="BO83" s="392">
        <f>BO81+BN80+BM79+BP71+BQ72+BR73+BS74+BT75+BU76+BV77+BW78</f>
        <v>671</v>
      </c>
      <c r="BP83" s="392">
        <f>BP81+BO80+BN79+BM78+BQ71+BR72+BS73+BT74+BU75+BV76+BW77</f>
        <v>671</v>
      </c>
      <c r="BQ83" s="392">
        <f>BQ81+BP80+BO79+BN78+BM77+BR71+BS72+BT73+BU74+BV75+BW76</f>
        <v>671</v>
      </c>
      <c r="BR83" s="392">
        <f>BR81+BQ80+BP79+BO78+BN77+BM76+BS71+BT72+BU73+BV74+BW75</f>
        <v>671</v>
      </c>
      <c r="BS83" s="392">
        <f>BS81+BR80+BQ79+BP78+BO77+BN76+BM75+BT71+BU72+BV73+BW74</f>
        <v>671</v>
      </c>
      <c r="BT83" s="392">
        <f>BT81+BS80+BR79+BQ78+BP77+BO76+BN75+BM74+BU71+BV72+BW73</f>
        <v>671</v>
      </c>
      <c r="BU83" s="392">
        <f>BU81+BT80+BS79+BR78+BQ77+BP76+BO75+BN74+BM73+BV71+BW72</f>
        <v>671</v>
      </c>
      <c r="BV83" s="392">
        <f>BV81+BU80+BT79+BS78+BR77+BQ76+BP75+BO74+BN73+BM72+BW71</f>
        <v>671</v>
      </c>
      <c r="BW83" s="392">
        <f>BW81+BV80+BU79+BT78+BS77+BR76+BQ75+BP74+BO73+BN72+BM71</f>
        <v>671</v>
      </c>
      <c r="BX83" s="391">
        <f>BW71+BV72+BU73+BT74+BS75+BR76+BQ77+BP78+BO79+BN80+BM81</f>
        <v>671</v>
      </c>
      <c r="BY83" s="14"/>
      <c r="BZ83" s="280" t="s">
        <v>602</v>
      </c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9"/>
    </row>
    <row r="84" spans="1:90" ht="12.75" thickBot="1" x14ac:dyDescent="0.25">
      <c r="A84" s="14"/>
      <c r="B84" s="14"/>
      <c r="C84" s="14"/>
      <c r="D84" s="251" t="s">
        <v>80</v>
      </c>
      <c r="E84" s="252" t="s">
        <v>401</v>
      </c>
      <c r="F84" s="253">
        <f>B4+(70*B6)</f>
        <v>71</v>
      </c>
      <c r="G84" s="14"/>
      <c r="I84" s="8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424"/>
      <c r="U84" s="423">
        <f>O71^3+O72^3+O73^3+O74^3+O75^3+O76^3+O77^3+O78^3+O79^3+O80^3+O81^3</f>
        <v>4952651</v>
      </c>
      <c r="V84" s="422">
        <f>J76^3+K76^3+L76^3+M76^3+N76^3+O76^3+P76^3+Q76^3+R76^3+S76^3+T76^3</f>
        <v>4952651</v>
      </c>
      <c r="W84" s="14"/>
      <c r="X84" s="458" t="s">
        <v>19</v>
      </c>
      <c r="Y84" s="459" t="s">
        <v>141</v>
      </c>
      <c r="Z84" s="459" t="s">
        <v>30</v>
      </c>
      <c r="AA84" s="459" t="s">
        <v>61</v>
      </c>
      <c r="AB84" s="459" t="s">
        <v>135</v>
      </c>
      <c r="AC84" s="459" t="s">
        <v>106</v>
      </c>
      <c r="AD84" s="459" t="s">
        <v>166</v>
      </c>
      <c r="AE84" s="459" t="s">
        <v>163</v>
      </c>
      <c r="AF84" s="459" t="s">
        <v>72</v>
      </c>
      <c r="AG84" s="459" t="s">
        <v>176</v>
      </c>
      <c r="AH84" s="460" t="s">
        <v>111</v>
      </c>
      <c r="AI84" s="19"/>
      <c r="AK84" s="390"/>
      <c r="AL84" s="55">
        <f>AL71+AM81+AN80+AO79+AP78+AQ77+AR76+AS75+AT74+AU73+AV72</f>
        <v>671</v>
      </c>
      <c r="AM84" s="56">
        <f>AM71+AL72+AN81+AO80+AP79+AQ78+AR77+AS76+AT75+AU74+AV73</f>
        <v>671</v>
      </c>
      <c r="AN84" s="56">
        <f>AN71+AM72+AL73+AO81+AP80+AQ79+AR78+AS77+AT76+AU75+AV74</f>
        <v>671</v>
      </c>
      <c r="AO84" s="56">
        <f>AO71+AN72+AM73+AL74+AP81+AQ80+AR79+AS78+AT77+AU76+AV75</f>
        <v>671</v>
      </c>
      <c r="AP84" s="56">
        <f>AP71+AO72+AN73+AM74+AL75+AQ81+AR80+AS79+AT78+AU77+AV76</f>
        <v>671</v>
      </c>
      <c r="AQ84" s="56">
        <f>AQ71+AP72+AO73+AN74+AM75+AL76+AR81+AS80+AT79+AU78+AV77</f>
        <v>671</v>
      </c>
      <c r="AR84" s="56">
        <f>AR71+AQ72+AP73+AO74+AN75+AM76+AL77+AS81+AT80+AU79+AV78</f>
        <v>671</v>
      </c>
      <c r="AS84" s="56">
        <f>AS71+AR72+AQ73+AP74+AO75+AN76+AM77+AL78+AT81+AU80+AV79</f>
        <v>671</v>
      </c>
      <c r="AT84" s="56">
        <f>AT71+AS72+AR73+AQ74+AP75+AO76+AN77+AM78+AL79+AU81+AV80</f>
        <v>671</v>
      </c>
      <c r="AU84" s="56">
        <f>AU71+AT72+AS73+AR74+AQ75+AP76+AO77+AN78+AM79+AL80+AV81</f>
        <v>671</v>
      </c>
      <c r="AV84" s="56">
        <f>AV71^2+AU72^2+AT73^2+AS74^2+AR75^2+AQ76^2+AP77^2+AO78^2+AN79^2+AM80^2+AL81^2</f>
        <v>54351</v>
      </c>
      <c r="AW84" s="389"/>
      <c r="AX84" s="14"/>
      <c r="AY84" s="280" t="s">
        <v>601</v>
      </c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53"/>
      <c r="BL84" s="390"/>
      <c r="BM84" s="55">
        <f>BM71+BN81+BO80+BP79+BQ78+BR77+BS76+BT75+BU74+BV73+BW72</f>
        <v>671</v>
      </c>
      <c r="BN84" s="56">
        <f>BN71+BM72+BO81+BP80+BQ79+BR78+BS77+BT76+BU75+BV74+BW73</f>
        <v>671</v>
      </c>
      <c r="BO84" s="56">
        <f>BO71+BN72+BM73+BP81+BQ80+BR79+BS78+BT77+BU76+BV75+BW74</f>
        <v>671</v>
      </c>
      <c r="BP84" s="56">
        <f>BP71+BO72+BN73+BM74+BQ81+BR80+BS79+BT78+BU77+BV76+BW75</f>
        <v>671</v>
      </c>
      <c r="BQ84" s="56">
        <f>BQ71+BP72+BO73+BN74+BM75+BR81+BS80+BT79+BU78+BV77+BW76</f>
        <v>671</v>
      </c>
      <c r="BR84" s="56">
        <f>BR71+BQ72+BP73+BO74+BN75+BM76+BS81+BT80+BU79+BV78+BW77</f>
        <v>671</v>
      </c>
      <c r="BS84" s="56">
        <f>BS71+BR72+BQ73+BP74+BO75+BN76+BM77+BT81+BU80+BV79+BW78</f>
        <v>671</v>
      </c>
      <c r="BT84" s="56">
        <f>BT71+BS72+BR73+BQ74+BP75+BO76+BN77+BM78+BU81+BV80+BW79</f>
        <v>671</v>
      </c>
      <c r="BU84" s="56">
        <f>BU71+BT72+BS73+BR74+BQ75+BP76+BO77+BN78+BM79+BV81+BW80</f>
        <v>671</v>
      </c>
      <c r="BV84" s="56">
        <f>BV71+BU72+BT73+BS74+BR75+BQ76+BP77+BO78+BN79+BM80+BW81</f>
        <v>671</v>
      </c>
      <c r="BW84" s="56">
        <f>BW71+BV72+BU73+BT74+BS75+BR76+BQ77+BP78+BO79+BN80+BM81</f>
        <v>671</v>
      </c>
      <c r="BX84" s="389"/>
      <c r="BY84" s="14"/>
      <c r="BZ84" s="280" t="s">
        <v>600</v>
      </c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53"/>
    </row>
    <row r="85" spans="1:90" ht="12.75" thickBot="1" x14ac:dyDescent="0.25">
      <c r="A85" s="14"/>
      <c r="B85" s="14"/>
      <c r="C85" s="14"/>
      <c r="D85" s="251" t="s">
        <v>71</v>
      </c>
      <c r="E85" s="252" t="s">
        <v>401</v>
      </c>
      <c r="F85" s="253">
        <f>B4+(71*B6)</f>
        <v>72</v>
      </c>
      <c r="G85" s="14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71"/>
      <c r="AK85" s="65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71"/>
      <c r="BL85" s="65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71"/>
    </row>
    <row r="86" spans="1:90" ht="12.75" thickBot="1" x14ac:dyDescent="0.25">
      <c r="A86" s="14"/>
      <c r="B86" s="14"/>
      <c r="C86" s="14"/>
      <c r="D86" s="251" t="s">
        <v>103</v>
      </c>
      <c r="E86" s="252" t="s">
        <v>401</v>
      </c>
      <c r="F86" s="253">
        <f>B4+(72*B6)</f>
        <v>73</v>
      </c>
      <c r="G86" s="14"/>
      <c r="AK86" s="1" t="s">
        <v>0</v>
      </c>
      <c r="BL86" s="1" t="s">
        <v>0</v>
      </c>
    </row>
    <row r="87" spans="1:90" ht="12.75" thickBot="1" x14ac:dyDescent="0.25">
      <c r="A87" s="14"/>
      <c r="B87" s="14"/>
      <c r="C87" s="14"/>
      <c r="D87" s="251" t="s">
        <v>40</v>
      </c>
      <c r="E87" s="252" t="s">
        <v>401</v>
      </c>
      <c r="F87" s="264">
        <f>B4+(73*B6)</f>
        <v>74</v>
      </c>
      <c r="G87" s="14"/>
      <c r="I87" s="2" t="s">
        <v>0</v>
      </c>
      <c r="J87" s="3"/>
      <c r="K87" s="3"/>
      <c r="L87" s="3"/>
      <c r="M87" s="3"/>
      <c r="N87" s="3"/>
      <c r="O87" s="4" t="s">
        <v>646</v>
      </c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4" t="s">
        <v>647</v>
      </c>
      <c r="AD87" s="3"/>
      <c r="AE87" s="3"/>
      <c r="AF87" s="3"/>
      <c r="AG87" s="3"/>
      <c r="AH87" s="3"/>
      <c r="AI87" s="6"/>
      <c r="AK87" s="2"/>
      <c r="AL87" s="3"/>
      <c r="AM87" s="3"/>
      <c r="AN87" s="3"/>
      <c r="AO87" s="3"/>
      <c r="AP87" s="3"/>
      <c r="AQ87" s="4" t="s">
        <v>598</v>
      </c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4" t="s">
        <v>597</v>
      </c>
      <c r="BE87" s="3"/>
      <c r="BF87" s="3"/>
      <c r="BG87" s="3"/>
      <c r="BH87" s="3"/>
      <c r="BI87" s="3"/>
      <c r="BJ87" s="6"/>
      <c r="BL87" s="2"/>
      <c r="BM87" s="3"/>
      <c r="BN87" s="3"/>
      <c r="BO87" s="3"/>
      <c r="BP87" s="3"/>
      <c r="BQ87" s="3"/>
      <c r="BR87" s="4" t="s">
        <v>596</v>
      </c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4" t="s">
        <v>595</v>
      </c>
      <c r="CF87" s="3"/>
      <c r="CG87" s="3"/>
      <c r="CH87" s="3"/>
      <c r="CI87" s="3"/>
      <c r="CJ87" s="3"/>
      <c r="CK87" s="6"/>
    </row>
    <row r="88" spans="1:90" x14ac:dyDescent="0.2">
      <c r="A88" s="14"/>
      <c r="B88" s="14"/>
      <c r="C88" s="14"/>
      <c r="D88" s="251" t="s">
        <v>153</v>
      </c>
      <c r="E88" s="252" t="s">
        <v>401</v>
      </c>
      <c r="F88" s="264">
        <f>B4+(74*B6)</f>
        <v>75</v>
      </c>
      <c r="G88" s="14"/>
      <c r="I88" s="8"/>
      <c r="J88" s="9">
        <f>F16</f>
        <v>3</v>
      </c>
      <c r="K88" s="10">
        <f>F99</f>
        <v>86</v>
      </c>
      <c r="L88" s="10">
        <f>F100</f>
        <v>87</v>
      </c>
      <c r="M88" s="10">
        <f>F67</f>
        <v>54</v>
      </c>
      <c r="N88" s="10">
        <f>F125</f>
        <v>112</v>
      </c>
      <c r="O88" s="10">
        <f>F54</f>
        <v>41</v>
      </c>
      <c r="P88" s="10">
        <f>F25</f>
        <v>12</v>
      </c>
      <c r="Q88" s="10">
        <f>F122</f>
        <v>109</v>
      </c>
      <c r="R88" s="10">
        <f>F50</f>
        <v>37</v>
      </c>
      <c r="S88" s="10">
        <f>F92</f>
        <v>79</v>
      </c>
      <c r="T88" s="415">
        <f>F64</f>
        <v>51</v>
      </c>
      <c r="U88" s="411">
        <f>SUM(J88:T88)</f>
        <v>671</v>
      </c>
      <c r="V88" s="13">
        <f>SUMSQ(J88:T88)</f>
        <v>54351</v>
      </c>
      <c r="W88" s="14"/>
      <c r="X88" s="444" t="s">
        <v>72</v>
      </c>
      <c r="Y88" s="445" t="s">
        <v>89</v>
      </c>
      <c r="Z88" s="445" t="s">
        <v>45</v>
      </c>
      <c r="AA88" s="445" t="s">
        <v>44</v>
      </c>
      <c r="AB88" s="445" t="s">
        <v>74</v>
      </c>
      <c r="AC88" s="445" t="s">
        <v>102</v>
      </c>
      <c r="AD88" s="445" t="s">
        <v>118</v>
      </c>
      <c r="AE88" s="445" t="s">
        <v>11</v>
      </c>
      <c r="AF88" s="445" t="s">
        <v>39</v>
      </c>
      <c r="AG88" s="445" t="s">
        <v>66</v>
      </c>
      <c r="AH88" s="446" t="s">
        <v>142</v>
      </c>
      <c r="AI88" s="19"/>
      <c r="AK88" s="8"/>
      <c r="AL88" s="9">
        <f>F49</f>
        <v>36</v>
      </c>
      <c r="AM88" s="10">
        <f>F88</f>
        <v>75</v>
      </c>
      <c r="AN88" s="10">
        <f>F119</f>
        <v>106</v>
      </c>
      <c r="AO88" s="10">
        <f>F35</f>
        <v>22</v>
      </c>
      <c r="AP88" s="10">
        <f>F67</f>
        <v>54</v>
      </c>
      <c r="AQ88" s="10">
        <f>F98</f>
        <v>85</v>
      </c>
      <c r="AR88" s="10">
        <f>F129</f>
        <v>116</v>
      </c>
      <c r="AS88" s="10">
        <f>F39</f>
        <v>26</v>
      </c>
      <c r="AT88" s="10">
        <f>F70</f>
        <v>57</v>
      </c>
      <c r="AU88" s="10">
        <f>F102</f>
        <v>89</v>
      </c>
      <c r="AV88" s="11">
        <f>F18</f>
        <v>5</v>
      </c>
      <c r="AW88" s="340">
        <f t="shared" ref="AW88:AW98" si="49">AL88+AM88+AN88+AO88+AP88+AQ88+AR88+AS88+AT88+AU88+AV88</f>
        <v>671</v>
      </c>
      <c r="AX88" s="14"/>
      <c r="AY88" s="16" t="s">
        <v>125</v>
      </c>
      <c r="AZ88" s="17" t="s">
        <v>153</v>
      </c>
      <c r="BA88" s="17" t="s">
        <v>113</v>
      </c>
      <c r="BB88" s="17" t="s">
        <v>65</v>
      </c>
      <c r="BC88" s="17" t="s">
        <v>44</v>
      </c>
      <c r="BD88" s="17" t="s">
        <v>24</v>
      </c>
      <c r="BE88" s="17" t="s">
        <v>75</v>
      </c>
      <c r="BF88" s="17" t="s">
        <v>116</v>
      </c>
      <c r="BG88" s="17" t="s">
        <v>21</v>
      </c>
      <c r="BH88" s="17" t="s">
        <v>141</v>
      </c>
      <c r="BI88" s="18" t="s">
        <v>144</v>
      </c>
      <c r="BJ88" s="19"/>
      <c r="BL88" s="8"/>
      <c r="BM88" s="9">
        <f>F34</f>
        <v>21</v>
      </c>
      <c r="BN88" s="10">
        <f>F43</f>
        <v>30</v>
      </c>
      <c r="BO88" s="10">
        <f>F52</f>
        <v>39</v>
      </c>
      <c r="BP88" s="10">
        <f>F61</f>
        <v>48</v>
      </c>
      <c r="BQ88" s="10">
        <f>F70</f>
        <v>57</v>
      </c>
      <c r="BR88" s="10">
        <f>F90</f>
        <v>77</v>
      </c>
      <c r="BS88" s="10">
        <f>F99</f>
        <v>86</v>
      </c>
      <c r="BT88" s="10">
        <f>F108</f>
        <v>95</v>
      </c>
      <c r="BU88" s="10">
        <f>F117</f>
        <v>104</v>
      </c>
      <c r="BV88" s="10">
        <f>F126</f>
        <v>113</v>
      </c>
      <c r="BW88" s="11">
        <f>F14</f>
        <v>1</v>
      </c>
      <c r="BX88" s="340">
        <f t="shared" ref="BX88:BX98" si="50">BM88+BN88+BO88+BP88+BQ88+BR88+BS88+BT88+BU88+BV88+BW88</f>
        <v>671</v>
      </c>
      <c r="BY88" s="14"/>
      <c r="BZ88" s="16" t="s">
        <v>127</v>
      </c>
      <c r="CA88" s="17" t="s">
        <v>160</v>
      </c>
      <c r="CB88" s="17" t="s">
        <v>13</v>
      </c>
      <c r="CC88" s="17" t="s">
        <v>86</v>
      </c>
      <c r="CD88" s="17" t="s">
        <v>21</v>
      </c>
      <c r="CE88" s="17" t="s">
        <v>32</v>
      </c>
      <c r="CF88" s="17" t="s">
        <v>89</v>
      </c>
      <c r="CG88" s="17" t="s">
        <v>14</v>
      </c>
      <c r="CH88" s="17" t="s">
        <v>155</v>
      </c>
      <c r="CI88" s="17" t="s">
        <v>126</v>
      </c>
      <c r="CJ88" s="18" t="s">
        <v>55</v>
      </c>
      <c r="CK88" s="19"/>
    </row>
    <row r="89" spans="1:90" x14ac:dyDescent="0.2">
      <c r="A89" s="14"/>
      <c r="B89" s="14"/>
      <c r="C89" s="14"/>
      <c r="D89" s="251" t="s">
        <v>95</v>
      </c>
      <c r="E89" s="252" t="s">
        <v>401</v>
      </c>
      <c r="F89" s="253">
        <f>B4+(75*B6)</f>
        <v>76</v>
      </c>
      <c r="G89" s="14"/>
      <c r="I89" s="8"/>
      <c r="J89" s="25">
        <f>F70</f>
        <v>57</v>
      </c>
      <c r="K89" s="208">
        <f>F102</f>
        <v>89</v>
      </c>
      <c r="L89" s="26">
        <f>F88</f>
        <v>75</v>
      </c>
      <c r="M89" s="26">
        <f>F105</f>
        <v>92</v>
      </c>
      <c r="N89" s="26">
        <f>F29</f>
        <v>16</v>
      </c>
      <c r="O89" s="26">
        <f>F59</f>
        <v>46</v>
      </c>
      <c r="P89" s="26">
        <f>F63</f>
        <v>50</v>
      </c>
      <c r="Q89" s="26">
        <f>F14</f>
        <v>1</v>
      </c>
      <c r="R89" s="26">
        <f>F116</f>
        <v>103</v>
      </c>
      <c r="S89" s="26">
        <f>F126</f>
        <v>113</v>
      </c>
      <c r="T89" s="414">
        <f>F42</f>
        <v>29</v>
      </c>
      <c r="U89" s="412">
        <f t="shared" ref="U89:U98" si="51">SUM(J89:T89)</f>
        <v>671</v>
      </c>
      <c r="V89" s="29">
        <f t="shared" ref="V89:V98" si="52">SUMSQ(J89:T89)</f>
        <v>54351</v>
      </c>
      <c r="W89" s="14"/>
      <c r="X89" s="447" t="s">
        <v>21</v>
      </c>
      <c r="Y89" s="448" t="s">
        <v>141</v>
      </c>
      <c r="Z89" s="448" t="s">
        <v>153</v>
      </c>
      <c r="AA89" s="448" t="s">
        <v>108</v>
      </c>
      <c r="AB89" s="448" t="s">
        <v>91</v>
      </c>
      <c r="AC89" s="448" t="s">
        <v>18</v>
      </c>
      <c r="AD89" s="448" t="s">
        <v>122</v>
      </c>
      <c r="AE89" s="448" t="s">
        <v>55</v>
      </c>
      <c r="AF89" s="448" t="s">
        <v>27</v>
      </c>
      <c r="AG89" s="448" t="s">
        <v>126</v>
      </c>
      <c r="AH89" s="449" t="s">
        <v>92</v>
      </c>
      <c r="AI89" s="19"/>
      <c r="AK89" s="8"/>
      <c r="AL89" s="25">
        <f>F91</f>
        <v>78</v>
      </c>
      <c r="AM89" s="208">
        <f>F128</f>
        <v>115</v>
      </c>
      <c r="AN89" s="26">
        <f>F38</f>
        <v>25</v>
      </c>
      <c r="AO89" s="26">
        <f>F77</f>
        <v>64</v>
      </c>
      <c r="AP89" s="26">
        <f>F108</f>
        <v>95</v>
      </c>
      <c r="AQ89" s="26">
        <f>F24</f>
        <v>11</v>
      </c>
      <c r="AR89" s="26">
        <f>F56</f>
        <v>43</v>
      </c>
      <c r="AS89" s="26">
        <f>F87</f>
        <v>74</v>
      </c>
      <c r="AT89" s="26">
        <f>F118</f>
        <v>105</v>
      </c>
      <c r="AU89" s="26">
        <f>F28</f>
        <v>15</v>
      </c>
      <c r="AV89" s="27">
        <f>F59</f>
        <v>46</v>
      </c>
      <c r="AW89" s="341">
        <f t="shared" si="49"/>
        <v>671</v>
      </c>
      <c r="AX89" s="14"/>
      <c r="AY89" s="30" t="s">
        <v>166</v>
      </c>
      <c r="AZ89" s="31" t="s">
        <v>63</v>
      </c>
      <c r="BA89" s="31" t="s">
        <v>16</v>
      </c>
      <c r="BB89" s="31" t="s">
        <v>70</v>
      </c>
      <c r="BC89" s="31" t="s">
        <v>14</v>
      </c>
      <c r="BD89" s="31" t="s">
        <v>120</v>
      </c>
      <c r="BE89" s="31" t="s">
        <v>31</v>
      </c>
      <c r="BF89" s="31" t="s">
        <v>40</v>
      </c>
      <c r="BG89" s="31" t="s">
        <v>97</v>
      </c>
      <c r="BH89" s="31" t="s">
        <v>23</v>
      </c>
      <c r="BI89" s="32" t="s">
        <v>18</v>
      </c>
      <c r="BJ89" s="19"/>
      <c r="BL89" s="8"/>
      <c r="BM89" s="25">
        <f>F57</f>
        <v>44</v>
      </c>
      <c r="BN89" s="208">
        <f>F66</f>
        <v>53</v>
      </c>
      <c r="BO89" s="26">
        <f>F75</f>
        <v>62</v>
      </c>
      <c r="BP89" s="26">
        <f>F84</f>
        <v>71</v>
      </c>
      <c r="BQ89" s="26">
        <f>F93</f>
        <v>80</v>
      </c>
      <c r="BR89" s="26">
        <f>F102</f>
        <v>89</v>
      </c>
      <c r="BS89" s="26">
        <f>F122</f>
        <v>109</v>
      </c>
      <c r="BT89" s="26">
        <f>F131</f>
        <v>118</v>
      </c>
      <c r="BU89" s="26">
        <f>F19</f>
        <v>6</v>
      </c>
      <c r="BV89" s="26">
        <f>F28</f>
        <v>15</v>
      </c>
      <c r="BW89" s="27">
        <f>F37</f>
        <v>24</v>
      </c>
      <c r="BX89" s="341">
        <f t="shared" si="50"/>
        <v>671</v>
      </c>
      <c r="BY89" s="14"/>
      <c r="BZ89" s="30" t="s">
        <v>135</v>
      </c>
      <c r="CA89" s="31" t="s">
        <v>61</v>
      </c>
      <c r="CB89" s="31" t="s">
        <v>68</v>
      </c>
      <c r="CC89" s="31" t="s">
        <v>80</v>
      </c>
      <c r="CD89" s="31" t="s">
        <v>51</v>
      </c>
      <c r="CE89" s="31" t="s">
        <v>141</v>
      </c>
      <c r="CF89" s="31" t="s">
        <v>11</v>
      </c>
      <c r="CG89" s="31" t="s">
        <v>98</v>
      </c>
      <c r="CH89" s="31" t="s">
        <v>28</v>
      </c>
      <c r="CI89" s="31" t="s">
        <v>23</v>
      </c>
      <c r="CJ89" s="32" t="s">
        <v>49</v>
      </c>
      <c r="CK89" s="19"/>
    </row>
    <row r="90" spans="1:90" x14ac:dyDescent="0.2">
      <c r="A90" s="14"/>
      <c r="B90" s="14"/>
      <c r="C90" s="14"/>
      <c r="D90" s="251" t="s">
        <v>32</v>
      </c>
      <c r="E90" s="252" t="s">
        <v>401</v>
      </c>
      <c r="F90" s="253">
        <f>B4+(76*B6)</f>
        <v>77</v>
      </c>
      <c r="G90" s="14"/>
      <c r="I90" s="8"/>
      <c r="J90" s="25">
        <f>F47</f>
        <v>34</v>
      </c>
      <c r="K90" s="26">
        <f>F109</f>
        <v>96</v>
      </c>
      <c r="L90" s="26">
        <f>F27</f>
        <v>14</v>
      </c>
      <c r="M90" s="26">
        <f>F115</f>
        <v>102</v>
      </c>
      <c r="N90" s="26">
        <f>F108</f>
        <v>95</v>
      </c>
      <c r="O90" s="26">
        <f>F131</f>
        <v>118</v>
      </c>
      <c r="P90" s="26">
        <f>F79</f>
        <v>66</v>
      </c>
      <c r="Q90" s="26">
        <f>F61</f>
        <v>48</v>
      </c>
      <c r="R90" s="26">
        <f>F38</f>
        <v>25</v>
      </c>
      <c r="S90" s="26">
        <f>F34</f>
        <v>21</v>
      </c>
      <c r="T90" s="414">
        <f>F65</f>
        <v>52</v>
      </c>
      <c r="U90" s="412">
        <f t="shared" si="51"/>
        <v>671</v>
      </c>
      <c r="V90" s="29">
        <f t="shared" si="52"/>
        <v>54351</v>
      </c>
      <c r="W90" s="14"/>
      <c r="X90" s="447" t="s">
        <v>130</v>
      </c>
      <c r="Y90" s="448" t="s">
        <v>104</v>
      </c>
      <c r="Z90" s="448" t="s">
        <v>19</v>
      </c>
      <c r="AA90" s="448" t="s">
        <v>38</v>
      </c>
      <c r="AB90" s="448" t="s">
        <v>14</v>
      </c>
      <c r="AC90" s="448" t="s">
        <v>98</v>
      </c>
      <c r="AD90" s="448" t="s">
        <v>88</v>
      </c>
      <c r="AE90" s="448" t="s">
        <v>86</v>
      </c>
      <c r="AF90" s="448" t="s">
        <v>16</v>
      </c>
      <c r="AG90" s="448" t="s">
        <v>127</v>
      </c>
      <c r="AH90" s="449" t="s">
        <v>47</v>
      </c>
      <c r="AI90" s="19"/>
      <c r="AK90" s="8"/>
      <c r="AL90" s="25">
        <f>F17</f>
        <v>4</v>
      </c>
      <c r="AM90" s="26">
        <f>F48</f>
        <v>35</v>
      </c>
      <c r="AN90" s="26">
        <f>F80</f>
        <v>67</v>
      </c>
      <c r="AO90" s="26">
        <f>F117</f>
        <v>104</v>
      </c>
      <c r="AP90" s="26">
        <f>F27</f>
        <v>14</v>
      </c>
      <c r="AQ90" s="26">
        <f>F66</f>
        <v>53</v>
      </c>
      <c r="AR90" s="26">
        <f>F97</f>
        <v>84</v>
      </c>
      <c r="AS90" s="26">
        <f>F134</f>
        <v>121</v>
      </c>
      <c r="AT90" s="26">
        <f>F45</f>
        <v>32</v>
      </c>
      <c r="AU90" s="26">
        <f>F76</f>
        <v>63</v>
      </c>
      <c r="AV90" s="27">
        <f>F107</f>
        <v>94</v>
      </c>
      <c r="AW90" s="341">
        <f t="shared" si="49"/>
        <v>671</v>
      </c>
      <c r="AX90" s="14"/>
      <c r="AY90" s="30" t="s">
        <v>82</v>
      </c>
      <c r="AZ90" s="31" t="s">
        <v>149</v>
      </c>
      <c r="BA90" s="31" t="s">
        <v>84</v>
      </c>
      <c r="BB90" s="31" t="s">
        <v>155</v>
      </c>
      <c r="BC90" s="31" t="s">
        <v>19</v>
      </c>
      <c r="BD90" s="31" t="s">
        <v>61</v>
      </c>
      <c r="BE90" s="31" t="s">
        <v>119</v>
      </c>
      <c r="BF90" s="31" t="s">
        <v>10</v>
      </c>
      <c r="BG90" s="31" t="s">
        <v>37</v>
      </c>
      <c r="BH90" s="31" t="s">
        <v>81</v>
      </c>
      <c r="BI90" s="32" t="s">
        <v>58</v>
      </c>
      <c r="BJ90" s="19"/>
      <c r="BL90" s="8"/>
      <c r="BM90" s="25">
        <f>F69</f>
        <v>56</v>
      </c>
      <c r="BN90" s="26">
        <f>F89</f>
        <v>76</v>
      </c>
      <c r="BO90" s="26">
        <f>F98</f>
        <v>85</v>
      </c>
      <c r="BP90" s="26">
        <f>F107</f>
        <v>94</v>
      </c>
      <c r="BQ90" s="26">
        <f>F116</f>
        <v>103</v>
      </c>
      <c r="BR90" s="26">
        <f>F125</f>
        <v>112</v>
      </c>
      <c r="BS90" s="26">
        <f>F24</f>
        <v>11</v>
      </c>
      <c r="BT90" s="26">
        <f>F33</f>
        <v>20</v>
      </c>
      <c r="BU90" s="26">
        <f>F42</f>
        <v>29</v>
      </c>
      <c r="BV90" s="26">
        <f>F51</f>
        <v>38</v>
      </c>
      <c r="BW90" s="27">
        <f>F60</f>
        <v>47</v>
      </c>
      <c r="BX90" s="341">
        <f t="shared" si="50"/>
        <v>671</v>
      </c>
      <c r="BY90" s="14"/>
      <c r="BZ90" s="30" t="s">
        <v>15</v>
      </c>
      <c r="CA90" s="31" t="s">
        <v>95</v>
      </c>
      <c r="CB90" s="31" t="s">
        <v>24</v>
      </c>
      <c r="CC90" s="31" t="s">
        <v>58</v>
      </c>
      <c r="CD90" s="31" t="s">
        <v>27</v>
      </c>
      <c r="CE90" s="31" t="s">
        <v>74</v>
      </c>
      <c r="CF90" s="31" t="s">
        <v>120</v>
      </c>
      <c r="CG90" s="31" t="s">
        <v>100</v>
      </c>
      <c r="CH90" s="31" t="s">
        <v>92</v>
      </c>
      <c r="CI90" s="31" t="s">
        <v>105</v>
      </c>
      <c r="CJ90" s="32" t="s">
        <v>50</v>
      </c>
      <c r="CK90" s="19"/>
    </row>
    <row r="91" spans="1:90" x14ac:dyDescent="0.2">
      <c r="A91" s="14"/>
      <c r="B91" s="14"/>
      <c r="C91" s="14"/>
      <c r="D91" s="251" t="s">
        <v>166</v>
      </c>
      <c r="E91" s="252" t="s">
        <v>401</v>
      </c>
      <c r="F91" s="264">
        <f>B4+(77*B6)</f>
        <v>78</v>
      </c>
      <c r="G91" s="14"/>
      <c r="I91" s="8"/>
      <c r="J91" s="25">
        <f>F133</f>
        <v>120</v>
      </c>
      <c r="K91" s="26">
        <f>F97</f>
        <v>84</v>
      </c>
      <c r="L91" s="26">
        <f>F24</f>
        <v>11</v>
      </c>
      <c r="M91" s="26">
        <f>F91</f>
        <v>78</v>
      </c>
      <c r="N91" s="26">
        <f>F21</f>
        <v>8</v>
      </c>
      <c r="O91" s="26">
        <f>F104</f>
        <v>91</v>
      </c>
      <c r="P91" s="26">
        <f>F53</f>
        <v>40</v>
      </c>
      <c r="Q91" s="26">
        <f>F107</f>
        <v>94</v>
      </c>
      <c r="R91" s="26">
        <f>F37</f>
        <v>24</v>
      </c>
      <c r="S91" s="26">
        <f>F76</f>
        <v>63</v>
      </c>
      <c r="T91" s="414">
        <f>F71</f>
        <v>58</v>
      </c>
      <c r="U91" s="412">
        <f t="shared" si="51"/>
        <v>671</v>
      </c>
      <c r="V91" s="29">
        <f t="shared" si="52"/>
        <v>54351</v>
      </c>
      <c r="W91" s="14"/>
      <c r="X91" s="447" t="s">
        <v>8</v>
      </c>
      <c r="Y91" s="448" t="s">
        <v>119</v>
      </c>
      <c r="Z91" s="448" t="s">
        <v>120</v>
      </c>
      <c r="AA91" s="448" t="s">
        <v>166</v>
      </c>
      <c r="AB91" s="448" t="s">
        <v>83</v>
      </c>
      <c r="AC91" s="448" t="s">
        <v>22</v>
      </c>
      <c r="AD91" s="448" t="s">
        <v>59</v>
      </c>
      <c r="AE91" s="448" t="s">
        <v>58</v>
      </c>
      <c r="AF91" s="448" t="s">
        <v>49</v>
      </c>
      <c r="AG91" s="448" t="s">
        <v>81</v>
      </c>
      <c r="AH91" s="449" t="s">
        <v>94</v>
      </c>
      <c r="AI91" s="19"/>
      <c r="AK91" s="8"/>
      <c r="AL91" s="25">
        <f>F65</f>
        <v>52</v>
      </c>
      <c r="AM91" s="26">
        <f>F96</f>
        <v>83</v>
      </c>
      <c r="AN91" s="26">
        <f>F127</f>
        <v>114</v>
      </c>
      <c r="AO91" s="26">
        <f>F37</f>
        <v>24</v>
      </c>
      <c r="AP91" s="26">
        <f>F69</f>
        <v>56</v>
      </c>
      <c r="AQ91" s="26">
        <f>F106</f>
        <v>93</v>
      </c>
      <c r="AR91" s="26">
        <f>F16</f>
        <v>3</v>
      </c>
      <c r="AS91" s="26">
        <f>F55</f>
        <v>42</v>
      </c>
      <c r="AT91" s="26">
        <f>F86</f>
        <v>73</v>
      </c>
      <c r="AU91" s="26">
        <f>F123</f>
        <v>110</v>
      </c>
      <c r="AV91" s="27">
        <f>F34</f>
        <v>21</v>
      </c>
      <c r="AW91" s="341">
        <f t="shared" si="49"/>
        <v>671</v>
      </c>
      <c r="AX91" s="14"/>
      <c r="AY91" s="30" t="s">
        <v>47</v>
      </c>
      <c r="AZ91" s="31" t="s">
        <v>145</v>
      </c>
      <c r="BA91" s="31" t="s">
        <v>109</v>
      </c>
      <c r="BB91" s="31" t="s">
        <v>49</v>
      </c>
      <c r="BC91" s="31" t="s">
        <v>15</v>
      </c>
      <c r="BD91" s="31" t="s">
        <v>107</v>
      </c>
      <c r="BE91" s="31" t="s">
        <v>72</v>
      </c>
      <c r="BF91" s="31" t="s">
        <v>101</v>
      </c>
      <c r="BG91" s="31" t="s">
        <v>103</v>
      </c>
      <c r="BH91" s="31" t="s">
        <v>46</v>
      </c>
      <c r="BI91" s="32" t="s">
        <v>127</v>
      </c>
      <c r="BJ91" s="19"/>
      <c r="BL91" s="8"/>
      <c r="BM91" s="25">
        <f>F92</f>
        <v>79</v>
      </c>
      <c r="BN91" s="26">
        <f>F112</f>
        <v>99</v>
      </c>
      <c r="BO91" s="26">
        <f>F121</f>
        <v>108</v>
      </c>
      <c r="BP91" s="26">
        <f>F130</f>
        <v>117</v>
      </c>
      <c r="BQ91" s="26">
        <f>F18</f>
        <v>5</v>
      </c>
      <c r="BR91" s="26">
        <f>F27</f>
        <v>14</v>
      </c>
      <c r="BS91" s="26">
        <f>F36</f>
        <v>23</v>
      </c>
      <c r="BT91" s="26">
        <f>F56</f>
        <v>43</v>
      </c>
      <c r="BU91" s="26">
        <f>F65</f>
        <v>52</v>
      </c>
      <c r="BV91" s="26">
        <f>F74</f>
        <v>61</v>
      </c>
      <c r="BW91" s="27">
        <f>F83</f>
        <v>70</v>
      </c>
      <c r="BX91" s="341">
        <f t="shared" si="50"/>
        <v>671</v>
      </c>
      <c r="BY91" s="14"/>
      <c r="BZ91" s="30" t="s">
        <v>66</v>
      </c>
      <c r="CA91" s="31" t="s">
        <v>148</v>
      </c>
      <c r="CB91" s="31" t="s">
        <v>111</v>
      </c>
      <c r="CC91" s="31" t="s">
        <v>41</v>
      </c>
      <c r="CD91" s="31" t="s">
        <v>144</v>
      </c>
      <c r="CE91" s="31" t="s">
        <v>19</v>
      </c>
      <c r="CF91" s="31" t="s">
        <v>93</v>
      </c>
      <c r="CG91" s="31" t="s">
        <v>31</v>
      </c>
      <c r="CH91" s="31" t="s">
        <v>47</v>
      </c>
      <c r="CI91" s="31" t="s">
        <v>106</v>
      </c>
      <c r="CJ91" s="32" t="s">
        <v>69</v>
      </c>
      <c r="CK91" s="19"/>
    </row>
    <row r="92" spans="1:90" x14ac:dyDescent="0.2">
      <c r="A92" s="14"/>
      <c r="B92" s="14"/>
      <c r="C92" s="14"/>
      <c r="D92" s="251" t="s">
        <v>66</v>
      </c>
      <c r="E92" s="252" t="s">
        <v>401</v>
      </c>
      <c r="F92" s="264">
        <f>B4+(78*B6)</f>
        <v>79</v>
      </c>
      <c r="G92" s="14"/>
      <c r="I92" s="8"/>
      <c r="J92" s="25">
        <f>F68</f>
        <v>55</v>
      </c>
      <c r="K92" s="26">
        <f>F96</f>
        <v>83</v>
      </c>
      <c r="L92" s="26">
        <f>F62</f>
        <v>49</v>
      </c>
      <c r="M92" s="26">
        <f>F20</f>
        <v>7</v>
      </c>
      <c r="N92" s="26">
        <f>F66</f>
        <v>53</v>
      </c>
      <c r="O92" s="26">
        <f>F118</f>
        <v>105</v>
      </c>
      <c r="P92" s="26">
        <f>F113</f>
        <v>100</v>
      </c>
      <c r="Q92" s="26">
        <f>F75</f>
        <v>62</v>
      </c>
      <c r="R92" s="26">
        <f>F31</f>
        <v>18</v>
      </c>
      <c r="S92" s="26">
        <f>F129</f>
        <v>116</v>
      </c>
      <c r="T92" s="414">
        <f>F36</f>
        <v>23</v>
      </c>
      <c r="U92" s="412">
        <f t="shared" si="51"/>
        <v>671</v>
      </c>
      <c r="V92" s="29">
        <f t="shared" si="52"/>
        <v>54351</v>
      </c>
      <c r="W92" s="14"/>
      <c r="X92" s="447" t="s">
        <v>73</v>
      </c>
      <c r="Y92" s="448" t="s">
        <v>145</v>
      </c>
      <c r="Z92" s="448" t="s">
        <v>29</v>
      </c>
      <c r="AA92" s="448" t="s">
        <v>43</v>
      </c>
      <c r="AB92" s="448" t="s">
        <v>61</v>
      </c>
      <c r="AC92" s="448" t="s">
        <v>97</v>
      </c>
      <c r="AD92" s="448" t="s">
        <v>60</v>
      </c>
      <c r="AE92" s="448" t="s">
        <v>68</v>
      </c>
      <c r="AF92" s="448" t="s">
        <v>64</v>
      </c>
      <c r="AG92" s="448" t="s">
        <v>75</v>
      </c>
      <c r="AH92" s="449" t="s">
        <v>93</v>
      </c>
      <c r="AI92" s="19"/>
      <c r="AK92" s="8"/>
      <c r="AL92" s="25">
        <f>F112</f>
        <v>99</v>
      </c>
      <c r="AM92" s="26">
        <f>F23</f>
        <v>10</v>
      </c>
      <c r="AN92" s="26">
        <f>F54</f>
        <v>41</v>
      </c>
      <c r="AO92" s="26">
        <f>F85</f>
        <v>72</v>
      </c>
      <c r="AP92" s="26">
        <f>F116</f>
        <v>103</v>
      </c>
      <c r="AQ92" s="26">
        <f>F26</f>
        <v>13</v>
      </c>
      <c r="AR92" s="26">
        <f>F58</f>
        <v>45</v>
      </c>
      <c r="AS92" s="26">
        <f>F95</f>
        <v>82</v>
      </c>
      <c r="AT92" s="26">
        <f>F126</f>
        <v>113</v>
      </c>
      <c r="AU92" s="26">
        <f>F44</f>
        <v>31</v>
      </c>
      <c r="AV92" s="27">
        <f>F75</f>
        <v>62</v>
      </c>
      <c r="AW92" s="341">
        <f t="shared" si="49"/>
        <v>671</v>
      </c>
      <c r="AX92" s="14"/>
      <c r="AY92" s="30" t="s">
        <v>148</v>
      </c>
      <c r="AZ92" s="31" t="s">
        <v>115</v>
      </c>
      <c r="BA92" s="31" t="s">
        <v>102</v>
      </c>
      <c r="BB92" s="31" t="s">
        <v>71</v>
      </c>
      <c r="BC92" s="31" t="s">
        <v>27</v>
      </c>
      <c r="BD92" s="31" t="s">
        <v>17</v>
      </c>
      <c r="BE92" s="31" t="s">
        <v>138</v>
      </c>
      <c r="BF92" s="31" t="s">
        <v>48</v>
      </c>
      <c r="BG92" s="31" t="s">
        <v>126</v>
      </c>
      <c r="BH92" s="31" t="s">
        <v>26</v>
      </c>
      <c r="BI92" s="32" t="s">
        <v>68</v>
      </c>
      <c r="BJ92" s="19"/>
      <c r="BL92" s="8"/>
      <c r="BM92" s="25">
        <f>F115</f>
        <v>102</v>
      </c>
      <c r="BN92" s="26">
        <f>F124</f>
        <v>111</v>
      </c>
      <c r="BO92" s="26">
        <f>F23</f>
        <v>10</v>
      </c>
      <c r="BP92" s="26">
        <f>F32</f>
        <v>19</v>
      </c>
      <c r="BQ92" s="26">
        <f>F41</f>
        <v>28</v>
      </c>
      <c r="BR92" s="26">
        <f>F50</f>
        <v>37</v>
      </c>
      <c r="BS92" s="26">
        <f>F59</f>
        <v>46</v>
      </c>
      <c r="BT92" s="26">
        <f>F79</f>
        <v>66</v>
      </c>
      <c r="BU92" s="26">
        <f>F88</f>
        <v>75</v>
      </c>
      <c r="BV92" s="26">
        <f>F97</f>
        <v>84</v>
      </c>
      <c r="BW92" s="27">
        <f>F106</f>
        <v>93</v>
      </c>
      <c r="BX92" s="341">
        <f t="shared" si="50"/>
        <v>671</v>
      </c>
      <c r="BY92" s="14"/>
      <c r="BZ92" s="30" t="s">
        <v>38</v>
      </c>
      <c r="CA92" s="31" t="s">
        <v>156</v>
      </c>
      <c r="CB92" s="31" t="s">
        <v>115</v>
      </c>
      <c r="CC92" s="31" t="s">
        <v>54</v>
      </c>
      <c r="CD92" s="31" t="s">
        <v>114</v>
      </c>
      <c r="CE92" s="31" t="s">
        <v>39</v>
      </c>
      <c r="CF92" s="31" t="s">
        <v>18</v>
      </c>
      <c r="CG92" s="31" t="s">
        <v>88</v>
      </c>
      <c r="CH92" s="31" t="s">
        <v>153</v>
      </c>
      <c r="CI92" s="31" t="s">
        <v>119</v>
      </c>
      <c r="CJ92" s="32" t="s">
        <v>107</v>
      </c>
      <c r="CK92" s="19"/>
    </row>
    <row r="93" spans="1:90" x14ac:dyDescent="0.2">
      <c r="A93" s="14"/>
      <c r="B93" s="14"/>
      <c r="C93" s="14"/>
      <c r="D93" s="251" t="s">
        <v>51</v>
      </c>
      <c r="E93" s="252" t="s">
        <v>401</v>
      </c>
      <c r="F93" s="253">
        <f>B4+(79*B6)</f>
        <v>80</v>
      </c>
      <c r="G93" s="14"/>
      <c r="I93" s="8"/>
      <c r="J93" s="25">
        <f>F18</f>
        <v>5</v>
      </c>
      <c r="K93" s="26">
        <f>F28</f>
        <v>15</v>
      </c>
      <c r="L93" s="26">
        <f>F45</f>
        <v>32</v>
      </c>
      <c r="M93" s="26">
        <f>F55</f>
        <v>42</v>
      </c>
      <c r="N93" s="26">
        <f>F58</f>
        <v>45</v>
      </c>
      <c r="O93" s="26">
        <f>F74</f>
        <v>61</v>
      </c>
      <c r="P93" s="26">
        <f>F90</f>
        <v>77</v>
      </c>
      <c r="Q93" s="26">
        <f>F93</f>
        <v>80</v>
      </c>
      <c r="R93" s="26">
        <f>F103</f>
        <v>90</v>
      </c>
      <c r="S93" s="26">
        <f>F120</f>
        <v>107</v>
      </c>
      <c r="T93" s="414">
        <f>F130</f>
        <v>117</v>
      </c>
      <c r="U93" s="412">
        <f t="shared" si="51"/>
        <v>671</v>
      </c>
      <c r="V93" s="29">
        <f t="shared" si="52"/>
        <v>54351</v>
      </c>
      <c r="W93" s="14"/>
      <c r="X93" s="447" t="s">
        <v>144</v>
      </c>
      <c r="Y93" s="448" t="s">
        <v>23</v>
      </c>
      <c r="Z93" s="448" t="s">
        <v>37</v>
      </c>
      <c r="AA93" s="448" t="s">
        <v>101</v>
      </c>
      <c r="AB93" s="448" t="s">
        <v>138</v>
      </c>
      <c r="AC93" s="448" t="s">
        <v>106</v>
      </c>
      <c r="AD93" s="448" t="s">
        <v>32</v>
      </c>
      <c r="AE93" s="448" t="s">
        <v>51</v>
      </c>
      <c r="AF93" s="448" t="s">
        <v>134</v>
      </c>
      <c r="AG93" s="448" t="s">
        <v>133</v>
      </c>
      <c r="AH93" s="449" t="s">
        <v>41</v>
      </c>
      <c r="AI93" s="19"/>
      <c r="AK93" s="8"/>
      <c r="AL93" s="25">
        <f>F33</f>
        <v>20</v>
      </c>
      <c r="AM93" s="26">
        <f>F64</f>
        <v>51</v>
      </c>
      <c r="AN93" s="26">
        <f>F101</f>
        <v>88</v>
      </c>
      <c r="AO93" s="26">
        <f>F133</f>
        <v>120</v>
      </c>
      <c r="AP93" s="26">
        <f>F43</f>
        <v>30</v>
      </c>
      <c r="AQ93" s="26">
        <f>F74</f>
        <v>61</v>
      </c>
      <c r="AR93" s="26">
        <f>F105</f>
        <v>92</v>
      </c>
      <c r="AS93" s="26">
        <f>F15</f>
        <v>2</v>
      </c>
      <c r="AT93" s="26">
        <f>F47</f>
        <v>34</v>
      </c>
      <c r="AU93" s="26">
        <f>F84</f>
        <v>71</v>
      </c>
      <c r="AV93" s="27">
        <f>F115</f>
        <v>102</v>
      </c>
      <c r="AW93" s="341">
        <f t="shared" si="49"/>
        <v>671</v>
      </c>
      <c r="AX93" s="14"/>
      <c r="AY93" s="30" t="s">
        <v>100</v>
      </c>
      <c r="AZ93" s="31" t="s">
        <v>142</v>
      </c>
      <c r="BA93" s="31" t="s">
        <v>9</v>
      </c>
      <c r="BB93" s="31" t="s">
        <v>8</v>
      </c>
      <c r="BC93" s="31" t="s">
        <v>160</v>
      </c>
      <c r="BD93" s="31" t="s">
        <v>106</v>
      </c>
      <c r="BE93" s="31" t="s">
        <v>108</v>
      </c>
      <c r="BF93" s="31" t="s">
        <v>157</v>
      </c>
      <c r="BG93" s="31" t="s">
        <v>130</v>
      </c>
      <c r="BH93" s="31" t="s">
        <v>80</v>
      </c>
      <c r="BI93" s="32" t="s">
        <v>38</v>
      </c>
      <c r="BJ93" s="19"/>
      <c r="BL93" s="8"/>
      <c r="BM93" s="25">
        <f>F17</f>
        <v>4</v>
      </c>
      <c r="BN93" s="26">
        <f>F26</f>
        <v>13</v>
      </c>
      <c r="BO93" s="26">
        <f>F46</f>
        <v>33</v>
      </c>
      <c r="BP93" s="26">
        <f>F55</f>
        <v>42</v>
      </c>
      <c r="BQ93" s="26">
        <f>F64</f>
        <v>51</v>
      </c>
      <c r="BR93" s="26">
        <f>F73</f>
        <v>60</v>
      </c>
      <c r="BS93" s="26">
        <f>F82</f>
        <v>69</v>
      </c>
      <c r="BT93" s="26">
        <f>F91</f>
        <v>78</v>
      </c>
      <c r="BU93" s="26">
        <f>F111</f>
        <v>98</v>
      </c>
      <c r="BV93" s="26">
        <f>F120</f>
        <v>107</v>
      </c>
      <c r="BW93" s="27">
        <f>F129</f>
        <v>116</v>
      </c>
      <c r="BX93" s="341">
        <f t="shared" si="50"/>
        <v>671</v>
      </c>
      <c r="BY93" s="14"/>
      <c r="BZ93" s="30" t="s">
        <v>82</v>
      </c>
      <c r="CA93" s="31" t="s">
        <v>17</v>
      </c>
      <c r="CB93" s="31" t="s">
        <v>176</v>
      </c>
      <c r="CC93" s="31" t="s">
        <v>101</v>
      </c>
      <c r="CD93" s="31" t="s">
        <v>142</v>
      </c>
      <c r="CE93" s="31" t="s">
        <v>35</v>
      </c>
      <c r="CF93" s="31" t="s">
        <v>163</v>
      </c>
      <c r="CG93" s="31" t="s">
        <v>166</v>
      </c>
      <c r="CH93" s="31" t="s">
        <v>128</v>
      </c>
      <c r="CI93" s="31" t="s">
        <v>133</v>
      </c>
      <c r="CJ93" s="32" t="s">
        <v>75</v>
      </c>
      <c r="CK93" s="19"/>
    </row>
    <row r="94" spans="1:90" x14ac:dyDescent="0.2">
      <c r="A94" s="14"/>
      <c r="B94" s="14"/>
      <c r="C94" s="14"/>
      <c r="D94" s="251" t="s">
        <v>56</v>
      </c>
      <c r="E94" s="252" t="s">
        <v>401</v>
      </c>
      <c r="F94" s="253">
        <f>B4+(80*B6)</f>
        <v>81</v>
      </c>
      <c r="G94" s="14"/>
      <c r="I94" s="8"/>
      <c r="J94" s="25">
        <f>F112</f>
        <v>99</v>
      </c>
      <c r="K94" s="26">
        <f>F19</f>
        <v>6</v>
      </c>
      <c r="L94" s="26">
        <f>F117</f>
        <v>104</v>
      </c>
      <c r="M94" s="26">
        <f>F73</f>
        <v>60</v>
      </c>
      <c r="N94" s="26">
        <f>F35</f>
        <v>22</v>
      </c>
      <c r="O94" s="26">
        <f>F30</f>
        <v>17</v>
      </c>
      <c r="P94" s="26">
        <f>F82</f>
        <v>69</v>
      </c>
      <c r="Q94" s="26">
        <f>F128</f>
        <v>115</v>
      </c>
      <c r="R94" s="26">
        <f>F86</f>
        <v>73</v>
      </c>
      <c r="S94" s="26">
        <f>F52</f>
        <v>39</v>
      </c>
      <c r="T94" s="414">
        <f>F80</f>
        <v>67</v>
      </c>
      <c r="U94" s="412">
        <f t="shared" si="51"/>
        <v>671</v>
      </c>
      <c r="V94" s="29">
        <f t="shared" si="52"/>
        <v>54351</v>
      </c>
      <c r="W94" s="14"/>
      <c r="X94" s="447" t="s">
        <v>148</v>
      </c>
      <c r="Y94" s="448" t="s">
        <v>28</v>
      </c>
      <c r="Z94" s="448" t="s">
        <v>155</v>
      </c>
      <c r="AA94" s="448" t="s">
        <v>35</v>
      </c>
      <c r="AB94" s="448" t="s">
        <v>65</v>
      </c>
      <c r="AC94" s="448" t="s">
        <v>34</v>
      </c>
      <c r="AD94" s="448" t="s">
        <v>163</v>
      </c>
      <c r="AE94" s="448" t="s">
        <v>63</v>
      </c>
      <c r="AF94" s="448" t="s">
        <v>103</v>
      </c>
      <c r="AG94" s="448" t="s">
        <v>13</v>
      </c>
      <c r="AH94" s="449" t="s">
        <v>84</v>
      </c>
      <c r="AI94" s="19"/>
      <c r="AK94" s="8"/>
      <c r="AL94" s="25">
        <f>F73</f>
        <v>60</v>
      </c>
      <c r="AM94" s="26">
        <f>F104</f>
        <v>91</v>
      </c>
      <c r="AN94" s="26">
        <f>F22</f>
        <v>9</v>
      </c>
      <c r="AO94" s="26">
        <f>F53</f>
        <v>40</v>
      </c>
      <c r="AP94" s="26">
        <f>F90</f>
        <v>77</v>
      </c>
      <c r="AQ94" s="26">
        <f>F122</f>
        <v>109</v>
      </c>
      <c r="AR94" s="26">
        <f>F32</f>
        <v>19</v>
      </c>
      <c r="AS94" s="26">
        <f>F63</f>
        <v>50</v>
      </c>
      <c r="AT94" s="26">
        <f>F94</f>
        <v>81</v>
      </c>
      <c r="AU94" s="26">
        <f>F125</f>
        <v>112</v>
      </c>
      <c r="AV94" s="27">
        <f>F36</f>
        <v>23</v>
      </c>
      <c r="AW94" s="341">
        <f t="shared" si="49"/>
        <v>671</v>
      </c>
      <c r="AX94" s="14"/>
      <c r="AY94" s="30" t="s">
        <v>35</v>
      </c>
      <c r="AZ94" s="31" t="s">
        <v>22</v>
      </c>
      <c r="BA94" s="31" t="s">
        <v>150</v>
      </c>
      <c r="BB94" s="31" t="s">
        <v>59</v>
      </c>
      <c r="BC94" s="31" t="s">
        <v>32</v>
      </c>
      <c r="BD94" s="31" t="s">
        <v>11</v>
      </c>
      <c r="BE94" s="31" t="s">
        <v>54</v>
      </c>
      <c r="BF94" s="31" t="s">
        <v>122</v>
      </c>
      <c r="BG94" s="31" t="s">
        <v>56</v>
      </c>
      <c r="BH94" s="31" t="s">
        <v>74</v>
      </c>
      <c r="BI94" s="32" t="s">
        <v>93</v>
      </c>
      <c r="BJ94" s="19"/>
      <c r="BL94" s="8"/>
      <c r="BM94" s="25">
        <f>F40</f>
        <v>27</v>
      </c>
      <c r="BN94" s="26">
        <f>F49</f>
        <v>36</v>
      </c>
      <c r="BO94" s="26">
        <f>F58</f>
        <v>45</v>
      </c>
      <c r="BP94" s="26">
        <f>F78</f>
        <v>65</v>
      </c>
      <c r="BQ94" s="26">
        <f>F87</f>
        <v>74</v>
      </c>
      <c r="BR94" s="26">
        <f>F96</f>
        <v>83</v>
      </c>
      <c r="BS94" s="26">
        <f>F105</f>
        <v>92</v>
      </c>
      <c r="BT94" s="26">
        <f>F114</f>
        <v>101</v>
      </c>
      <c r="BU94" s="26">
        <f>F134</f>
        <v>121</v>
      </c>
      <c r="BV94" s="26">
        <f>F22</f>
        <v>9</v>
      </c>
      <c r="BW94" s="27">
        <f>F31</f>
        <v>18</v>
      </c>
      <c r="BX94" s="341">
        <f t="shared" si="50"/>
        <v>671</v>
      </c>
      <c r="BY94" s="14"/>
      <c r="BZ94" s="30" t="s">
        <v>136</v>
      </c>
      <c r="CA94" s="31" t="s">
        <v>125</v>
      </c>
      <c r="CB94" s="31" t="s">
        <v>138</v>
      </c>
      <c r="CC94" s="31" t="s">
        <v>162</v>
      </c>
      <c r="CD94" s="31" t="s">
        <v>40</v>
      </c>
      <c r="CE94" s="31" t="s">
        <v>145</v>
      </c>
      <c r="CF94" s="31" t="s">
        <v>108</v>
      </c>
      <c r="CG94" s="31" t="s">
        <v>175</v>
      </c>
      <c r="CH94" s="31" t="s">
        <v>10</v>
      </c>
      <c r="CI94" s="31" t="s">
        <v>150</v>
      </c>
      <c r="CJ94" s="32" t="s">
        <v>64</v>
      </c>
      <c r="CK94" s="19"/>
    </row>
    <row r="95" spans="1:90" x14ac:dyDescent="0.2">
      <c r="A95" s="14"/>
      <c r="B95" s="14"/>
      <c r="C95" s="14"/>
      <c r="D95" s="251" t="s">
        <v>48</v>
      </c>
      <c r="E95" s="252" t="s">
        <v>401</v>
      </c>
      <c r="F95" s="264">
        <f>B4+(81*B6)</f>
        <v>82</v>
      </c>
      <c r="G95" s="14"/>
      <c r="I95" s="8" t="s">
        <v>0</v>
      </c>
      <c r="J95" s="25">
        <f>F77</f>
        <v>64</v>
      </c>
      <c r="K95" s="26">
        <f>F72</f>
        <v>59</v>
      </c>
      <c r="L95" s="26">
        <f>F111</f>
        <v>98</v>
      </c>
      <c r="M95" s="26">
        <f>F41</f>
        <v>28</v>
      </c>
      <c r="N95" s="26">
        <f>F95</f>
        <v>82</v>
      </c>
      <c r="O95" s="26">
        <f>F44</f>
        <v>31</v>
      </c>
      <c r="P95" s="26">
        <f>F127</f>
        <v>114</v>
      </c>
      <c r="Q95" s="26">
        <f>F57</f>
        <v>44</v>
      </c>
      <c r="R95" s="26">
        <f>F124</f>
        <v>111</v>
      </c>
      <c r="S95" s="26">
        <f>F51</f>
        <v>38</v>
      </c>
      <c r="T95" s="414">
        <f>F15</f>
        <v>2</v>
      </c>
      <c r="U95" s="412">
        <f t="shared" si="51"/>
        <v>671</v>
      </c>
      <c r="V95" s="29">
        <f t="shared" si="52"/>
        <v>54351</v>
      </c>
      <c r="W95" s="14"/>
      <c r="X95" s="447" t="s">
        <v>70</v>
      </c>
      <c r="Y95" s="448" t="s">
        <v>152</v>
      </c>
      <c r="Z95" s="448" t="s">
        <v>128</v>
      </c>
      <c r="AA95" s="448" t="s">
        <v>114</v>
      </c>
      <c r="AB95" s="448" t="s">
        <v>48</v>
      </c>
      <c r="AC95" s="448" t="s">
        <v>26</v>
      </c>
      <c r="AD95" s="448" t="s">
        <v>109</v>
      </c>
      <c r="AE95" s="448" t="s">
        <v>135</v>
      </c>
      <c r="AF95" s="448" t="s">
        <v>156</v>
      </c>
      <c r="AG95" s="448" t="s">
        <v>105</v>
      </c>
      <c r="AH95" s="449" t="s">
        <v>157</v>
      </c>
      <c r="AI95" s="19"/>
      <c r="AK95" s="8"/>
      <c r="AL95" s="25">
        <f>F114</f>
        <v>101</v>
      </c>
      <c r="AM95" s="26">
        <f>F25</f>
        <v>12</v>
      </c>
      <c r="AN95" s="26">
        <f>F62</f>
        <v>49</v>
      </c>
      <c r="AO95" s="26">
        <f>F93</f>
        <v>80</v>
      </c>
      <c r="AP95" s="26">
        <f>F132</f>
        <v>119</v>
      </c>
      <c r="AQ95" s="26">
        <f>F42</f>
        <v>29</v>
      </c>
      <c r="AR95" s="26">
        <f>F79</f>
        <v>66</v>
      </c>
      <c r="AS95" s="26">
        <f>F111</f>
        <v>98</v>
      </c>
      <c r="AT95" s="26">
        <f>F21</f>
        <v>8</v>
      </c>
      <c r="AU95" s="26">
        <f>F52</f>
        <v>39</v>
      </c>
      <c r="AV95" s="27">
        <f>F83</f>
        <v>70</v>
      </c>
      <c r="AW95" s="341">
        <f t="shared" si="49"/>
        <v>671</v>
      </c>
      <c r="AX95" s="14"/>
      <c r="AY95" s="30" t="s">
        <v>175</v>
      </c>
      <c r="AZ95" s="31" t="s">
        <v>118</v>
      </c>
      <c r="BA95" s="31" t="s">
        <v>29</v>
      </c>
      <c r="BB95" s="31" t="s">
        <v>51</v>
      </c>
      <c r="BC95" s="31" t="s">
        <v>30</v>
      </c>
      <c r="BD95" s="31" t="s">
        <v>92</v>
      </c>
      <c r="BE95" s="31" t="s">
        <v>88</v>
      </c>
      <c r="BF95" s="31" t="s">
        <v>128</v>
      </c>
      <c r="BG95" s="31" t="s">
        <v>83</v>
      </c>
      <c r="BH95" s="31" t="s">
        <v>13</v>
      </c>
      <c r="BI95" s="32" t="s">
        <v>69</v>
      </c>
      <c r="BJ95" s="19"/>
      <c r="BL95" s="8"/>
      <c r="BM95" s="25">
        <f>F63</f>
        <v>50</v>
      </c>
      <c r="BN95" s="26">
        <f>F72</f>
        <v>59</v>
      </c>
      <c r="BO95" s="26">
        <f>F81</f>
        <v>68</v>
      </c>
      <c r="BP95" s="26">
        <f>F101</f>
        <v>88</v>
      </c>
      <c r="BQ95" s="26">
        <f>F110</f>
        <v>97</v>
      </c>
      <c r="BR95" s="26">
        <f>F119</f>
        <v>106</v>
      </c>
      <c r="BS95" s="26">
        <f>F128</f>
        <v>115</v>
      </c>
      <c r="BT95" s="26">
        <f>F16</f>
        <v>3</v>
      </c>
      <c r="BU95" s="26">
        <f>F25</f>
        <v>12</v>
      </c>
      <c r="BV95" s="26">
        <f>F45</f>
        <v>32</v>
      </c>
      <c r="BW95" s="27">
        <f>F54</f>
        <v>41</v>
      </c>
      <c r="BX95" s="341">
        <f t="shared" si="50"/>
        <v>671</v>
      </c>
      <c r="BY95" s="14"/>
      <c r="BZ95" s="30" t="s">
        <v>122</v>
      </c>
      <c r="CA95" s="31" t="s">
        <v>152</v>
      </c>
      <c r="CB95" s="31" t="s">
        <v>87</v>
      </c>
      <c r="CC95" s="31" t="s">
        <v>9</v>
      </c>
      <c r="CD95" s="31" t="s">
        <v>36</v>
      </c>
      <c r="CE95" s="31" t="s">
        <v>113</v>
      </c>
      <c r="CF95" s="31" t="s">
        <v>63</v>
      </c>
      <c r="CG95" s="31" t="s">
        <v>72</v>
      </c>
      <c r="CH95" s="31" t="s">
        <v>118</v>
      </c>
      <c r="CI95" s="31" t="s">
        <v>37</v>
      </c>
      <c r="CJ95" s="32" t="s">
        <v>102</v>
      </c>
      <c r="CK95" s="19"/>
    </row>
    <row r="96" spans="1:90" x14ac:dyDescent="0.2">
      <c r="A96" s="14"/>
      <c r="B96" s="14"/>
      <c r="C96" s="14"/>
      <c r="D96" s="251" t="s">
        <v>145</v>
      </c>
      <c r="E96" s="252" t="s">
        <v>401</v>
      </c>
      <c r="F96" s="264">
        <f>B4+(82*B6)</f>
        <v>83</v>
      </c>
      <c r="G96" s="14"/>
      <c r="I96" s="8"/>
      <c r="J96" s="25">
        <f>F83</f>
        <v>70</v>
      </c>
      <c r="K96" s="26">
        <f>F114</f>
        <v>101</v>
      </c>
      <c r="L96" s="26">
        <f>F110</f>
        <v>97</v>
      </c>
      <c r="M96" s="26">
        <f>F87</f>
        <v>74</v>
      </c>
      <c r="N96" s="26">
        <f>F69</f>
        <v>56</v>
      </c>
      <c r="O96" s="26">
        <f>F17</f>
        <v>4</v>
      </c>
      <c r="P96" s="26">
        <f>F40</f>
        <v>27</v>
      </c>
      <c r="Q96" s="26">
        <f>F33</f>
        <v>20</v>
      </c>
      <c r="R96" s="26">
        <f>F121</f>
        <v>108</v>
      </c>
      <c r="S96" s="26">
        <f>F39</f>
        <v>26</v>
      </c>
      <c r="T96" s="414">
        <f>F101</f>
        <v>88</v>
      </c>
      <c r="U96" s="412">
        <f t="shared" si="51"/>
        <v>671</v>
      </c>
      <c r="V96" s="29">
        <f t="shared" si="52"/>
        <v>54351</v>
      </c>
      <c r="W96" s="14"/>
      <c r="X96" s="447" t="s">
        <v>69</v>
      </c>
      <c r="Y96" s="448" t="s">
        <v>175</v>
      </c>
      <c r="Z96" s="448" t="s">
        <v>36</v>
      </c>
      <c r="AA96" s="448" t="s">
        <v>40</v>
      </c>
      <c r="AB96" s="448" t="s">
        <v>15</v>
      </c>
      <c r="AC96" s="448" t="s">
        <v>82</v>
      </c>
      <c r="AD96" s="448" t="s">
        <v>136</v>
      </c>
      <c r="AE96" s="448" t="s">
        <v>100</v>
      </c>
      <c r="AF96" s="448" t="s">
        <v>111</v>
      </c>
      <c r="AG96" s="448" t="s">
        <v>116</v>
      </c>
      <c r="AH96" s="449" t="s">
        <v>9</v>
      </c>
      <c r="AI96" s="19"/>
      <c r="AK96" s="8"/>
      <c r="AL96" s="25">
        <f>F41</f>
        <v>28</v>
      </c>
      <c r="AM96" s="26">
        <f>F72</f>
        <v>59</v>
      </c>
      <c r="AN96" s="26">
        <f>F103</f>
        <v>90</v>
      </c>
      <c r="AO96" s="26">
        <f>F14</f>
        <v>1</v>
      </c>
      <c r="AP96" s="26">
        <f>F51</f>
        <v>38</v>
      </c>
      <c r="AQ96" s="26">
        <f>F82</f>
        <v>69</v>
      </c>
      <c r="AR96" s="26">
        <f>F121</f>
        <v>108</v>
      </c>
      <c r="AS96" s="26">
        <f>F31</f>
        <v>18</v>
      </c>
      <c r="AT96" s="26">
        <f>F68</f>
        <v>55</v>
      </c>
      <c r="AU96" s="26">
        <f>F100</f>
        <v>87</v>
      </c>
      <c r="AV96" s="27">
        <f>F131</f>
        <v>118</v>
      </c>
      <c r="AW96" s="341">
        <f t="shared" si="49"/>
        <v>671</v>
      </c>
      <c r="AX96" s="14"/>
      <c r="AY96" s="30" t="s">
        <v>114</v>
      </c>
      <c r="AZ96" s="31" t="s">
        <v>152</v>
      </c>
      <c r="BA96" s="31" t="s">
        <v>134</v>
      </c>
      <c r="BB96" s="31" t="s">
        <v>55</v>
      </c>
      <c r="BC96" s="31" t="s">
        <v>105</v>
      </c>
      <c r="BD96" s="31" t="s">
        <v>163</v>
      </c>
      <c r="BE96" s="31" t="s">
        <v>111</v>
      </c>
      <c r="BF96" s="31" t="s">
        <v>64</v>
      </c>
      <c r="BG96" s="31" t="s">
        <v>73</v>
      </c>
      <c r="BH96" s="31" t="s">
        <v>45</v>
      </c>
      <c r="BI96" s="32" t="s">
        <v>98</v>
      </c>
      <c r="BJ96" s="19"/>
      <c r="BL96" s="8"/>
      <c r="BM96" s="25">
        <f>F86</f>
        <v>73</v>
      </c>
      <c r="BN96" s="26">
        <f>F95</f>
        <v>82</v>
      </c>
      <c r="BO96" s="26">
        <f>F104</f>
        <v>91</v>
      </c>
      <c r="BP96" s="26">
        <f>F113</f>
        <v>100</v>
      </c>
      <c r="BQ96" s="26">
        <f>F133</f>
        <v>120</v>
      </c>
      <c r="BR96" s="26">
        <f>F21</f>
        <v>8</v>
      </c>
      <c r="BS96" s="26">
        <f>F30</f>
        <v>17</v>
      </c>
      <c r="BT96" s="26">
        <f>F39</f>
        <v>26</v>
      </c>
      <c r="BU96" s="26">
        <f>F48</f>
        <v>35</v>
      </c>
      <c r="BV96" s="26">
        <f>F68</f>
        <v>55</v>
      </c>
      <c r="BW96" s="27">
        <f>F77</f>
        <v>64</v>
      </c>
      <c r="BX96" s="341">
        <f t="shared" si="50"/>
        <v>671</v>
      </c>
      <c r="BY96" s="14"/>
      <c r="BZ96" s="30" t="s">
        <v>103</v>
      </c>
      <c r="CA96" s="31" t="s">
        <v>48</v>
      </c>
      <c r="CB96" s="31" t="s">
        <v>22</v>
      </c>
      <c r="CC96" s="31" t="s">
        <v>60</v>
      </c>
      <c r="CD96" s="31" t="s">
        <v>8</v>
      </c>
      <c r="CE96" s="31" t="s">
        <v>83</v>
      </c>
      <c r="CF96" s="31" t="s">
        <v>34</v>
      </c>
      <c r="CG96" s="31" t="s">
        <v>116</v>
      </c>
      <c r="CH96" s="31" t="s">
        <v>149</v>
      </c>
      <c r="CI96" s="31" t="s">
        <v>73</v>
      </c>
      <c r="CJ96" s="32" t="s">
        <v>70</v>
      </c>
      <c r="CK96" s="19"/>
    </row>
    <row r="97" spans="1:90" x14ac:dyDescent="0.2">
      <c r="A97" s="14"/>
      <c r="B97" s="14"/>
      <c r="C97" s="14"/>
      <c r="D97" s="251" t="s">
        <v>119</v>
      </c>
      <c r="E97" s="252" t="s">
        <v>401</v>
      </c>
      <c r="F97" s="253">
        <f>B4+(83*B6)</f>
        <v>84</v>
      </c>
      <c r="G97" s="14"/>
      <c r="I97" s="8"/>
      <c r="J97" s="25">
        <f>F106</f>
        <v>93</v>
      </c>
      <c r="K97" s="26">
        <f>F22</f>
        <v>9</v>
      </c>
      <c r="L97" s="26">
        <f>F32</f>
        <v>19</v>
      </c>
      <c r="M97" s="26">
        <f>F134</f>
        <v>121</v>
      </c>
      <c r="N97" s="26">
        <f>F85</f>
        <v>72</v>
      </c>
      <c r="O97" s="26">
        <f>F89</f>
        <v>76</v>
      </c>
      <c r="P97" s="26">
        <f>F119</f>
        <v>106</v>
      </c>
      <c r="Q97" s="26">
        <f>F43</f>
        <v>30</v>
      </c>
      <c r="R97" s="26">
        <f>F60</f>
        <v>47</v>
      </c>
      <c r="S97" s="26">
        <f>F46</f>
        <v>33</v>
      </c>
      <c r="T97" s="414">
        <f>F78</f>
        <v>65</v>
      </c>
      <c r="U97" s="412">
        <f t="shared" si="51"/>
        <v>671</v>
      </c>
      <c r="V97" s="29">
        <f t="shared" si="52"/>
        <v>54351</v>
      </c>
      <c r="W97" s="14"/>
      <c r="X97" s="447" t="s">
        <v>107</v>
      </c>
      <c r="Y97" s="448" t="s">
        <v>150</v>
      </c>
      <c r="Z97" s="448" t="s">
        <v>54</v>
      </c>
      <c r="AA97" s="448" t="s">
        <v>10</v>
      </c>
      <c r="AB97" s="448" t="s">
        <v>71</v>
      </c>
      <c r="AC97" s="448" t="s">
        <v>95</v>
      </c>
      <c r="AD97" s="448" t="s">
        <v>113</v>
      </c>
      <c r="AE97" s="448" t="s">
        <v>160</v>
      </c>
      <c r="AF97" s="448" t="s">
        <v>50</v>
      </c>
      <c r="AG97" s="448" t="s">
        <v>176</v>
      </c>
      <c r="AH97" s="449" t="s">
        <v>162</v>
      </c>
      <c r="AI97" s="19"/>
      <c r="AK97" s="8"/>
      <c r="AL97" s="25">
        <f>F89</f>
        <v>76</v>
      </c>
      <c r="AM97" s="26">
        <f>F120</f>
        <v>107</v>
      </c>
      <c r="AN97" s="26">
        <f>F30</f>
        <v>17</v>
      </c>
      <c r="AO97" s="26">
        <f>F61</f>
        <v>48</v>
      </c>
      <c r="AP97" s="26">
        <f>F92</f>
        <v>79</v>
      </c>
      <c r="AQ97" s="26">
        <f>F124</f>
        <v>111</v>
      </c>
      <c r="AR97" s="26">
        <f>F40</f>
        <v>27</v>
      </c>
      <c r="AS97" s="26">
        <f>F71</f>
        <v>58</v>
      </c>
      <c r="AT97" s="26">
        <f>F110</f>
        <v>97</v>
      </c>
      <c r="AU97" s="26">
        <f>F20</f>
        <v>7</v>
      </c>
      <c r="AV97" s="27">
        <f>F57</f>
        <v>44</v>
      </c>
      <c r="AW97" s="341">
        <f t="shared" si="49"/>
        <v>671</v>
      </c>
      <c r="AX97" s="14"/>
      <c r="AY97" s="30" t="s">
        <v>95</v>
      </c>
      <c r="AZ97" s="31" t="s">
        <v>133</v>
      </c>
      <c r="BA97" s="31" t="s">
        <v>34</v>
      </c>
      <c r="BB97" s="31" t="s">
        <v>86</v>
      </c>
      <c r="BC97" s="31" t="s">
        <v>66</v>
      </c>
      <c r="BD97" s="31" t="s">
        <v>156</v>
      </c>
      <c r="BE97" s="31" t="s">
        <v>136</v>
      </c>
      <c r="BF97" s="31" t="s">
        <v>94</v>
      </c>
      <c r="BG97" s="31" t="s">
        <v>36</v>
      </c>
      <c r="BH97" s="31" t="s">
        <v>43</v>
      </c>
      <c r="BI97" s="32" t="s">
        <v>135</v>
      </c>
      <c r="BJ97" s="19"/>
      <c r="BL97" s="8"/>
      <c r="BM97" s="25">
        <f>F109</f>
        <v>96</v>
      </c>
      <c r="BN97" s="26">
        <f>F118</f>
        <v>105</v>
      </c>
      <c r="BO97" s="26">
        <f>F127</f>
        <v>114</v>
      </c>
      <c r="BP97" s="26">
        <f>F15</f>
        <v>2</v>
      </c>
      <c r="BQ97" s="26">
        <f>F35</f>
        <v>22</v>
      </c>
      <c r="BR97" s="26">
        <f>F44</f>
        <v>31</v>
      </c>
      <c r="BS97" s="26">
        <f>F53</f>
        <v>40</v>
      </c>
      <c r="BT97" s="26">
        <f>F62</f>
        <v>49</v>
      </c>
      <c r="BU97" s="26">
        <f>F71</f>
        <v>58</v>
      </c>
      <c r="BV97" s="26">
        <f>F80</f>
        <v>67</v>
      </c>
      <c r="BW97" s="27">
        <f>F100</f>
        <v>87</v>
      </c>
      <c r="BX97" s="341">
        <f t="shared" si="50"/>
        <v>671</v>
      </c>
      <c r="BY97" s="14"/>
      <c r="BZ97" s="30" t="s">
        <v>104</v>
      </c>
      <c r="CA97" s="31" t="s">
        <v>97</v>
      </c>
      <c r="CB97" s="31" t="s">
        <v>109</v>
      </c>
      <c r="CC97" s="31" t="s">
        <v>157</v>
      </c>
      <c r="CD97" s="31" t="s">
        <v>65</v>
      </c>
      <c r="CE97" s="31" t="s">
        <v>26</v>
      </c>
      <c r="CF97" s="31" t="s">
        <v>59</v>
      </c>
      <c r="CG97" s="31" t="s">
        <v>29</v>
      </c>
      <c r="CH97" s="31" t="s">
        <v>94</v>
      </c>
      <c r="CI97" s="31" t="s">
        <v>84</v>
      </c>
      <c r="CJ97" s="32" t="s">
        <v>45</v>
      </c>
      <c r="CK97" s="19"/>
    </row>
    <row r="98" spans="1:90" ht="12.75" thickBot="1" x14ac:dyDescent="0.25">
      <c r="A98" s="14"/>
      <c r="B98" s="14"/>
      <c r="C98" s="14"/>
      <c r="D98" s="251" t="s">
        <v>24</v>
      </c>
      <c r="E98" s="252" t="s">
        <v>401</v>
      </c>
      <c r="F98" s="253">
        <f>B4+(84*B6)</f>
        <v>85</v>
      </c>
      <c r="G98" s="14"/>
      <c r="I98" s="8"/>
      <c r="J98" s="40">
        <f>F84</f>
        <v>71</v>
      </c>
      <c r="K98" s="41">
        <f>F56</f>
        <v>43</v>
      </c>
      <c r="L98" s="41">
        <f>F98</f>
        <v>85</v>
      </c>
      <c r="M98" s="41">
        <f>F26</f>
        <v>13</v>
      </c>
      <c r="N98" s="41">
        <f>F123</f>
        <v>110</v>
      </c>
      <c r="O98" s="41">
        <f>F94</f>
        <v>81</v>
      </c>
      <c r="P98" s="41">
        <f>F23</f>
        <v>10</v>
      </c>
      <c r="Q98" s="41">
        <f>F81</f>
        <v>68</v>
      </c>
      <c r="R98" s="41">
        <f>F48</f>
        <v>35</v>
      </c>
      <c r="S98" s="41">
        <f>F49</f>
        <v>36</v>
      </c>
      <c r="T98" s="413">
        <f>F132</f>
        <v>119</v>
      </c>
      <c r="U98" s="412">
        <f t="shared" si="51"/>
        <v>671</v>
      </c>
      <c r="V98" s="29">
        <f t="shared" si="52"/>
        <v>54351</v>
      </c>
      <c r="W98" s="14"/>
      <c r="X98" s="450" t="s">
        <v>80</v>
      </c>
      <c r="Y98" s="451" t="s">
        <v>31</v>
      </c>
      <c r="Z98" s="451" t="s">
        <v>24</v>
      </c>
      <c r="AA98" s="451" t="s">
        <v>17</v>
      </c>
      <c r="AB98" s="451" t="s">
        <v>46</v>
      </c>
      <c r="AC98" s="451" t="s">
        <v>56</v>
      </c>
      <c r="AD98" s="451" t="s">
        <v>115</v>
      </c>
      <c r="AE98" s="451" t="s">
        <v>87</v>
      </c>
      <c r="AF98" s="451" t="s">
        <v>149</v>
      </c>
      <c r="AG98" s="451" t="s">
        <v>125</v>
      </c>
      <c r="AH98" s="452" t="s">
        <v>30</v>
      </c>
      <c r="AI98" s="19"/>
      <c r="AK98" s="8"/>
      <c r="AL98" s="40">
        <f>F130</f>
        <v>117</v>
      </c>
      <c r="AM98" s="41">
        <f>F46</f>
        <v>33</v>
      </c>
      <c r="AN98" s="41">
        <f>F78</f>
        <v>65</v>
      </c>
      <c r="AO98" s="41">
        <f>F109</f>
        <v>96</v>
      </c>
      <c r="AP98" s="41">
        <f>F19</f>
        <v>6</v>
      </c>
      <c r="AQ98" s="41">
        <f>F50</f>
        <v>37</v>
      </c>
      <c r="AR98" s="41">
        <f>F81</f>
        <v>68</v>
      </c>
      <c r="AS98" s="41">
        <f>F113</f>
        <v>100</v>
      </c>
      <c r="AT98" s="41">
        <f>F29</f>
        <v>16</v>
      </c>
      <c r="AU98" s="41">
        <f>F60</f>
        <v>47</v>
      </c>
      <c r="AV98" s="42">
        <f>F99</f>
        <v>86</v>
      </c>
      <c r="AW98" s="341">
        <f t="shared" si="49"/>
        <v>671</v>
      </c>
      <c r="AX98" s="14"/>
      <c r="AY98" s="43" t="s">
        <v>41</v>
      </c>
      <c r="AZ98" s="44" t="s">
        <v>176</v>
      </c>
      <c r="BA98" s="44" t="s">
        <v>162</v>
      </c>
      <c r="BB98" s="44" t="s">
        <v>104</v>
      </c>
      <c r="BC98" s="44" t="s">
        <v>28</v>
      </c>
      <c r="BD98" s="44" t="s">
        <v>39</v>
      </c>
      <c r="BE98" s="44" t="s">
        <v>87</v>
      </c>
      <c r="BF98" s="44" t="s">
        <v>60</v>
      </c>
      <c r="BG98" s="44" t="s">
        <v>91</v>
      </c>
      <c r="BH98" s="44" t="s">
        <v>50</v>
      </c>
      <c r="BI98" s="45" t="s">
        <v>89</v>
      </c>
      <c r="BJ98" s="19"/>
      <c r="BL98" s="8"/>
      <c r="BM98" s="40">
        <f>F132</f>
        <v>119</v>
      </c>
      <c r="BN98" s="41">
        <f>F20</f>
        <v>7</v>
      </c>
      <c r="BO98" s="41">
        <f>F29</f>
        <v>16</v>
      </c>
      <c r="BP98" s="41">
        <f>F38</f>
        <v>25</v>
      </c>
      <c r="BQ98" s="41">
        <f>F47</f>
        <v>34</v>
      </c>
      <c r="BR98" s="41">
        <f>F67</f>
        <v>54</v>
      </c>
      <c r="BS98" s="41">
        <f>F76</f>
        <v>63</v>
      </c>
      <c r="BT98" s="41">
        <f>F85</f>
        <v>72</v>
      </c>
      <c r="BU98" s="41">
        <f>F94</f>
        <v>81</v>
      </c>
      <c r="BV98" s="41">
        <f>F103</f>
        <v>90</v>
      </c>
      <c r="BW98" s="42">
        <f>F123</f>
        <v>110</v>
      </c>
      <c r="BX98" s="341">
        <f t="shared" si="50"/>
        <v>671</v>
      </c>
      <c r="BY98" s="14"/>
      <c r="BZ98" s="43" t="s">
        <v>30</v>
      </c>
      <c r="CA98" s="44" t="s">
        <v>43</v>
      </c>
      <c r="CB98" s="44" t="s">
        <v>91</v>
      </c>
      <c r="CC98" s="44" t="s">
        <v>16</v>
      </c>
      <c r="CD98" s="44" t="s">
        <v>130</v>
      </c>
      <c r="CE98" s="44" t="s">
        <v>44</v>
      </c>
      <c r="CF98" s="44" t="s">
        <v>81</v>
      </c>
      <c r="CG98" s="44" t="s">
        <v>71</v>
      </c>
      <c r="CH98" s="44" t="s">
        <v>56</v>
      </c>
      <c r="CI98" s="44" t="s">
        <v>134</v>
      </c>
      <c r="CJ98" s="45" t="s">
        <v>46</v>
      </c>
      <c r="CK98" s="19"/>
    </row>
    <row r="99" spans="1:90" x14ac:dyDescent="0.2">
      <c r="A99" s="14"/>
      <c r="B99" s="14"/>
      <c r="C99" s="14"/>
      <c r="D99" s="251" t="s">
        <v>89</v>
      </c>
      <c r="E99" s="252" t="s">
        <v>401</v>
      </c>
      <c r="F99" s="253">
        <f>B4+(85*B6)</f>
        <v>86</v>
      </c>
      <c r="G99" s="14"/>
      <c r="I99" s="8"/>
      <c r="J99" s="50">
        <f>SUM(J88:J98)</f>
        <v>671</v>
      </c>
      <c r="K99" s="51">
        <f t="shared" ref="K99:T99" si="53">SUM(K88:K98)</f>
        <v>671</v>
      </c>
      <c r="L99" s="51">
        <f t="shared" si="53"/>
        <v>671</v>
      </c>
      <c r="M99" s="51">
        <f t="shared" si="53"/>
        <v>671</v>
      </c>
      <c r="N99" s="51">
        <f t="shared" si="53"/>
        <v>671</v>
      </c>
      <c r="O99" s="51">
        <f t="shared" si="53"/>
        <v>671</v>
      </c>
      <c r="P99" s="51">
        <f t="shared" si="53"/>
        <v>671</v>
      </c>
      <c r="Q99" s="51">
        <f t="shared" si="53"/>
        <v>671</v>
      </c>
      <c r="R99" s="51">
        <f t="shared" si="53"/>
        <v>671</v>
      </c>
      <c r="S99" s="51">
        <f t="shared" si="53"/>
        <v>671</v>
      </c>
      <c r="T99" s="51">
        <f t="shared" si="53"/>
        <v>671</v>
      </c>
      <c r="U99" s="28">
        <f>SUMSQ(J88,K89,L90,M91,N92,O93,P94,Q95,R96,S97,T98)</f>
        <v>54351</v>
      </c>
      <c r="V99" s="29">
        <f>J88^3+K89^3+L90^3+M91^3+N92^3+O93^3+P94^3+Q95^3+R96^3+S97^3+T98^3</f>
        <v>4952651</v>
      </c>
      <c r="W99" s="14"/>
      <c r="X99" s="453"/>
      <c r="Y99" s="453"/>
      <c r="Z99" s="453"/>
      <c r="AA99" s="453"/>
      <c r="AB99" s="453"/>
      <c r="AC99" s="453"/>
      <c r="AD99" s="453"/>
      <c r="AE99" s="453"/>
      <c r="AF99" s="453"/>
      <c r="AG99" s="453"/>
      <c r="AH99" s="453"/>
      <c r="AI99" s="19"/>
      <c r="AK99" s="8"/>
      <c r="AL99" s="50">
        <f>AL88+AL89+AL90+AL91+AL92+AL93+AL94+AL95+AL96+AL97+AL98</f>
        <v>671</v>
      </c>
      <c r="AM99" s="51">
        <f>AM88+AM89+AM92+AM90+AM91+AM93+AM94+AM95+AM96+AM97+AM98</f>
        <v>671</v>
      </c>
      <c r="AN99" s="51">
        <f t="shared" ref="AN99:AV99" si="54">AN88+AN89+AN90+AN91+AN92+AN93+AN94+AN95+AN96+AN97+AN98</f>
        <v>671</v>
      </c>
      <c r="AO99" s="51">
        <f t="shared" si="54"/>
        <v>671</v>
      </c>
      <c r="AP99" s="51">
        <f t="shared" si="54"/>
        <v>671</v>
      </c>
      <c r="AQ99" s="51">
        <f t="shared" si="54"/>
        <v>671</v>
      </c>
      <c r="AR99" s="51">
        <f t="shared" si="54"/>
        <v>671</v>
      </c>
      <c r="AS99" s="51">
        <f t="shared" si="54"/>
        <v>671</v>
      </c>
      <c r="AT99" s="51">
        <f t="shared" si="54"/>
        <v>671</v>
      </c>
      <c r="AU99" s="51">
        <f t="shared" si="54"/>
        <v>671</v>
      </c>
      <c r="AV99" s="51">
        <f t="shared" si="54"/>
        <v>671</v>
      </c>
      <c r="AW99" s="342">
        <f>AL88^3+AM89^3+AN90^3+AO91^3+AP92^3+AQ93^3+AR94^3+AS95^3+AT96^3+AU97^3+AV98^3</f>
        <v>4952651</v>
      </c>
      <c r="AX99" s="14"/>
      <c r="AY99" s="14"/>
      <c r="AZ99" s="408"/>
      <c r="BA99" s="203" t="s">
        <v>594</v>
      </c>
      <c r="BB99" s="14"/>
      <c r="BC99" s="14"/>
      <c r="BD99" s="14"/>
      <c r="BE99" s="14"/>
      <c r="BF99" s="14"/>
      <c r="BG99" s="14"/>
      <c r="BH99" s="14"/>
      <c r="BI99" s="14"/>
      <c r="BJ99" s="19"/>
      <c r="BL99" s="8"/>
      <c r="BM99" s="50">
        <f>BM88+BM89+BM90+BM91+BM92+BM93+BM94+BM95+BM96+BM97+BM98</f>
        <v>671</v>
      </c>
      <c r="BN99" s="51">
        <f>BN88+BN89+BN92+BN90+BN91+BN93+BN94+BN95+BN96+BN97+BN98</f>
        <v>671</v>
      </c>
      <c r="BO99" s="51">
        <f t="shared" ref="BO99:BW99" si="55">BO88+BO89+BO90+BO91+BO92+BO93+BO94+BO95+BO96+BO97+BO98</f>
        <v>671</v>
      </c>
      <c r="BP99" s="51">
        <f t="shared" si="55"/>
        <v>671</v>
      </c>
      <c r="BQ99" s="51">
        <f t="shared" si="55"/>
        <v>671</v>
      </c>
      <c r="BR99" s="51">
        <f t="shared" si="55"/>
        <v>671</v>
      </c>
      <c r="BS99" s="51">
        <f t="shared" si="55"/>
        <v>671</v>
      </c>
      <c r="BT99" s="51">
        <f t="shared" si="55"/>
        <v>671</v>
      </c>
      <c r="BU99" s="51">
        <f t="shared" si="55"/>
        <v>671</v>
      </c>
      <c r="BV99" s="51">
        <f t="shared" si="55"/>
        <v>671</v>
      </c>
      <c r="BW99" s="51">
        <f t="shared" si="55"/>
        <v>671</v>
      </c>
      <c r="BX99" s="342">
        <f>BM88+BN89+BO90+BP91+BQ92+BR93+BS94+BT95+BU96+BV97+BW98</f>
        <v>671</v>
      </c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9"/>
    </row>
    <row r="100" spans="1:90" ht="12.75" thickBot="1" x14ac:dyDescent="0.25">
      <c r="A100" s="14"/>
      <c r="B100" s="14"/>
      <c r="C100" s="14"/>
      <c r="D100" s="251" t="s">
        <v>45</v>
      </c>
      <c r="E100" s="252" t="s">
        <v>401</v>
      </c>
      <c r="F100" s="253">
        <f>B4+(86*B6)</f>
        <v>87</v>
      </c>
      <c r="G100" s="14"/>
      <c r="I100" s="8"/>
      <c r="J100" s="393">
        <f>SUMSQ(J88:J98)</f>
        <v>54351</v>
      </c>
      <c r="K100" s="392">
        <f t="shared" ref="K100:T100" si="56">SUMSQ(K88:K98)</f>
        <v>54351</v>
      </c>
      <c r="L100" s="392">
        <f t="shared" si="56"/>
        <v>54351</v>
      </c>
      <c r="M100" s="392">
        <f t="shared" si="56"/>
        <v>54351</v>
      </c>
      <c r="N100" s="392">
        <f t="shared" si="56"/>
        <v>54351</v>
      </c>
      <c r="O100" s="392">
        <f t="shared" si="56"/>
        <v>54351</v>
      </c>
      <c r="P100" s="392">
        <f t="shared" si="56"/>
        <v>54351</v>
      </c>
      <c r="Q100" s="392">
        <f t="shared" si="56"/>
        <v>54351</v>
      </c>
      <c r="R100" s="392">
        <f t="shared" si="56"/>
        <v>54351</v>
      </c>
      <c r="S100" s="392">
        <f t="shared" si="56"/>
        <v>54351</v>
      </c>
      <c r="T100" s="392">
        <f t="shared" si="56"/>
        <v>54351</v>
      </c>
      <c r="U100" s="441">
        <f>SUMSQ(J98,K97,L96,M95,N94,O93,P92,Q91,R90,S89,T88)</f>
        <v>54351</v>
      </c>
      <c r="V100" s="52">
        <f>T88^3+S89^3+R90^3+Q91^3+P92^3+O93^3+N94^3+M95^3+L96^3+K97^3+J98^3</f>
        <v>4952651</v>
      </c>
      <c r="W100" s="14"/>
      <c r="X100" s="455" t="s">
        <v>72</v>
      </c>
      <c r="Y100" s="456" t="s">
        <v>141</v>
      </c>
      <c r="Z100" s="456" t="s">
        <v>19</v>
      </c>
      <c r="AA100" s="456" t="s">
        <v>166</v>
      </c>
      <c r="AB100" s="456" t="s">
        <v>61</v>
      </c>
      <c r="AC100" s="456" t="s">
        <v>106</v>
      </c>
      <c r="AD100" s="456" t="s">
        <v>163</v>
      </c>
      <c r="AE100" s="456" t="s">
        <v>135</v>
      </c>
      <c r="AF100" s="456" t="s">
        <v>111</v>
      </c>
      <c r="AG100" s="456" t="s">
        <v>176</v>
      </c>
      <c r="AH100" s="457" t="s">
        <v>30</v>
      </c>
      <c r="AI100" s="19"/>
      <c r="AK100" s="8"/>
      <c r="AL100" s="393">
        <f>AL98+AM88+AN89+AO90+AP91+AQ92+AR93+AS94+AT95+AU96+AV97</f>
        <v>671</v>
      </c>
      <c r="AM100" s="392">
        <f>AM98+AL97+AN88+AO89+AP90+AQ91+AR92+AS93+AT94+AU95+AV96</f>
        <v>671</v>
      </c>
      <c r="AN100" s="392">
        <f>AN98+AM97+AL96+AO88+AP89+AQ90+AR91+AS92+AT93+AU94+AV95</f>
        <v>671</v>
      </c>
      <c r="AO100" s="392">
        <f>AO98+AN97+AM96+AL95+AP88+AQ89+AR90+AS91+AT92+AU93+AV94</f>
        <v>671</v>
      </c>
      <c r="AP100" s="392">
        <f>AP98+AO97+AN96+AM95+AL94+AQ88+AR89+AS90+AT91+AU92+AV93</f>
        <v>671</v>
      </c>
      <c r="AQ100" s="392">
        <f>AQ98+AP97+AO96+AN95+AM94+AL93+AR88+AS89+AT90+AU91+AV92</f>
        <v>671</v>
      </c>
      <c r="AR100" s="392">
        <f>AR98+AQ97+AP96+AO95+AN94+AM93+AL92+AS88+AT89+AU90+AV91</f>
        <v>671</v>
      </c>
      <c r="AS100" s="392">
        <f>AS98+AR97+AQ96+AP95+AO94+AN93+AM92+AL91+AT88+AU89+AV90</f>
        <v>671</v>
      </c>
      <c r="AT100" s="392">
        <f>AT98+AS97+AR96+AQ95+AP94+AO93+AN92+AM91+AL90+AU88+AV89</f>
        <v>671</v>
      </c>
      <c r="AU100" s="392">
        <f>AU98+AT97+AS96+AR95+AQ94+AP93+AO92+AN91+AM90+AL89+AV88</f>
        <v>671</v>
      </c>
      <c r="AV100" s="392">
        <f>AV98^2+AU97^2+AT96^2+AS95^2+AR94^2+AQ93^2+AP92^2+AO91^2+AN90^2+AM89^2+AL88^2</f>
        <v>54351</v>
      </c>
      <c r="AW100" s="391">
        <f>AV88^3+AU89^3+AT90^3+AS91^3+AR92^3+AQ93^3+AP94^3+AO95^3+AN96^3+AM97^3+AL98^3</f>
        <v>4952651</v>
      </c>
      <c r="AX100" s="14"/>
      <c r="AY100" s="14"/>
      <c r="AZ100" s="14"/>
      <c r="BA100" s="14"/>
      <c r="BB100" s="14"/>
      <c r="BC100" s="14"/>
      <c r="BD100" s="14"/>
      <c r="BE100" s="282"/>
      <c r="BF100" s="282"/>
      <c r="BG100" s="282"/>
      <c r="BH100" s="282"/>
      <c r="BI100" s="282"/>
      <c r="BJ100" s="19"/>
      <c r="BL100" s="8"/>
      <c r="BM100" s="393">
        <f>BM98+BN88+BO89+BP90+BQ91+BR92+BS93+BT94+BU95+BV96+BW97</f>
        <v>671</v>
      </c>
      <c r="BN100" s="392">
        <f>BN98+BM97+BO88+BP89+BQ90+BR91+BS92+BT93+BU94+BV95+BW96</f>
        <v>671</v>
      </c>
      <c r="BO100" s="392">
        <f>BO98+BN97+BM96+BP88+BQ89+BR90+BS91+BT92+BU93+BV94+BW95</f>
        <v>671</v>
      </c>
      <c r="BP100" s="392">
        <f>BP98+BO97+BN96+BM95+BQ88+BR89+BS90+BT91+BU92+BV93+BW94</f>
        <v>671</v>
      </c>
      <c r="BQ100" s="392">
        <f>BQ98+BP97+BO96+BN95+BM94+BR88+BS89+BT90+BU91+BV92+BW93</f>
        <v>671</v>
      </c>
      <c r="BR100" s="392">
        <f>BR98+BQ97+BP96+BO95+BN94+BM93+BS88+BT89+BU90+BV91+BW92</f>
        <v>671</v>
      </c>
      <c r="BS100" s="392">
        <f>BS98+BR97+BQ96+BP95+BO94+BN93+BM92+BT88+BU89+BV90+BW91</f>
        <v>671</v>
      </c>
      <c r="BT100" s="392">
        <f>BT98+BS97+BR96+BQ95+BP94+BO93+BN92+BM91+BU88+BV89+BW90</f>
        <v>671</v>
      </c>
      <c r="BU100" s="392">
        <f>BU98+BT97+BS96+BR95+BQ94+BP93+BO92+BN91+BM90+BV88+BW89</f>
        <v>671</v>
      </c>
      <c r="BV100" s="392">
        <f>BV98+BU97+BT96+BS95+BR94+BQ93+BP92+BO91+BN90+BM89+BW88</f>
        <v>671</v>
      </c>
      <c r="BW100" s="392">
        <f>BW98+BV97+BU96+BT95+BS94+BR93+BQ92+BP91+BO90+BN89+BM88</f>
        <v>671</v>
      </c>
      <c r="BX100" s="391">
        <f>BW88+BV89+BU90+BT91+BS92+BR93+BQ94+BP95+BO96+BN97+BM98</f>
        <v>671</v>
      </c>
      <c r="BY100" s="14"/>
      <c r="BZ100" s="280" t="s">
        <v>593</v>
      </c>
      <c r="CA100" s="282"/>
      <c r="CB100" s="282"/>
      <c r="CC100" s="282"/>
      <c r="CD100" s="282"/>
      <c r="CE100" s="282"/>
      <c r="CF100" s="282"/>
      <c r="CG100" s="282"/>
      <c r="CH100" s="282"/>
      <c r="CI100" s="282"/>
      <c r="CJ100" s="282"/>
      <c r="CK100" s="19"/>
    </row>
    <row r="101" spans="1:90" ht="12.75" thickBot="1" x14ac:dyDescent="0.25">
      <c r="A101" s="14"/>
      <c r="B101" s="14"/>
      <c r="C101" s="14"/>
      <c r="D101" s="251" t="s">
        <v>9</v>
      </c>
      <c r="E101" s="252" t="s">
        <v>401</v>
      </c>
      <c r="F101" s="264">
        <f>B4+(87*B6)</f>
        <v>88</v>
      </c>
      <c r="G101" s="14"/>
      <c r="I101" s="8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424"/>
      <c r="U101" s="423">
        <f>O88^3+O89^3+O90^3+O91^3+O92^3+O93^3+O94^3+O95^3+O96^3+O97^3+O98^3</f>
        <v>4952651</v>
      </c>
      <c r="V101" s="422">
        <f>J93^3+K93^3+L93^3+M93^3+N93^3+O93^3+P93^3+Q93^3+R93^3+S93^3+T93^3</f>
        <v>4952651</v>
      </c>
      <c r="W101" s="14"/>
      <c r="X101" s="458" t="s">
        <v>80</v>
      </c>
      <c r="Y101" s="459" t="s">
        <v>150</v>
      </c>
      <c r="Z101" s="459" t="s">
        <v>36</v>
      </c>
      <c r="AA101" s="459" t="s">
        <v>114</v>
      </c>
      <c r="AB101" s="459" t="s">
        <v>118</v>
      </c>
      <c r="AC101" s="459" t="s">
        <v>106</v>
      </c>
      <c r="AD101" s="459" t="s">
        <v>60</v>
      </c>
      <c r="AE101" s="459" t="s">
        <v>58</v>
      </c>
      <c r="AF101" s="459" t="s">
        <v>16</v>
      </c>
      <c r="AG101" s="459" t="s">
        <v>126</v>
      </c>
      <c r="AH101" s="460" t="s">
        <v>142</v>
      </c>
      <c r="AI101" s="19"/>
      <c r="AK101" s="390"/>
      <c r="AL101" s="55">
        <f>AL88+AM98+AN97+AO96+AP95+AQ94+AR93+AS92+AT91+AU90+AV89</f>
        <v>671</v>
      </c>
      <c r="AM101" s="56">
        <f>AM88+AL89+AN98+AO97+AP96+AQ95+AR94+AS93+AT92+AU91+AV90</f>
        <v>671</v>
      </c>
      <c r="AN101" s="56">
        <f>AN88+AM89+AL90+AO98+AP97+AQ96+AR95+AS94+AT93+AU92+AV91</f>
        <v>671</v>
      </c>
      <c r="AO101" s="56">
        <f>AO88+AN89+AM90+AL91+AP98+AQ97+AR96+AS95+AT94+AU93+AV92</f>
        <v>671</v>
      </c>
      <c r="AP101" s="56">
        <f>AP88+AO89+AN90+AM91+AL92+AQ98+AR97+AS96+AT95+AU94+AV93</f>
        <v>671</v>
      </c>
      <c r="AQ101" s="56">
        <f>AQ88+AP89+AO90+AN91+AM92+AL93+AR98+AS97+AT96+AU95+AV94</f>
        <v>671</v>
      </c>
      <c r="AR101" s="56">
        <f>AR88+AQ89+AP90+AO91+AN92+AM93+AL94+AS98+AT97+AU96+AV95</f>
        <v>671</v>
      </c>
      <c r="AS101" s="56">
        <f>AS88+AR89+AQ90+AP91+AO92+AN93+AM94+AL95+AT98+AU97+AV96</f>
        <v>671</v>
      </c>
      <c r="AT101" s="56">
        <f>AT88+AS89+AR90+AQ91+AP92+AO93+AN94+AM95+AL96+AU98+AV97</f>
        <v>671</v>
      </c>
      <c r="AU101" s="56">
        <f>AU88+AT89+AS90+AR91+AQ92+AP93+AO94+AN95+AM96+AL97+AV98</f>
        <v>671</v>
      </c>
      <c r="AV101" s="56">
        <f>AV88^2+AU89^2+AT90^2+AS91^2+AR92^2+AQ93^2+AP94^2+AO95^2+AN96^2+AM97^2+AL98^2</f>
        <v>54351</v>
      </c>
      <c r="AW101" s="389"/>
      <c r="AX101" s="14"/>
      <c r="AY101" s="203" t="s">
        <v>583</v>
      </c>
      <c r="AZ101" s="350" t="s">
        <v>592</v>
      </c>
      <c r="BA101" s="14"/>
      <c r="BB101" s="350" t="s">
        <v>580</v>
      </c>
      <c r="BC101" s="350"/>
      <c r="BD101" s="350"/>
      <c r="BE101" s="405" t="s">
        <v>591</v>
      </c>
      <c r="BF101" s="280" t="s">
        <v>590</v>
      </c>
      <c r="BG101" s="282"/>
      <c r="BH101" s="282"/>
      <c r="BI101" s="282"/>
      <c r="BJ101" s="14"/>
      <c r="BK101" s="153"/>
      <c r="BL101" s="390"/>
      <c r="BM101" s="55">
        <f>BM88+BN98+BO97+BP96+BQ95+BR94+BS93+BT92+BU91+BV90+BW89</f>
        <v>671</v>
      </c>
      <c r="BN101" s="56">
        <f>BN88+BM89+BO98+BP97+BQ96+BR95+BS94+BT93+BU92+BV91+BW90</f>
        <v>671</v>
      </c>
      <c r="BO101" s="56">
        <f>BO88+BN89+BM90+BP98+BQ97+BR96+BS95+BT94+BU93+BV92+BW91</f>
        <v>671</v>
      </c>
      <c r="BP101" s="56">
        <f>BP88+BO89+BN90+BM91+BQ98+BR97+BS96+BT95+BU94+BV93+BW92</f>
        <v>671</v>
      </c>
      <c r="BQ101" s="56">
        <f>BQ88+BP89+BO90+BN91+BM92+BR98+BS97+BT96+BU95+BV94+BW93</f>
        <v>671</v>
      </c>
      <c r="BR101" s="56">
        <f>BR88+BQ89+BP90+BO91+BN92+BM93+BS98+BT97+BU96+BV95+BW94</f>
        <v>671</v>
      </c>
      <c r="BS101" s="56">
        <f>BS88+BR89+BQ90+BP91+BO92+BN93+BM94+BT98+BU97+BV96+BW95</f>
        <v>671</v>
      </c>
      <c r="BT101" s="56">
        <f>BT88+BS89+BR90+BQ91+BP92+BO93+BN94+BM95+BU98+BV97+BW96</f>
        <v>671</v>
      </c>
      <c r="BU101" s="56">
        <f>BU88+BT89+BS90+BR91+BQ92+BP93+BO94+BN95+BM96+BV98+BW97</f>
        <v>671</v>
      </c>
      <c r="BV101" s="56">
        <f>BV88+BU89+BT90+BS91+BR92+BQ93+BP94+BO95+BN96+BM97+BW98</f>
        <v>671</v>
      </c>
      <c r="BW101" s="56">
        <f>BW88+BV89+BU90+BT91+BS92+BR93+BQ94+BP95+BO96+BN97+BM98</f>
        <v>671</v>
      </c>
      <c r="BX101" s="389"/>
      <c r="BY101" s="14"/>
      <c r="BZ101" s="280" t="s">
        <v>589</v>
      </c>
      <c r="CA101" s="282"/>
      <c r="CB101" s="282"/>
      <c r="CC101" s="282"/>
      <c r="CD101" s="282"/>
      <c r="CE101" s="282"/>
      <c r="CF101" s="282"/>
      <c r="CG101" s="282"/>
      <c r="CH101" s="282"/>
      <c r="CI101" s="282"/>
      <c r="CJ101" s="282"/>
      <c r="CK101" s="14"/>
      <c r="CL101" s="153"/>
    </row>
    <row r="102" spans="1:90" ht="12.75" thickBot="1" x14ac:dyDescent="0.25">
      <c r="A102" s="14"/>
      <c r="B102" s="14"/>
      <c r="C102" s="14"/>
      <c r="D102" s="251" t="s">
        <v>141</v>
      </c>
      <c r="E102" s="252" t="s">
        <v>401</v>
      </c>
      <c r="F102" s="264">
        <f>B4+(88*B6)</f>
        <v>89</v>
      </c>
      <c r="G102" s="14"/>
      <c r="I102" s="65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71"/>
      <c r="AK102" s="65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244"/>
      <c r="AZ102" s="350" t="s">
        <v>512</v>
      </c>
      <c r="BA102" s="14"/>
      <c r="BB102" s="14"/>
      <c r="BC102" s="14"/>
      <c r="BD102" s="14"/>
      <c r="BE102" s="66"/>
      <c r="BF102" s="344" t="s">
        <v>588</v>
      </c>
      <c r="BG102" s="404"/>
      <c r="BH102" s="404"/>
      <c r="BI102" s="66"/>
      <c r="BJ102" s="71"/>
      <c r="BL102" s="65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71"/>
    </row>
    <row r="103" spans="1:90" ht="12.75" thickBot="1" x14ac:dyDescent="0.25">
      <c r="A103" s="14"/>
      <c r="B103" s="14"/>
      <c r="C103" s="14"/>
      <c r="D103" s="251" t="s">
        <v>134</v>
      </c>
      <c r="E103" s="252" t="s">
        <v>401</v>
      </c>
      <c r="F103" s="253">
        <f>B4+(89*B6)</f>
        <v>90</v>
      </c>
      <c r="G103" s="14"/>
      <c r="AL103" s="1" t="s">
        <v>0</v>
      </c>
      <c r="AY103" s="14"/>
      <c r="AZ103" s="350" t="s">
        <v>512</v>
      </c>
      <c r="BA103" s="14"/>
      <c r="BB103" s="14"/>
      <c r="BC103" s="14"/>
      <c r="BD103" s="14"/>
    </row>
    <row r="104" spans="1:90" ht="12.75" thickBot="1" x14ac:dyDescent="0.25">
      <c r="A104" s="14"/>
      <c r="B104" s="14"/>
      <c r="C104" s="14"/>
      <c r="D104" s="251" t="s">
        <v>22</v>
      </c>
      <c r="E104" s="252" t="s">
        <v>401</v>
      </c>
      <c r="F104" s="253">
        <f>B4+(90*B6)</f>
        <v>91</v>
      </c>
      <c r="G104" s="14"/>
      <c r="I104" s="2" t="s">
        <v>0</v>
      </c>
      <c r="J104" s="3"/>
      <c r="K104" s="3"/>
      <c r="L104" s="3"/>
      <c r="M104" s="3"/>
      <c r="N104" s="3"/>
      <c r="O104" s="4" t="s">
        <v>648</v>
      </c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4" t="s">
        <v>649</v>
      </c>
      <c r="AD104" s="3"/>
      <c r="AE104" s="3"/>
      <c r="AF104" s="3"/>
      <c r="AG104" s="3"/>
      <c r="AH104" s="3"/>
      <c r="AI104" s="6"/>
      <c r="AK104" s="2"/>
      <c r="AL104" s="3"/>
      <c r="AM104" s="3"/>
      <c r="AN104" s="3"/>
      <c r="AO104" s="3"/>
      <c r="AP104" s="3"/>
      <c r="AQ104" s="4" t="s">
        <v>585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4" t="s">
        <v>584</v>
      </c>
      <c r="BE104" s="3"/>
      <c r="BF104" s="3"/>
      <c r="BG104" s="3"/>
      <c r="BH104" s="3"/>
      <c r="BI104" s="3"/>
      <c r="BJ104" s="6"/>
    </row>
    <row r="105" spans="1:90" x14ac:dyDescent="0.2">
      <c r="A105" s="14"/>
      <c r="B105" s="14"/>
      <c r="C105" s="14"/>
      <c r="D105" s="251" t="s">
        <v>108</v>
      </c>
      <c r="E105" s="252" t="s">
        <v>401</v>
      </c>
      <c r="F105" s="264">
        <f>B4+(91*B6)</f>
        <v>92</v>
      </c>
      <c r="G105" s="14"/>
      <c r="I105" s="8"/>
      <c r="J105" s="9">
        <v>3</v>
      </c>
      <c r="K105" s="10">
        <v>87</v>
      </c>
      <c r="L105" s="10">
        <v>79</v>
      </c>
      <c r="M105" s="10">
        <v>109</v>
      </c>
      <c r="N105" s="10">
        <v>112</v>
      </c>
      <c r="O105" s="10">
        <v>41</v>
      </c>
      <c r="P105" s="10">
        <v>12</v>
      </c>
      <c r="Q105" s="10">
        <v>54</v>
      </c>
      <c r="R105" s="10">
        <v>86</v>
      </c>
      <c r="S105" s="10">
        <v>37</v>
      </c>
      <c r="T105" s="11">
        <v>51</v>
      </c>
      <c r="U105" s="411">
        <f>SUM(J105:T105)</f>
        <v>671</v>
      </c>
      <c r="V105" s="13">
        <f>SUMSQ(J105:T105)</f>
        <v>54351</v>
      </c>
      <c r="W105" s="14"/>
      <c r="X105" s="472" t="s">
        <v>72</v>
      </c>
      <c r="Y105" s="445" t="s">
        <v>45</v>
      </c>
      <c r="Z105" s="445" t="s">
        <v>66</v>
      </c>
      <c r="AA105" s="445" t="s">
        <v>11</v>
      </c>
      <c r="AB105" s="445" t="s">
        <v>74</v>
      </c>
      <c r="AC105" s="445" t="s">
        <v>102</v>
      </c>
      <c r="AD105" s="445" t="s">
        <v>118</v>
      </c>
      <c r="AE105" s="445" t="s">
        <v>44</v>
      </c>
      <c r="AF105" s="445" t="s">
        <v>89</v>
      </c>
      <c r="AG105" s="445" t="s">
        <v>39</v>
      </c>
      <c r="AH105" s="446" t="s">
        <v>142</v>
      </c>
      <c r="AI105" s="19"/>
      <c r="AK105" s="8"/>
      <c r="AL105" s="9">
        <f>F58</f>
        <v>45</v>
      </c>
      <c r="AM105" s="10">
        <f>F109</f>
        <v>96</v>
      </c>
      <c r="AN105" s="10">
        <f>F33</f>
        <v>20</v>
      </c>
      <c r="AO105" s="10">
        <f>F70</f>
        <v>57</v>
      </c>
      <c r="AP105" s="10">
        <f>F122</f>
        <v>109</v>
      </c>
      <c r="AQ105" s="10">
        <f>F38</f>
        <v>25</v>
      </c>
      <c r="AR105" s="10">
        <f>F83</f>
        <v>70</v>
      </c>
      <c r="AS105" s="10">
        <f>F134</f>
        <v>121</v>
      </c>
      <c r="AT105" s="10">
        <f>F51</f>
        <v>38</v>
      </c>
      <c r="AU105" s="10">
        <f>F96</f>
        <v>83</v>
      </c>
      <c r="AV105" s="11">
        <f>F20</f>
        <v>7</v>
      </c>
      <c r="AW105" s="340">
        <f t="shared" ref="AW105:AW115" si="57">AL105+AM105+AN105+AO105+AP105+AQ105+AR105+AS105+AT105+AU105+AV105</f>
        <v>671</v>
      </c>
      <c r="AX105" s="14"/>
      <c r="AY105" s="16" t="s">
        <v>138</v>
      </c>
      <c r="AZ105" s="17" t="s">
        <v>104</v>
      </c>
      <c r="BA105" s="17" t="s">
        <v>100</v>
      </c>
      <c r="BB105" s="17" t="s">
        <v>21</v>
      </c>
      <c r="BC105" s="17" t="s">
        <v>11</v>
      </c>
      <c r="BD105" s="17" t="s">
        <v>16</v>
      </c>
      <c r="BE105" s="17" t="s">
        <v>69</v>
      </c>
      <c r="BF105" s="17" t="s">
        <v>10</v>
      </c>
      <c r="BG105" s="17" t="s">
        <v>105</v>
      </c>
      <c r="BH105" s="17" t="s">
        <v>145</v>
      </c>
      <c r="BI105" s="18" t="s">
        <v>43</v>
      </c>
      <c r="BJ105" s="19"/>
    </row>
    <row r="106" spans="1:90" x14ac:dyDescent="0.2">
      <c r="A106" s="14"/>
      <c r="B106" s="14"/>
      <c r="C106" s="14"/>
      <c r="D106" s="251" t="s">
        <v>107</v>
      </c>
      <c r="E106" s="252" t="s">
        <v>401</v>
      </c>
      <c r="F106" s="264">
        <f>B4+(92*B6)</f>
        <v>93</v>
      </c>
      <c r="G106" s="14"/>
      <c r="I106" s="8"/>
      <c r="J106" s="25">
        <v>34</v>
      </c>
      <c r="K106" s="26">
        <v>14</v>
      </c>
      <c r="L106" s="26">
        <v>21</v>
      </c>
      <c r="M106" s="26">
        <v>48</v>
      </c>
      <c r="N106" s="26">
        <v>95</v>
      </c>
      <c r="O106" s="26">
        <v>118</v>
      </c>
      <c r="P106" s="26">
        <v>66</v>
      </c>
      <c r="Q106" s="26">
        <v>102</v>
      </c>
      <c r="R106" s="26">
        <v>96</v>
      </c>
      <c r="S106" s="26">
        <v>25</v>
      </c>
      <c r="T106" s="27">
        <v>52</v>
      </c>
      <c r="U106" s="412">
        <f t="shared" ref="U106:U115" si="58">SUM(J106:T106)</f>
        <v>671</v>
      </c>
      <c r="V106" s="29">
        <f t="shared" ref="V106:V115" si="59">SUMSQ(J106:T106)</f>
        <v>54351</v>
      </c>
      <c r="W106" s="14"/>
      <c r="X106" s="447" t="s">
        <v>130</v>
      </c>
      <c r="Y106" s="473" t="s">
        <v>19</v>
      </c>
      <c r="Z106" s="448" t="s">
        <v>127</v>
      </c>
      <c r="AA106" s="448" t="s">
        <v>86</v>
      </c>
      <c r="AB106" s="448" t="s">
        <v>14</v>
      </c>
      <c r="AC106" s="448" t="s">
        <v>98</v>
      </c>
      <c r="AD106" s="448" t="s">
        <v>88</v>
      </c>
      <c r="AE106" s="448" t="s">
        <v>38</v>
      </c>
      <c r="AF106" s="448" t="s">
        <v>104</v>
      </c>
      <c r="AG106" s="448" t="s">
        <v>16</v>
      </c>
      <c r="AH106" s="449" t="s">
        <v>47</v>
      </c>
      <c r="AI106" s="19"/>
      <c r="AK106" s="8"/>
      <c r="AL106" s="25">
        <f>F114</f>
        <v>101</v>
      </c>
      <c r="AM106" s="208">
        <f>F45</f>
        <v>32</v>
      </c>
      <c r="AN106" s="26">
        <f>F82</f>
        <v>69</v>
      </c>
      <c r="AO106" s="26">
        <f>F127</f>
        <v>114</v>
      </c>
      <c r="AP106" s="26">
        <f>F57</f>
        <v>44</v>
      </c>
      <c r="AQ106" s="26">
        <f>F95</f>
        <v>82</v>
      </c>
      <c r="AR106" s="26">
        <f>F19</f>
        <v>6</v>
      </c>
      <c r="AS106" s="26">
        <f>F64</f>
        <v>51</v>
      </c>
      <c r="AT106" s="26">
        <f>F102</f>
        <v>89</v>
      </c>
      <c r="AU106" s="26">
        <f>F32</f>
        <v>19</v>
      </c>
      <c r="AV106" s="27">
        <f>F77</f>
        <v>64</v>
      </c>
      <c r="AW106" s="341">
        <f t="shared" si="57"/>
        <v>671</v>
      </c>
      <c r="AX106" s="14"/>
      <c r="AY106" s="30" t="s">
        <v>175</v>
      </c>
      <c r="AZ106" s="31" t="s">
        <v>37</v>
      </c>
      <c r="BA106" s="31" t="s">
        <v>163</v>
      </c>
      <c r="BB106" s="31" t="s">
        <v>109</v>
      </c>
      <c r="BC106" s="31" t="s">
        <v>135</v>
      </c>
      <c r="BD106" s="31" t="s">
        <v>48</v>
      </c>
      <c r="BE106" s="31" t="s">
        <v>28</v>
      </c>
      <c r="BF106" s="31" t="s">
        <v>142</v>
      </c>
      <c r="BG106" s="31" t="s">
        <v>141</v>
      </c>
      <c r="BH106" s="31" t="s">
        <v>54</v>
      </c>
      <c r="BI106" s="32" t="s">
        <v>70</v>
      </c>
      <c r="BJ106" s="19"/>
    </row>
    <row r="107" spans="1:90" x14ac:dyDescent="0.2">
      <c r="A107" s="14"/>
      <c r="B107" s="14"/>
      <c r="C107" s="14"/>
      <c r="D107" s="251" t="s">
        <v>58</v>
      </c>
      <c r="E107" s="252" t="s">
        <v>401</v>
      </c>
      <c r="F107" s="253">
        <f>B4+(93*B6)</f>
        <v>94</v>
      </c>
      <c r="G107" s="14"/>
      <c r="I107" s="8"/>
      <c r="J107" s="25">
        <v>93</v>
      </c>
      <c r="K107" s="26">
        <v>19</v>
      </c>
      <c r="L107" s="26">
        <v>33</v>
      </c>
      <c r="M107" s="26">
        <v>30</v>
      </c>
      <c r="N107" s="26">
        <v>72</v>
      </c>
      <c r="O107" s="26">
        <v>76</v>
      </c>
      <c r="P107" s="26">
        <v>106</v>
      </c>
      <c r="Q107" s="26">
        <v>121</v>
      </c>
      <c r="R107" s="26">
        <v>9</v>
      </c>
      <c r="S107" s="26">
        <v>47</v>
      </c>
      <c r="T107" s="27">
        <v>65</v>
      </c>
      <c r="U107" s="412">
        <f t="shared" si="58"/>
        <v>671</v>
      </c>
      <c r="V107" s="29">
        <f t="shared" si="59"/>
        <v>54351</v>
      </c>
      <c r="W107" s="14"/>
      <c r="X107" s="447" t="s">
        <v>107</v>
      </c>
      <c r="Y107" s="448" t="s">
        <v>54</v>
      </c>
      <c r="Z107" s="473" t="s">
        <v>176</v>
      </c>
      <c r="AA107" s="448" t="s">
        <v>160</v>
      </c>
      <c r="AB107" s="448" t="s">
        <v>71</v>
      </c>
      <c r="AC107" s="448" t="s">
        <v>95</v>
      </c>
      <c r="AD107" s="448" t="s">
        <v>113</v>
      </c>
      <c r="AE107" s="448" t="s">
        <v>10</v>
      </c>
      <c r="AF107" s="448" t="s">
        <v>150</v>
      </c>
      <c r="AG107" s="448" t="s">
        <v>50</v>
      </c>
      <c r="AH107" s="449" t="s">
        <v>162</v>
      </c>
      <c r="AI107" s="19"/>
      <c r="AK107" s="8"/>
      <c r="AL107" s="25">
        <f>F50</f>
        <v>37</v>
      </c>
      <c r="AM107" s="26">
        <f>F101</f>
        <v>88</v>
      </c>
      <c r="AN107" s="26">
        <f>F18</f>
        <v>5</v>
      </c>
      <c r="AO107" s="26">
        <f>F63</f>
        <v>50</v>
      </c>
      <c r="AP107" s="26">
        <f>F108</f>
        <v>95</v>
      </c>
      <c r="AQ107" s="26">
        <f>F25</f>
        <v>12</v>
      </c>
      <c r="AR107" s="26">
        <f>F76</f>
        <v>63</v>
      </c>
      <c r="AS107" s="26">
        <f>F121</f>
        <v>108</v>
      </c>
      <c r="AT107" s="26">
        <f>F37</f>
        <v>24</v>
      </c>
      <c r="AU107" s="26">
        <f>F89</f>
        <v>76</v>
      </c>
      <c r="AV107" s="27">
        <f>F126</f>
        <v>113</v>
      </c>
      <c r="AW107" s="341">
        <f t="shared" si="57"/>
        <v>671</v>
      </c>
      <c r="AX107" s="14"/>
      <c r="AY107" s="30" t="s">
        <v>39</v>
      </c>
      <c r="AZ107" s="31" t="s">
        <v>9</v>
      </c>
      <c r="BA107" s="31" t="s">
        <v>144</v>
      </c>
      <c r="BB107" s="31" t="s">
        <v>122</v>
      </c>
      <c r="BC107" s="31" t="s">
        <v>14</v>
      </c>
      <c r="BD107" s="31" t="s">
        <v>118</v>
      </c>
      <c r="BE107" s="31" t="s">
        <v>81</v>
      </c>
      <c r="BF107" s="31" t="s">
        <v>111</v>
      </c>
      <c r="BG107" s="31" t="s">
        <v>49</v>
      </c>
      <c r="BH107" s="31" t="s">
        <v>95</v>
      </c>
      <c r="BI107" s="32" t="s">
        <v>126</v>
      </c>
      <c r="BJ107" s="19"/>
    </row>
    <row r="108" spans="1:90" x14ac:dyDescent="0.2">
      <c r="A108" s="14"/>
      <c r="B108" s="14"/>
      <c r="C108" s="14"/>
      <c r="D108" s="251" t="s">
        <v>14</v>
      </c>
      <c r="E108" s="252" t="s">
        <v>401</v>
      </c>
      <c r="F108" s="253">
        <f>B4+(94*B6)</f>
        <v>95</v>
      </c>
      <c r="G108" s="14"/>
      <c r="I108" s="8"/>
      <c r="J108" s="25">
        <v>64</v>
      </c>
      <c r="K108" s="26">
        <v>98</v>
      </c>
      <c r="L108" s="26">
        <v>38</v>
      </c>
      <c r="M108" s="26">
        <v>44</v>
      </c>
      <c r="N108" s="26">
        <v>82</v>
      </c>
      <c r="O108" s="26">
        <v>31</v>
      </c>
      <c r="P108" s="26">
        <v>114</v>
      </c>
      <c r="Q108" s="26">
        <v>28</v>
      </c>
      <c r="R108" s="26">
        <v>59</v>
      </c>
      <c r="S108" s="26">
        <v>111</v>
      </c>
      <c r="T108" s="27">
        <v>2</v>
      </c>
      <c r="U108" s="412">
        <f t="shared" si="58"/>
        <v>671</v>
      </c>
      <c r="V108" s="29">
        <f t="shared" si="59"/>
        <v>54351</v>
      </c>
      <c r="W108" s="14"/>
      <c r="X108" s="447" t="s">
        <v>70</v>
      </c>
      <c r="Y108" s="448" t="s">
        <v>128</v>
      </c>
      <c r="Z108" s="448" t="s">
        <v>105</v>
      </c>
      <c r="AA108" s="473" t="s">
        <v>135</v>
      </c>
      <c r="AB108" s="448" t="s">
        <v>48</v>
      </c>
      <c r="AC108" s="448" t="s">
        <v>26</v>
      </c>
      <c r="AD108" s="448" t="s">
        <v>109</v>
      </c>
      <c r="AE108" s="448" t="s">
        <v>114</v>
      </c>
      <c r="AF108" s="448" t="s">
        <v>152</v>
      </c>
      <c r="AG108" s="448" t="s">
        <v>156</v>
      </c>
      <c r="AH108" s="449" t="s">
        <v>157</v>
      </c>
      <c r="AI108" s="19"/>
      <c r="AK108" s="8"/>
      <c r="AL108" s="25">
        <f>F107</f>
        <v>94</v>
      </c>
      <c r="AM108" s="26">
        <f>F31</f>
        <v>18</v>
      </c>
      <c r="AN108" s="26">
        <f>F69</f>
        <v>56</v>
      </c>
      <c r="AO108" s="26">
        <f>F120</f>
        <v>107</v>
      </c>
      <c r="AP108" s="26">
        <f>F44</f>
        <v>31</v>
      </c>
      <c r="AQ108" s="26">
        <f>F81</f>
        <v>68</v>
      </c>
      <c r="AR108" s="26">
        <f>F133</f>
        <v>120</v>
      </c>
      <c r="AS108" s="26">
        <f>F49</f>
        <v>36</v>
      </c>
      <c r="AT108" s="26">
        <f>F94</f>
        <v>81</v>
      </c>
      <c r="AU108" s="26">
        <f>F24</f>
        <v>11</v>
      </c>
      <c r="AV108" s="27">
        <f>F62</f>
        <v>49</v>
      </c>
      <c r="AW108" s="341">
        <f t="shared" si="57"/>
        <v>671</v>
      </c>
      <c r="AX108" s="14"/>
      <c r="AY108" s="30" t="s">
        <v>58</v>
      </c>
      <c r="AZ108" s="31" t="s">
        <v>64</v>
      </c>
      <c r="BA108" s="31" t="s">
        <v>15</v>
      </c>
      <c r="BB108" s="31" t="s">
        <v>133</v>
      </c>
      <c r="BC108" s="31" t="s">
        <v>26</v>
      </c>
      <c r="BD108" s="31" t="s">
        <v>87</v>
      </c>
      <c r="BE108" s="31" t="s">
        <v>8</v>
      </c>
      <c r="BF108" s="31" t="s">
        <v>125</v>
      </c>
      <c r="BG108" s="31" t="s">
        <v>56</v>
      </c>
      <c r="BH108" s="31" t="s">
        <v>120</v>
      </c>
      <c r="BI108" s="32" t="s">
        <v>29</v>
      </c>
      <c r="BJ108" s="19"/>
    </row>
    <row r="109" spans="1:90" x14ac:dyDescent="0.2">
      <c r="A109" s="14"/>
      <c r="B109" s="14"/>
      <c r="C109" s="14"/>
      <c r="D109" s="251" t="s">
        <v>104</v>
      </c>
      <c r="E109" s="252" t="s">
        <v>401</v>
      </c>
      <c r="F109" s="264">
        <f>B4+(95*B6)</f>
        <v>96</v>
      </c>
      <c r="G109" s="14"/>
      <c r="I109" s="8"/>
      <c r="J109" s="25">
        <v>55</v>
      </c>
      <c r="K109" s="26">
        <v>49</v>
      </c>
      <c r="L109" s="26">
        <v>116</v>
      </c>
      <c r="M109" s="26">
        <v>62</v>
      </c>
      <c r="N109" s="26">
        <v>53</v>
      </c>
      <c r="O109" s="26">
        <v>105</v>
      </c>
      <c r="P109" s="26">
        <v>100</v>
      </c>
      <c r="Q109" s="26">
        <v>7</v>
      </c>
      <c r="R109" s="26">
        <v>83</v>
      </c>
      <c r="S109" s="26">
        <v>18</v>
      </c>
      <c r="T109" s="27">
        <v>23</v>
      </c>
      <c r="U109" s="412">
        <f t="shared" si="58"/>
        <v>671</v>
      </c>
      <c r="V109" s="29">
        <f t="shared" si="59"/>
        <v>54351</v>
      </c>
      <c r="W109" s="14"/>
      <c r="X109" s="447" t="s">
        <v>73</v>
      </c>
      <c r="Y109" s="448" t="s">
        <v>29</v>
      </c>
      <c r="Z109" s="448" t="s">
        <v>75</v>
      </c>
      <c r="AA109" s="448" t="s">
        <v>68</v>
      </c>
      <c r="AB109" s="473" t="s">
        <v>61</v>
      </c>
      <c r="AC109" s="448" t="s">
        <v>97</v>
      </c>
      <c r="AD109" s="448" t="s">
        <v>60</v>
      </c>
      <c r="AE109" s="448" t="s">
        <v>43</v>
      </c>
      <c r="AF109" s="448" t="s">
        <v>145</v>
      </c>
      <c r="AG109" s="448" t="s">
        <v>64</v>
      </c>
      <c r="AH109" s="449" t="s">
        <v>93</v>
      </c>
      <c r="AI109" s="19"/>
      <c r="AK109" s="8"/>
      <c r="AL109" s="25">
        <f>F43</f>
        <v>30</v>
      </c>
      <c r="AM109" s="26">
        <f>F88</f>
        <v>75</v>
      </c>
      <c r="AN109" s="26">
        <f>F125</f>
        <v>112</v>
      </c>
      <c r="AO109" s="26">
        <f>F56</f>
        <v>43</v>
      </c>
      <c r="AP109" s="26">
        <f>F93</f>
        <v>80</v>
      </c>
      <c r="AQ109" s="26">
        <f>F17</f>
        <v>4</v>
      </c>
      <c r="AR109" s="26">
        <f>F68</f>
        <v>55</v>
      </c>
      <c r="AS109" s="26">
        <f>F106</f>
        <v>93</v>
      </c>
      <c r="AT109" s="26">
        <f>F30</f>
        <v>17</v>
      </c>
      <c r="AU109" s="26">
        <f>F75</f>
        <v>62</v>
      </c>
      <c r="AV109" s="27">
        <f>F113</f>
        <v>100</v>
      </c>
      <c r="AW109" s="341">
        <f t="shared" si="57"/>
        <v>671</v>
      </c>
      <c r="AX109" s="14"/>
      <c r="AY109" s="30" t="s">
        <v>160</v>
      </c>
      <c r="AZ109" s="31" t="s">
        <v>153</v>
      </c>
      <c r="BA109" s="31" t="s">
        <v>74</v>
      </c>
      <c r="BB109" s="31" t="s">
        <v>31</v>
      </c>
      <c r="BC109" s="31" t="s">
        <v>51</v>
      </c>
      <c r="BD109" s="31" t="s">
        <v>82</v>
      </c>
      <c r="BE109" s="31" t="s">
        <v>73</v>
      </c>
      <c r="BF109" s="31" t="s">
        <v>107</v>
      </c>
      <c r="BG109" s="31" t="s">
        <v>34</v>
      </c>
      <c r="BH109" s="31" t="s">
        <v>68</v>
      </c>
      <c r="BI109" s="32" t="s">
        <v>60</v>
      </c>
      <c r="BJ109" s="19"/>
    </row>
    <row r="110" spans="1:90" x14ac:dyDescent="0.2">
      <c r="A110" s="14"/>
      <c r="B110" s="14"/>
      <c r="C110" s="14"/>
      <c r="D110" s="251" t="s">
        <v>36</v>
      </c>
      <c r="E110" s="252" t="s">
        <v>401</v>
      </c>
      <c r="F110" s="264">
        <f>B4+(96*B6)</f>
        <v>97</v>
      </c>
      <c r="G110" s="14"/>
      <c r="I110" s="8"/>
      <c r="J110" s="25">
        <v>5</v>
      </c>
      <c r="K110" s="26">
        <v>32</v>
      </c>
      <c r="L110" s="26">
        <v>107</v>
      </c>
      <c r="M110" s="26">
        <v>80</v>
      </c>
      <c r="N110" s="26">
        <v>45</v>
      </c>
      <c r="O110" s="26">
        <v>61</v>
      </c>
      <c r="P110" s="26">
        <v>77</v>
      </c>
      <c r="Q110" s="26">
        <v>42</v>
      </c>
      <c r="R110" s="26">
        <v>15</v>
      </c>
      <c r="S110" s="26">
        <v>90</v>
      </c>
      <c r="T110" s="27">
        <v>117</v>
      </c>
      <c r="U110" s="412">
        <f t="shared" si="58"/>
        <v>671</v>
      </c>
      <c r="V110" s="29">
        <f t="shared" si="59"/>
        <v>54351</v>
      </c>
      <c r="W110" s="14"/>
      <c r="X110" s="447" t="s">
        <v>144</v>
      </c>
      <c r="Y110" s="448" t="s">
        <v>37</v>
      </c>
      <c r="Z110" s="448" t="s">
        <v>133</v>
      </c>
      <c r="AA110" s="448" t="s">
        <v>51</v>
      </c>
      <c r="AB110" s="448" t="s">
        <v>138</v>
      </c>
      <c r="AC110" s="473" t="s">
        <v>106</v>
      </c>
      <c r="AD110" s="448" t="s">
        <v>32</v>
      </c>
      <c r="AE110" s="448" t="s">
        <v>101</v>
      </c>
      <c r="AF110" s="448" t="s">
        <v>23</v>
      </c>
      <c r="AG110" s="448" t="s">
        <v>134</v>
      </c>
      <c r="AH110" s="449" t="s">
        <v>41</v>
      </c>
      <c r="AI110" s="19"/>
      <c r="AK110" s="8"/>
      <c r="AL110" s="25">
        <f>F100</f>
        <v>87</v>
      </c>
      <c r="AM110" s="26">
        <f>F16</f>
        <v>3</v>
      </c>
      <c r="AN110" s="26">
        <f>F61</f>
        <v>48</v>
      </c>
      <c r="AO110" s="26">
        <f>F112</f>
        <v>99</v>
      </c>
      <c r="AP110" s="26">
        <f>F29</f>
        <v>16</v>
      </c>
      <c r="AQ110" s="26">
        <f>F74</f>
        <v>61</v>
      </c>
      <c r="AR110" s="26">
        <f>F119</f>
        <v>106</v>
      </c>
      <c r="AS110" s="26">
        <f>F36</f>
        <v>23</v>
      </c>
      <c r="AT110" s="26">
        <f>F87</f>
        <v>74</v>
      </c>
      <c r="AU110" s="26">
        <f>F132</f>
        <v>119</v>
      </c>
      <c r="AV110" s="27">
        <f>F48</f>
        <v>35</v>
      </c>
      <c r="AW110" s="341">
        <f t="shared" si="57"/>
        <v>671</v>
      </c>
      <c r="AX110" s="14"/>
      <c r="AY110" s="30" t="s">
        <v>45</v>
      </c>
      <c r="AZ110" s="31" t="s">
        <v>72</v>
      </c>
      <c r="BA110" s="31" t="s">
        <v>86</v>
      </c>
      <c r="BB110" s="31" t="s">
        <v>148</v>
      </c>
      <c r="BC110" s="31" t="s">
        <v>91</v>
      </c>
      <c r="BD110" s="31" t="s">
        <v>106</v>
      </c>
      <c r="BE110" s="31" t="s">
        <v>113</v>
      </c>
      <c r="BF110" s="31" t="s">
        <v>93</v>
      </c>
      <c r="BG110" s="31" t="s">
        <v>40</v>
      </c>
      <c r="BH110" s="31" t="s">
        <v>30</v>
      </c>
      <c r="BI110" s="32" t="s">
        <v>149</v>
      </c>
      <c r="BJ110" s="19"/>
    </row>
    <row r="111" spans="1:90" x14ac:dyDescent="0.2">
      <c r="A111" s="14"/>
      <c r="B111" s="14"/>
      <c r="C111" s="14"/>
      <c r="D111" s="251" t="s">
        <v>128</v>
      </c>
      <c r="E111" s="252" t="s">
        <v>401</v>
      </c>
      <c r="F111" s="253">
        <f>B4+(97*B6)</f>
        <v>98</v>
      </c>
      <c r="G111" s="14"/>
      <c r="I111" s="8"/>
      <c r="J111" s="25">
        <v>99</v>
      </c>
      <c r="K111" s="26">
        <v>104</v>
      </c>
      <c r="L111" s="26">
        <v>39</v>
      </c>
      <c r="M111" s="26">
        <v>115</v>
      </c>
      <c r="N111" s="26">
        <v>22</v>
      </c>
      <c r="O111" s="26">
        <v>17</v>
      </c>
      <c r="P111" s="26">
        <v>69</v>
      </c>
      <c r="Q111" s="26">
        <v>60</v>
      </c>
      <c r="R111" s="26">
        <v>6</v>
      </c>
      <c r="S111" s="26">
        <v>73</v>
      </c>
      <c r="T111" s="27">
        <v>67</v>
      </c>
      <c r="U111" s="412">
        <f t="shared" si="58"/>
        <v>671</v>
      </c>
      <c r="V111" s="29">
        <f t="shared" si="59"/>
        <v>54351</v>
      </c>
      <c r="W111" s="14"/>
      <c r="X111" s="447" t="s">
        <v>148</v>
      </c>
      <c r="Y111" s="448" t="s">
        <v>155</v>
      </c>
      <c r="Z111" s="448" t="s">
        <v>13</v>
      </c>
      <c r="AA111" s="448" t="s">
        <v>63</v>
      </c>
      <c r="AB111" s="448" t="s">
        <v>65</v>
      </c>
      <c r="AC111" s="448" t="s">
        <v>34</v>
      </c>
      <c r="AD111" s="473" t="s">
        <v>163</v>
      </c>
      <c r="AE111" s="448" t="s">
        <v>35</v>
      </c>
      <c r="AF111" s="448" t="s">
        <v>28</v>
      </c>
      <c r="AG111" s="448" t="s">
        <v>103</v>
      </c>
      <c r="AH111" s="449" t="s">
        <v>84</v>
      </c>
      <c r="AI111" s="19"/>
      <c r="AK111" s="8"/>
      <c r="AL111" s="25">
        <f>F35</f>
        <v>22</v>
      </c>
      <c r="AM111" s="26">
        <f>F73</f>
        <v>60</v>
      </c>
      <c r="AN111" s="26">
        <f>F118</f>
        <v>105</v>
      </c>
      <c r="AO111" s="26">
        <f>F42</f>
        <v>29</v>
      </c>
      <c r="AP111" s="26">
        <f>F80</f>
        <v>67</v>
      </c>
      <c r="AQ111" s="26">
        <f>F131</f>
        <v>118</v>
      </c>
      <c r="AR111" s="26">
        <f>F55</f>
        <v>42</v>
      </c>
      <c r="AS111" s="26">
        <f>F92</f>
        <v>79</v>
      </c>
      <c r="AT111" s="26">
        <f>F23</f>
        <v>10</v>
      </c>
      <c r="AU111" s="26">
        <f>F60</f>
        <v>47</v>
      </c>
      <c r="AV111" s="27">
        <f>F105</f>
        <v>92</v>
      </c>
      <c r="AW111" s="341">
        <f t="shared" si="57"/>
        <v>671</v>
      </c>
      <c r="AX111" s="14"/>
      <c r="AY111" s="30" t="s">
        <v>65</v>
      </c>
      <c r="AZ111" s="31" t="s">
        <v>35</v>
      </c>
      <c r="BA111" s="31" t="s">
        <v>97</v>
      </c>
      <c r="BB111" s="31" t="s">
        <v>92</v>
      </c>
      <c r="BC111" s="31" t="s">
        <v>84</v>
      </c>
      <c r="BD111" s="31" t="s">
        <v>98</v>
      </c>
      <c r="BE111" s="31" t="s">
        <v>101</v>
      </c>
      <c r="BF111" s="31" t="s">
        <v>66</v>
      </c>
      <c r="BG111" s="31" t="s">
        <v>115</v>
      </c>
      <c r="BH111" s="31" t="s">
        <v>50</v>
      </c>
      <c r="BI111" s="32" t="s">
        <v>108</v>
      </c>
      <c r="BJ111" s="19"/>
    </row>
    <row r="112" spans="1:90" x14ac:dyDescent="0.2">
      <c r="A112" s="14"/>
      <c r="B112" s="14"/>
      <c r="C112" s="14"/>
      <c r="D112" s="251" t="s">
        <v>148</v>
      </c>
      <c r="E112" s="252" t="s">
        <v>401</v>
      </c>
      <c r="F112" s="253">
        <f>B4+(98*B6)</f>
        <v>99</v>
      </c>
      <c r="G112" s="14"/>
      <c r="I112" s="8" t="s">
        <v>0</v>
      </c>
      <c r="J112" s="25">
        <v>120</v>
      </c>
      <c r="K112" s="26">
        <v>11</v>
      </c>
      <c r="L112" s="26">
        <v>63</v>
      </c>
      <c r="M112" s="26">
        <v>94</v>
      </c>
      <c r="N112" s="26">
        <v>8</v>
      </c>
      <c r="O112" s="26">
        <v>91</v>
      </c>
      <c r="P112" s="26">
        <v>40</v>
      </c>
      <c r="Q112" s="26">
        <v>78</v>
      </c>
      <c r="R112" s="26">
        <v>84</v>
      </c>
      <c r="S112" s="26">
        <v>24</v>
      </c>
      <c r="T112" s="27">
        <v>58</v>
      </c>
      <c r="U112" s="412">
        <f t="shared" si="58"/>
        <v>671</v>
      </c>
      <c r="V112" s="29">
        <f t="shared" si="59"/>
        <v>54351</v>
      </c>
      <c r="W112" s="14"/>
      <c r="X112" s="447" t="s">
        <v>8</v>
      </c>
      <c r="Y112" s="448" t="s">
        <v>120</v>
      </c>
      <c r="Z112" s="448" t="s">
        <v>81</v>
      </c>
      <c r="AA112" s="448" t="s">
        <v>58</v>
      </c>
      <c r="AB112" s="448" t="s">
        <v>83</v>
      </c>
      <c r="AC112" s="448" t="s">
        <v>22</v>
      </c>
      <c r="AD112" s="448" t="s">
        <v>59</v>
      </c>
      <c r="AE112" s="473" t="s">
        <v>166</v>
      </c>
      <c r="AF112" s="448" t="s">
        <v>119</v>
      </c>
      <c r="AG112" s="448" t="s">
        <v>49</v>
      </c>
      <c r="AH112" s="449" t="s">
        <v>94</v>
      </c>
      <c r="AI112" s="19"/>
      <c r="AK112" s="8"/>
      <c r="AL112" s="25">
        <f>F86</f>
        <v>73</v>
      </c>
      <c r="AM112" s="26">
        <f>F124</f>
        <v>111</v>
      </c>
      <c r="AN112" s="26">
        <f>F54</f>
        <v>41</v>
      </c>
      <c r="AO112" s="26">
        <f>F99</f>
        <v>86</v>
      </c>
      <c r="AP112" s="26">
        <f>F15</f>
        <v>2</v>
      </c>
      <c r="AQ112" s="26">
        <f>F67</f>
        <v>54</v>
      </c>
      <c r="AR112" s="26">
        <f>F104</f>
        <v>91</v>
      </c>
      <c r="AS112" s="26">
        <f>F28</f>
        <v>15</v>
      </c>
      <c r="AT112" s="26">
        <f>F79</f>
        <v>66</v>
      </c>
      <c r="AU112" s="26">
        <f>F117</f>
        <v>104</v>
      </c>
      <c r="AV112" s="27">
        <f>F41</f>
        <v>28</v>
      </c>
      <c r="AW112" s="341">
        <f t="shared" si="57"/>
        <v>671</v>
      </c>
      <c r="AX112" s="14"/>
      <c r="AY112" s="30" t="s">
        <v>103</v>
      </c>
      <c r="AZ112" s="31" t="s">
        <v>156</v>
      </c>
      <c r="BA112" s="31" t="s">
        <v>102</v>
      </c>
      <c r="BB112" s="31" t="s">
        <v>89</v>
      </c>
      <c r="BC112" s="31" t="s">
        <v>157</v>
      </c>
      <c r="BD112" s="31" t="s">
        <v>44</v>
      </c>
      <c r="BE112" s="31" t="s">
        <v>22</v>
      </c>
      <c r="BF112" s="31" t="s">
        <v>23</v>
      </c>
      <c r="BG112" s="31" t="s">
        <v>88</v>
      </c>
      <c r="BH112" s="31" t="s">
        <v>155</v>
      </c>
      <c r="BI112" s="32" t="s">
        <v>114</v>
      </c>
      <c r="BJ112" s="19"/>
    </row>
    <row r="113" spans="1:63" x14ac:dyDescent="0.2">
      <c r="A113" s="14"/>
      <c r="B113" s="14"/>
      <c r="C113" s="14"/>
      <c r="D113" s="251" t="s">
        <v>60</v>
      </c>
      <c r="E113" s="252" t="s">
        <v>401</v>
      </c>
      <c r="F113" s="253">
        <f>B4+(99*B6)</f>
        <v>100</v>
      </c>
      <c r="G113" s="14"/>
      <c r="I113" s="8"/>
      <c r="J113" s="25">
        <v>57</v>
      </c>
      <c r="K113" s="26">
        <v>75</v>
      </c>
      <c r="L113" s="26">
        <v>113</v>
      </c>
      <c r="M113" s="26">
        <v>1</v>
      </c>
      <c r="N113" s="26">
        <v>16</v>
      </c>
      <c r="O113" s="26">
        <v>46</v>
      </c>
      <c r="P113" s="26">
        <v>50</v>
      </c>
      <c r="Q113" s="26">
        <v>92</v>
      </c>
      <c r="R113" s="208">
        <v>89</v>
      </c>
      <c r="S113" s="26">
        <v>103</v>
      </c>
      <c r="T113" s="27">
        <v>29</v>
      </c>
      <c r="U113" s="412">
        <f t="shared" si="58"/>
        <v>671</v>
      </c>
      <c r="V113" s="29">
        <f t="shared" si="59"/>
        <v>54351</v>
      </c>
      <c r="W113" s="14"/>
      <c r="X113" s="447" t="s">
        <v>21</v>
      </c>
      <c r="Y113" s="448" t="s">
        <v>153</v>
      </c>
      <c r="Z113" s="448" t="s">
        <v>126</v>
      </c>
      <c r="AA113" s="448" t="s">
        <v>55</v>
      </c>
      <c r="AB113" s="448" t="s">
        <v>91</v>
      </c>
      <c r="AC113" s="448" t="s">
        <v>18</v>
      </c>
      <c r="AD113" s="448" t="s">
        <v>122</v>
      </c>
      <c r="AE113" s="448" t="s">
        <v>108</v>
      </c>
      <c r="AF113" s="473" t="s">
        <v>141</v>
      </c>
      <c r="AG113" s="448" t="s">
        <v>27</v>
      </c>
      <c r="AH113" s="449" t="s">
        <v>92</v>
      </c>
      <c r="AI113" s="19"/>
      <c r="AK113" s="8"/>
      <c r="AL113" s="25">
        <f>F22</f>
        <v>9</v>
      </c>
      <c r="AM113" s="26">
        <f>F59</f>
        <v>46</v>
      </c>
      <c r="AN113" s="26">
        <f>F111</f>
        <v>98</v>
      </c>
      <c r="AO113" s="26">
        <f>F27</f>
        <v>14</v>
      </c>
      <c r="AP113" s="26">
        <f>F72</f>
        <v>59</v>
      </c>
      <c r="AQ113" s="26">
        <f>F123</f>
        <v>110</v>
      </c>
      <c r="AR113" s="26">
        <f>F40</f>
        <v>27</v>
      </c>
      <c r="AS113" s="26">
        <f>F85</f>
        <v>72</v>
      </c>
      <c r="AT113" s="26">
        <f>F130</f>
        <v>117</v>
      </c>
      <c r="AU113" s="26">
        <f>F47</f>
        <v>34</v>
      </c>
      <c r="AV113" s="27">
        <f>F98</f>
        <v>85</v>
      </c>
      <c r="AW113" s="341">
        <f t="shared" si="57"/>
        <v>671</v>
      </c>
      <c r="AX113" s="14"/>
      <c r="AY113" s="30" t="s">
        <v>150</v>
      </c>
      <c r="AZ113" s="31" t="s">
        <v>18</v>
      </c>
      <c r="BA113" s="31" t="s">
        <v>128</v>
      </c>
      <c r="BB113" s="31" t="s">
        <v>19</v>
      </c>
      <c r="BC113" s="31" t="s">
        <v>152</v>
      </c>
      <c r="BD113" s="31" t="s">
        <v>46</v>
      </c>
      <c r="BE113" s="31" t="s">
        <v>136</v>
      </c>
      <c r="BF113" s="31" t="s">
        <v>71</v>
      </c>
      <c r="BG113" s="31" t="s">
        <v>41</v>
      </c>
      <c r="BH113" s="31" t="s">
        <v>130</v>
      </c>
      <c r="BI113" s="32" t="s">
        <v>24</v>
      </c>
      <c r="BJ113" s="19"/>
    </row>
    <row r="114" spans="1:63" x14ac:dyDescent="0.2">
      <c r="A114" s="14"/>
      <c r="B114" s="14"/>
      <c r="C114" s="14"/>
      <c r="D114" s="251" t="s">
        <v>175</v>
      </c>
      <c r="E114" s="252" t="s">
        <v>401</v>
      </c>
      <c r="F114" s="253">
        <f>B4+(100*B6)</f>
        <v>101</v>
      </c>
      <c r="G114" s="14"/>
      <c r="I114" s="8"/>
      <c r="J114" s="25">
        <v>70</v>
      </c>
      <c r="K114" s="26">
        <v>97</v>
      </c>
      <c r="L114" s="26">
        <v>26</v>
      </c>
      <c r="M114" s="26">
        <v>20</v>
      </c>
      <c r="N114" s="26">
        <v>56</v>
      </c>
      <c r="O114" s="26">
        <v>4</v>
      </c>
      <c r="P114" s="26">
        <v>27</v>
      </c>
      <c r="Q114" s="26">
        <v>74</v>
      </c>
      <c r="R114" s="26">
        <v>101</v>
      </c>
      <c r="S114" s="26">
        <v>108</v>
      </c>
      <c r="T114" s="27">
        <v>88</v>
      </c>
      <c r="U114" s="412">
        <f t="shared" si="58"/>
        <v>671</v>
      </c>
      <c r="V114" s="29">
        <f t="shared" si="59"/>
        <v>54351</v>
      </c>
      <c r="W114" s="14"/>
      <c r="X114" s="447" t="s">
        <v>69</v>
      </c>
      <c r="Y114" s="448" t="s">
        <v>36</v>
      </c>
      <c r="Z114" s="448" t="s">
        <v>116</v>
      </c>
      <c r="AA114" s="448" t="s">
        <v>100</v>
      </c>
      <c r="AB114" s="448" t="s">
        <v>15</v>
      </c>
      <c r="AC114" s="448" t="s">
        <v>82</v>
      </c>
      <c r="AD114" s="448" t="s">
        <v>136</v>
      </c>
      <c r="AE114" s="448" t="s">
        <v>40</v>
      </c>
      <c r="AF114" s="448" t="s">
        <v>175</v>
      </c>
      <c r="AG114" s="473" t="s">
        <v>111</v>
      </c>
      <c r="AH114" s="449" t="s">
        <v>9</v>
      </c>
      <c r="AI114" s="19"/>
      <c r="AK114" s="8"/>
      <c r="AL114" s="25">
        <f>F71</f>
        <v>58</v>
      </c>
      <c r="AM114" s="26">
        <f>F116</f>
        <v>103</v>
      </c>
      <c r="AN114" s="26">
        <f>F46</f>
        <v>33</v>
      </c>
      <c r="AO114" s="26">
        <f>F84</f>
        <v>71</v>
      </c>
      <c r="AP114" s="26">
        <f>F129</f>
        <v>116</v>
      </c>
      <c r="AQ114" s="26">
        <f>F53</f>
        <v>40</v>
      </c>
      <c r="AR114" s="26">
        <f>F91</f>
        <v>78</v>
      </c>
      <c r="AS114" s="26">
        <f>F21</f>
        <v>8</v>
      </c>
      <c r="AT114" s="26">
        <f>F66</f>
        <v>53</v>
      </c>
      <c r="AU114" s="26">
        <f>F103</f>
        <v>90</v>
      </c>
      <c r="AV114" s="27">
        <f>F34</f>
        <v>21</v>
      </c>
      <c r="AW114" s="341">
        <f t="shared" si="57"/>
        <v>671</v>
      </c>
      <c r="AX114" s="14"/>
      <c r="AY114" s="30" t="s">
        <v>94</v>
      </c>
      <c r="AZ114" s="31" t="s">
        <v>27</v>
      </c>
      <c r="BA114" s="31" t="s">
        <v>176</v>
      </c>
      <c r="BB114" s="31" t="s">
        <v>80</v>
      </c>
      <c r="BC114" s="31" t="s">
        <v>75</v>
      </c>
      <c r="BD114" s="31" t="s">
        <v>59</v>
      </c>
      <c r="BE114" s="31" t="s">
        <v>166</v>
      </c>
      <c r="BF114" s="31" t="s">
        <v>83</v>
      </c>
      <c r="BG114" s="31" t="s">
        <v>61</v>
      </c>
      <c r="BH114" s="31" t="s">
        <v>134</v>
      </c>
      <c r="BI114" s="32" t="s">
        <v>127</v>
      </c>
      <c r="BJ114" s="19"/>
    </row>
    <row r="115" spans="1:63" ht="12.75" thickBot="1" x14ac:dyDescent="0.25">
      <c r="A115" s="14"/>
      <c r="B115" s="14"/>
      <c r="C115" s="14"/>
      <c r="D115" s="251" t="s">
        <v>38</v>
      </c>
      <c r="E115" s="252" t="s">
        <v>401</v>
      </c>
      <c r="F115" s="264">
        <f>B4+(101*B6)</f>
        <v>102</v>
      </c>
      <c r="G115" s="14"/>
      <c r="I115" s="8"/>
      <c r="J115" s="40">
        <v>71</v>
      </c>
      <c r="K115" s="41">
        <v>85</v>
      </c>
      <c r="L115" s="41">
        <v>36</v>
      </c>
      <c r="M115" s="41">
        <v>68</v>
      </c>
      <c r="N115" s="41">
        <v>110</v>
      </c>
      <c r="O115" s="41">
        <v>81</v>
      </c>
      <c r="P115" s="41">
        <v>10</v>
      </c>
      <c r="Q115" s="41">
        <v>13</v>
      </c>
      <c r="R115" s="41">
        <v>43</v>
      </c>
      <c r="S115" s="41">
        <v>35</v>
      </c>
      <c r="T115" s="42">
        <v>119</v>
      </c>
      <c r="U115" s="412">
        <f t="shared" si="58"/>
        <v>671</v>
      </c>
      <c r="V115" s="29">
        <f t="shared" si="59"/>
        <v>54351</v>
      </c>
      <c r="W115" s="14"/>
      <c r="X115" s="450" t="s">
        <v>80</v>
      </c>
      <c r="Y115" s="451" t="s">
        <v>24</v>
      </c>
      <c r="Z115" s="451" t="s">
        <v>125</v>
      </c>
      <c r="AA115" s="451" t="s">
        <v>87</v>
      </c>
      <c r="AB115" s="451" t="s">
        <v>46</v>
      </c>
      <c r="AC115" s="451" t="s">
        <v>56</v>
      </c>
      <c r="AD115" s="451" t="s">
        <v>115</v>
      </c>
      <c r="AE115" s="451" t="s">
        <v>17</v>
      </c>
      <c r="AF115" s="451" t="s">
        <v>31</v>
      </c>
      <c r="AG115" s="451" t="s">
        <v>149</v>
      </c>
      <c r="AH115" s="474" t="s">
        <v>30</v>
      </c>
      <c r="AI115" s="19"/>
      <c r="AK115" s="8"/>
      <c r="AL115" s="40">
        <f>F128</f>
        <v>115</v>
      </c>
      <c r="AM115" s="41">
        <f>F52</f>
        <v>39</v>
      </c>
      <c r="AN115" s="41">
        <f>F97</f>
        <v>84</v>
      </c>
      <c r="AO115" s="41">
        <f>F14</f>
        <v>1</v>
      </c>
      <c r="AP115" s="41">
        <f>F65</f>
        <v>52</v>
      </c>
      <c r="AQ115" s="41">
        <f>F110</f>
        <v>97</v>
      </c>
      <c r="AR115" s="41">
        <f>F26</f>
        <v>13</v>
      </c>
      <c r="AS115" s="41">
        <f>F78</f>
        <v>65</v>
      </c>
      <c r="AT115" s="41">
        <f>F115</f>
        <v>102</v>
      </c>
      <c r="AU115" s="41">
        <f>F39</f>
        <v>26</v>
      </c>
      <c r="AV115" s="42">
        <f>F90</f>
        <v>77</v>
      </c>
      <c r="AW115" s="341">
        <f t="shared" si="57"/>
        <v>671</v>
      </c>
      <c r="AX115" s="14"/>
      <c r="AY115" s="43" t="s">
        <v>63</v>
      </c>
      <c r="AZ115" s="44" t="s">
        <v>13</v>
      </c>
      <c r="BA115" s="44" t="s">
        <v>119</v>
      </c>
      <c r="BB115" s="44" t="s">
        <v>55</v>
      </c>
      <c r="BC115" s="44" t="s">
        <v>47</v>
      </c>
      <c r="BD115" s="44" t="s">
        <v>36</v>
      </c>
      <c r="BE115" s="44" t="s">
        <v>17</v>
      </c>
      <c r="BF115" s="44" t="s">
        <v>162</v>
      </c>
      <c r="BG115" s="44" t="s">
        <v>38</v>
      </c>
      <c r="BH115" s="44" t="s">
        <v>116</v>
      </c>
      <c r="BI115" s="45" t="s">
        <v>32</v>
      </c>
      <c r="BJ115" s="19"/>
    </row>
    <row r="116" spans="1:63" x14ac:dyDescent="0.2">
      <c r="A116" s="14"/>
      <c r="B116" s="14"/>
      <c r="C116" s="14"/>
      <c r="D116" s="251" t="s">
        <v>27</v>
      </c>
      <c r="E116" s="252" t="s">
        <v>401</v>
      </c>
      <c r="F116" s="264">
        <f>B4+(102*B6)</f>
        <v>103</v>
      </c>
      <c r="G116" s="14"/>
      <c r="I116" s="8"/>
      <c r="J116" s="50">
        <f>SUM(J105:J115)</f>
        <v>671</v>
      </c>
      <c r="K116" s="51">
        <f t="shared" ref="K116:T116" si="60">SUM(K105:K115)</f>
        <v>671</v>
      </c>
      <c r="L116" s="51">
        <f t="shared" si="60"/>
        <v>671</v>
      </c>
      <c r="M116" s="51">
        <f t="shared" si="60"/>
        <v>671</v>
      </c>
      <c r="N116" s="51">
        <f t="shared" si="60"/>
        <v>671</v>
      </c>
      <c r="O116" s="51">
        <f t="shared" si="60"/>
        <v>671</v>
      </c>
      <c r="P116" s="51">
        <f t="shared" si="60"/>
        <v>671</v>
      </c>
      <c r="Q116" s="51">
        <f t="shared" si="60"/>
        <v>671</v>
      </c>
      <c r="R116" s="51">
        <f t="shared" si="60"/>
        <v>671</v>
      </c>
      <c r="S116" s="51">
        <f t="shared" si="60"/>
        <v>671</v>
      </c>
      <c r="T116" s="51">
        <f t="shared" si="60"/>
        <v>671</v>
      </c>
      <c r="U116" s="28">
        <f>SUMSQ(J105,K106,L107,M108,N109,O110,P111,Q112,R113,S114,T115)</f>
        <v>54351</v>
      </c>
      <c r="V116" s="29">
        <f>J105^3+K106^3+L107^3+M108^3+N109^3+O110^3+P111^3+Q112^3+R113^3+S114^3+T115^3</f>
        <v>4952651</v>
      </c>
      <c r="W116" s="14"/>
      <c r="X116" s="453"/>
      <c r="Y116" s="453"/>
      <c r="Z116" s="453"/>
      <c r="AA116" s="453"/>
      <c r="AB116" s="453"/>
      <c r="AC116" s="453"/>
      <c r="AD116" s="453"/>
      <c r="AE116" s="453"/>
      <c r="AF116" s="453"/>
      <c r="AG116" s="453"/>
      <c r="AH116" s="453"/>
      <c r="AI116" s="19"/>
      <c r="AK116" s="8"/>
      <c r="AL116" s="50">
        <f>AL105+AL106+AL107+AL108+AL109+AL110+AL111+AL112+AL113+AL114+AL115</f>
        <v>671</v>
      </c>
      <c r="AM116" s="51">
        <f>AM105+AM106+AM109+AM107+AM108+AM110+AM111+AM112+AM113+AM114+AM115</f>
        <v>671</v>
      </c>
      <c r="AN116" s="51">
        <f t="shared" ref="AN116:AV116" si="61">AN105+AN106+AN107+AN108+AN109+AN110+AN111+AN112+AN113+AN114+AN115</f>
        <v>671</v>
      </c>
      <c r="AO116" s="51">
        <f t="shared" si="61"/>
        <v>671</v>
      </c>
      <c r="AP116" s="51">
        <f t="shared" si="61"/>
        <v>671</v>
      </c>
      <c r="AQ116" s="51">
        <f t="shared" si="61"/>
        <v>671</v>
      </c>
      <c r="AR116" s="51">
        <f t="shared" si="61"/>
        <v>671</v>
      </c>
      <c r="AS116" s="51">
        <f t="shared" si="61"/>
        <v>671</v>
      </c>
      <c r="AT116" s="51">
        <f t="shared" si="61"/>
        <v>671</v>
      </c>
      <c r="AU116" s="51">
        <f t="shared" si="61"/>
        <v>671</v>
      </c>
      <c r="AV116" s="51">
        <f t="shared" si="61"/>
        <v>671</v>
      </c>
      <c r="AW116" s="342">
        <f>AL105^3+AM106^3+AN107^3+AO108^3+AP109^3+AQ110^3+AR111^3+AS112^3+AT113^3+AU114^3+AV115^3</f>
        <v>4952651</v>
      </c>
      <c r="AX116" s="14"/>
      <c r="AY116" s="14"/>
      <c r="AZ116" s="408"/>
      <c r="BA116" s="350" t="s">
        <v>583</v>
      </c>
      <c r="BB116" s="14"/>
      <c r="BC116" s="14"/>
      <c r="BD116" s="14"/>
      <c r="BE116" s="14"/>
      <c r="BF116" s="14"/>
      <c r="BG116" s="14"/>
      <c r="BH116" s="14"/>
      <c r="BI116" s="14"/>
      <c r="BJ116" s="19"/>
    </row>
    <row r="117" spans="1:63" ht="12.75" thickBot="1" x14ac:dyDescent="0.25">
      <c r="A117" s="14"/>
      <c r="B117" s="14"/>
      <c r="C117" s="14"/>
      <c r="D117" s="251" t="s">
        <v>155</v>
      </c>
      <c r="E117" s="252" t="s">
        <v>401</v>
      </c>
      <c r="F117" s="253">
        <f>B4+(103*B6)</f>
        <v>104</v>
      </c>
      <c r="G117" s="14"/>
      <c r="I117" s="8"/>
      <c r="J117" s="393">
        <f>SUMSQ(J105:J115)</f>
        <v>54351</v>
      </c>
      <c r="K117" s="392">
        <f t="shared" ref="K117:T117" si="62">SUMSQ(K105:K115)</f>
        <v>54351</v>
      </c>
      <c r="L117" s="392">
        <f t="shared" si="62"/>
        <v>54351</v>
      </c>
      <c r="M117" s="392">
        <f t="shared" si="62"/>
        <v>54351</v>
      </c>
      <c r="N117" s="392">
        <f t="shared" si="62"/>
        <v>54351</v>
      </c>
      <c r="O117" s="392">
        <f t="shared" si="62"/>
        <v>54351</v>
      </c>
      <c r="P117" s="392">
        <f t="shared" si="62"/>
        <v>54351</v>
      </c>
      <c r="Q117" s="392">
        <f t="shared" si="62"/>
        <v>54351</v>
      </c>
      <c r="R117" s="392">
        <f t="shared" si="62"/>
        <v>54351</v>
      </c>
      <c r="S117" s="392">
        <f t="shared" si="62"/>
        <v>54351</v>
      </c>
      <c r="T117" s="392">
        <f t="shared" si="62"/>
        <v>54351</v>
      </c>
      <c r="U117" s="441">
        <f>SUMSQ(J115,K114,L113,M112,N111,O110,P109,Q108,R107,S106,T105)</f>
        <v>54351</v>
      </c>
      <c r="V117" s="52">
        <f>T105^3+S106^3+R107^3+Q108^3+P109^3+O110^3+N111^3+M112^3+L113^3+K114^3+J115^3</f>
        <v>4952651</v>
      </c>
      <c r="W117" s="14"/>
      <c r="X117" s="455" t="s">
        <v>72</v>
      </c>
      <c r="Y117" s="456" t="s">
        <v>19</v>
      </c>
      <c r="Z117" s="456" t="s">
        <v>176</v>
      </c>
      <c r="AA117" s="456" t="s">
        <v>135</v>
      </c>
      <c r="AB117" s="456" t="s">
        <v>61</v>
      </c>
      <c r="AC117" s="456" t="s">
        <v>106</v>
      </c>
      <c r="AD117" s="456" t="s">
        <v>163</v>
      </c>
      <c r="AE117" s="456" t="s">
        <v>166</v>
      </c>
      <c r="AF117" s="456" t="s">
        <v>141</v>
      </c>
      <c r="AG117" s="456" t="s">
        <v>111</v>
      </c>
      <c r="AH117" s="457" t="s">
        <v>30</v>
      </c>
      <c r="AI117" s="19"/>
      <c r="AK117" s="8"/>
      <c r="AL117" s="393">
        <f>AL115+AM105+AN106+AO107+AP108+AQ109+AR110+AS111+AT112+AU113+AV114</f>
        <v>671</v>
      </c>
      <c r="AM117" s="392">
        <f>AM115+AL114+AN105+AO106+AP107+AQ108+AR109+AS110+AT111+AU112+AV113</f>
        <v>671</v>
      </c>
      <c r="AN117" s="392">
        <f>AN115+AM114+AL113+AO105+AP106+AQ107+AR108+AS109+AT110+AU111+AV112</f>
        <v>671</v>
      </c>
      <c r="AO117" s="392">
        <f>AO115+AN114+AM113+AL112+AP105+AQ106+AR107+AS108+AT109+AU110+AV111</f>
        <v>671</v>
      </c>
      <c r="AP117" s="392">
        <f>AP115+AO114+AN113+AM112+AL111+AQ105+AR106+AS107+AT108+AU109+AV110</f>
        <v>671</v>
      </c>
      <c r="AQ117" s="392">
        <f>AQ115+AP114+AO113+AN112+AM111+AL110+AR105+AS106+AT107+AU108+AV109</f>
        <v>671</v>
      </c>
      <c r="AR117" s="392">
        <f>AR115+AQ114+AP113+AO112+AN111+AM110+AL109+AS105+AT106+AU107+AV108</f>
        <v>671</v>
      </c>
      <c r="AS117" s="392">
        <f>AS115+AR114+AQ113+AP112+AO111+AN110+AM109+AL108+AT105+AU106+AV107</f>
        <v>671</v>
      </c>
      <c r="AT117" s="392">
        <f>AT115+AS114+AR113+AQ112+AP111+AO110+AN109+AM108+AL107+AU105+AV106</f>
        <v>671</v>
      </c>
      <c r="AU117" s="392">
        <f>AU115+AT114+AS113+AR112+AQ111+AP110+AO109+AN108+AM107+AL106+AV105</f>
        <v>671</v>
      </c>
      <c r="AV117" s="392">
        <f>AV115^2+AU114^2+AT113^2+AS112^2+AR111^2+AQ110^2+AP109^2+AO108^2+AN107^2+AM106^2+AL105^2</f>
        <v>54351</v>
      </c>
      <c r="AW117" s="391">
        <f>AV105^3+AU106^3+AT107^3+AS108^3+AR109^3+AQ110^3+AP111^3+AO112^3+AN113^3+AM114^3+AL115^3</f>
        <v>4952651</v>
      </c>
      <c r="AX117" s="14"/>
      <c r="AY117" s="14"/>
      <c r="AZ117" s="14"/>
      <c r="BA117" s="14"/>
      <c r="BB117" s="14"/>
      <c r="BC117" s="14"/>
      <c r="BD117" s="14"/>
      <c r="BE117" s="282"/>
      <c r="BF117" s="282"/>
      <c r="BG117" s="282"/>
      <c r="BH117" s="282"/>
      <c r="BI117" s="282"/>
      <c r="BJ117" s="19"/>
    </row>
    <row r="118" spans="1:63" ht="12.75" thickBot="1" x14ac:dyDescent="0.25">
      <c r="A118" s="14"/>
      <c r="B118" s="14"/>
      <c r="C118" s="14"/>
      <c r="D118" s="251" t="s">
        <v>97</v>
      </c>
      <c r="E118" s="252" t="s">
        <v>401</v>
      </c>
      <c r="F118" s="253">
        <f>B4+(104*B6)</f>
        <v>105</v>
      </c>
      <c r="G118" s="14"/>
      <c r="I118" s="8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424"/>
      <c r="U118" s="423">
        <f>O105^3+O106^3+O107^3+O108^3+O109^3+O110^3+O111^3+O112^3+O113^3+O114^3+O115^3</f>
        <v>4952651</v>
      </c>
      <c r="V118" s="422">
        <f>J110^3+K110^3+L110^3+M110^3+N110^3+O110^3+P110^3+Q110^3+R110^3+S110^3+T110^3</f>
        <v>4952651</v>
      </c>
      <c r="W118" s="14"/>
      <c r="X118" s="458" t="s">
        <v>80</v>
      </c>
      <c r="Y118" s="459" t="s">
        <v>36</v>
      </c>
      <c r="Z118" s="459" t="s">
        <v>126</v>
      </c>
      <c r="AA118" s="459" t="s">
        <v>58</v>
      </c>
      <c r="AB118" s="459" t="s">
        <v>65</v>
      </c>
      <c r="AC118" s="459" t="s">
        <v>106</v>
      </c>
      <c r="AD118" s="459" t="s">
        <v>60</v>
      </c>
      <c r="AE118" s="459" t="s">
        <v>114</v>
      </c>
      <c r="AF118" s="459" t="s">
        <v>150</v>
      </c>
      <c r="AG118" s="459" t="s">
        <v>16</v>
      </c>
      <c r="AH118" s="460" t="s">
        <v>142</v>
      </c>
      <c r="AI118" s="19"/>
      <c r="AK118" s="390"/>
      <c r="AL118" s="55">
        <f>AL105+AM115+AN114+AO113+AP112+AQ111+AR110+AS109+AT108+AU107+AV106</f>
        <v>671</v>
      </c>
      <c r="AM118" s="56">
        <f>AM105+AL106+AN115+AO114+AP113+AQ112+AR111+AS110+AT109+AU108+AV107</f>
        <v>671</v>
      </c>
      <c r="AN118" s="56">
        <f>AN105+AM106+AL107+AO115+AP114+AQ113+AR112+AS111+AT110+AU109+AV108</f>
        <v>671</v>
      </c>
      <c r="AO118" s="56">
        <f>AO105+AN106+AM107+AL108+AP115+AQ114+AR113+AS112+AT111+AU110+AV109</f>
        <v>671</v>
      </c>
      <c r="AP118" s="56">
        <f>AP105+AO106+AN107+AM108+AL109+AQ115+AR114+AS113+AT112+AU111+AV110</f>
        <v>671</v>
      </c>
      <c r="AQ118" s="56">
        <f>AQ105+AP106+AO107+AN108+AM109+AL110+AR115+AS114+AT113+AU112+AV111</f>
        <v>671</v>
      </c>
      <c r="AR118" s="56">
        <f>AR105+AQ106+AP107+AO108+AN109+AM110+AL111+AS115+AT114+AU113+AV112</f>
        <v>671</v>
      </c>
      <c r="AS118" s="56">
        <f>AS105+AR106+AQ107+AP108+AO109+AN110+AM111+AL112+AT115+AU114+AV113</f>
        <v>671</v>
      </c>
      <c r="AT118" s="56">
        <f>AT105+AS106+AR107+AQ108+AP109+AO110+AN111+AM112+AL113+AU115+AV114</f>
        <v>671</v>
      </c>
      <c r="AU118" s="56">
        <f>AU105+AT106+AS107+AR108+AQ109+AP110+AO111+AN112+AM113+AL114+AV115</f>
        <v>671</v>
      </c>
      <c r="AV118" s="56">
        <f>AV105^2+AU106^2+AT107^2+AS108^2+AR109^2+AQ110^2+AP111^2+AO112^2+AN113^2+AM114^2+AL115^2</f>
        <v>54351</v>
      </c>
      <c r="AW118" s="389"/>
      <c r="AX118" s="14"/>
      <c r="AY118" s="350" t="s">
        <v>582</v>
      </c>
      <c r="AZ118" s="350" t="s">
        <v>581</v>
      </c>
      <c r="BA118" s="14"/>
      <c r="BB118" s="350" t="s">
        <v>580</v>
      </c>
      <c r="BC118" s="350"/>
      <c r="BD118" s="350"/>
      <c r="BE118" s="405"/>
      <c r="BF118" s="280" t="s">
        <v>579</v>
      </c>
      <c r="BG118" s="282"/>
      <c r="BH118" s="282"/>
      <c r="BI118" s="282"/>
      <c r="BJ118" s="14"/>
      <c r="BK118" s="153"/>
    </row>
    <row r="119" spans="1:63" ht="12.75" thickBot="1" x14ac:dyDescent="0.25">
      <c r="A119" s="14"/>
      <c r="B119" s="14"/>
      <c r="C119" s="14"/>
      <c r="D119" s="251" t="s">
        <v>113</v>
      </c>
      <c r="E119" s="252" t="s">
        <v>401</v>
      </c>
      <c r="F119" s="264">
        <f>B4+(105*B6)</f>
        <v>106</v>
      </c>
      <c r="G119" s="14"/>
      <c r="I119" s="65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71"/>
      <c r="AK119" s="65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244"/>
      <c r="AZ119" s="350" t="s">
        <v>512</v>
      </c>
      <c r="BA119" s="14"/>
      <c r="BB119" s="14"/>
      <c r="BC119" s="14"/>
      <c r="BD119" s="14"/>
      <c r="BE119" s="66"/>
      <c r="BF119" s="344" t="s">
        <v>578</v>
      </c>
      <c r="BG119" s="404"/>
      <c r="BH119" s="404"/>
      <c r="BI119" s="66"/>
      <c r="BJ119" s="71"/>
    </row>
    <row r="120" spans="1:63" ht="12.75" thickBot="1" x14ac:dyDescent="0.25">
      <c r="A120" s="14"/>
      <c r="B120" s="14"/>
      <c r="C120" s="14"/>
      <c r="D120" s="251" t="s">
        <v>133</v>
      </c>
      <c r="E120" s="252" t="s">
        <v>401</v>
      </c>
      <c r="F120" s="264">
        <f>B4+(106*B6)</f>
        <v>107</v>
      </c>
      <c r="G120" s="14"/>
      <c r="AK120" s="1" t="s">
        <v>0</v>
      </c>
      <c r="AY120" s="14"/>
      <c r="AZ120" s="14"/>
      <c r="BA120" s="14"/>
      <c r="BB120" s="14"/>
      <c r="BC120" s="14"/>
      <c r="BD120" s="14"/>
    </row>
    <row r="121" spans="1:63" ht="12.75" thickBot="1" x14ac:dyDescent="0.25">
      <c r="A121" s="14"/>
      <c r="B121" s="14"/>
      <c r="C121" s="14"/>
      <c r="D121" s="251" t="s">
        <v>111</v>
      </c>
      <c r="E121" s="252" t="s">
        <v>401</v>
      </c>
      <c r="F121" s="253">
        <f>B4+(107*B6)</f>
        <v>108</v>
      </c>
      <c r="G121" s="14"/>
      <c r="I121" s="2" t="s">
        <v>0</v>
      </c>
      <c r="J121" s="3"/>
      <c r="K121" s="3"/>
      <c r="L121" s="3"/>
      <c r="M121" s="3"/>
      <c r="N121" s="3"/>
      <c r="O121" s="4" t="s">
        <v>658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4" t="s">
        <v>650</v>
      </c>
      <c r="AD121" s="3"/>
      <c r="AE121" s="3"/>
      <c r="AF121" s="3"/>
      <c r="AG121" s="3"/>
      <c r="AH121" s="3"/>
      <c r="AI121" s="6"/>
      <c r="AK121" s="2"/>
      <c r="AL121" s="3"/>
      <c r="AM121" s="3"/>
      <c r="AN121" s="3"/>
      <c r="AO121" s="3"/>
      <c r="AP121" s="3"/>
      <c r="AQ121" s="4" t="s">
        <v>577</v>
      </c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4" t="s">
        <v>576</v>
      </c>
      <c r="BE121" s="3"/>
      <c r="BF121" s="3"/>
      <c r="BG121" s="3"/>
      <c r="BH121" s="3"/>
      <c r="BI121" s="3"/>
      <c r="BJ121" s="6"/>
    </row>
    <row r="122" spans="1:63" x14ac:dyDescent="0.2">
      <c r="A122" s="14"/>
      <c r="B122" s="14"/>
      <c r="C122" s="14"/>
      <c r="D122" s="251" t="s">
        <v>11</v>
      </c>
      <c r="E122" s="252" t="s">
        <v>401</v>
      </c>
      <c r="F122" s="253">
        <f>B4+(108*B6)</f>
        <v>109</v>
      </c>
      <c r="G122" s="14"/>
      <c r="I122" s="8"/>
      <c r="J122" s="9">
        <f>F19</f>
        <v>6</v>
      </c>
      <c r="K122" s="10">
        <f>F100</f>
        <v>87</v>
      </c>
      <c r="L122" s="10">
        <f>F127</f>
        <v>114</v>
      </c>
      <c r="M122" s="10">
        <f>F26</f>
        <v>13</v>
      </c>
      <c r="N122" s="10">
        <f>F102</f>
        <v>89</v>
      </c>
      <c r="O122" s="10">
        <f>F120</f>
        <v>107</v>
      </c>
      <c r="P122" s="10">
        <f>F55</f>
        <v>42</v>
      </c>
      <c r="Q122" s="10">
        <f>F64</f>
        <v>51</v>
      </c>
      <c r="R122" s="10">
        <f>F40</f>
        <v>27</v>
      </c>
      <c r="S122" s="10">
        <f>F82</f>
        <v>69</v>
      </c>
      <c r="T122" s="415">
        <f>F79</f>
        <v>66</v>
      </c>
      <c r="U122" s="411">
        <f>SUM(J122:T122)</f>
        <v>671</v>
      </c>
      <c r="V122" s="13">
        <f>SUMSQ(J122:T122)</f>
        <v>54351</v>
      </c>
      <c r="W122" s="14"/>
      <c r="X122" s="472" t="s">
        <v>28</v>
      </c>
      <c r="Y122" s="445" t="s">
        <v>45</v>
      </c>
      <c r="Z122" s="445" t="s">
        <v>109</v>
      </c>
      <c r="AA122" s="445" t="s">
        <v>17</v>
      </c>
      <c r="AB122" s="445" t="s">
        <v>141</v>
      </c>
      <c r="AC122" s="445" t="s">
        <v>133</v>
      </c>
      <c r="AD122" s="445" t="s">
        <v>101</v>
      </c>
      <c r="AE122" s="445" t="s">
        <v>142</v>
      </c>
      <c r="AF122" s="445" t="s">
        <v>136</v>
      </c>
      <c r="AG122" s="445" t="s">
        <v>163</v>
      </c>
      <c r="AH122" s="487" t="s">
        <v>88</v>
      </c>
      <c r="AI122" s="19"/>
      <c r="AK122" s="8"/>
      <c r="AL122" s="9">
        <f>F68</f>
        <v>55</v>
      </c>
      <c r="AM122" s="10">
        <f>F105</f>
        <v>92</v>
      </c>
      <c r="AN122" s="10">
        <f>F27</f>
        <v>14</v>
      </c>
      <c r="AO122" s="10">
        <f>F78</f>
        <v>65</v>
      </c>
      <c r="AP122" s="10">
        <f>F114</f>
        <v>101</v>
      </c>
      <c r="AQ122" s="10">
        <f>F44</f>
        <v>31</v>
      </c>
      <c r="AR122" s="10">
        <f>F87</f>
        <v>74</v>
      </c>
      <c r="AS122" s="10">
        <f>F124</f>
        <v>111</v>
      </c>
      <c r="AT122" s="10">
        <f>F53</f>
        <v>40</v>
      </c>
      <c r="AU122" s="10">
        <f>F96</f>
        <v>83</v>
      </c>
      <c r="AV122" s="11">
        <f>F18</f>
        <v>5</v>
      </c>
      <c r="AW122" s="340">
        <f t="shared" ref="AW122:AW132" si="63">AL122+AM122+AN122+AO122+AP122+AQ122+AR122+AS122+AT122+AU122+AV122</f>
        <v>671</v>
      </c>
      <c r="AX122" s="14"/>
      <c r="AY122" s="403" t="s">
        <v>73</v>
      </c>
      <c r="AZ122" s="402" t="s">
        <v>108</v>
      </c>
      <c r="BA122" s="402" t="s">
        <v>19</v>
      </c>
      <c r="BB122" s="402" t="s">
        <v>162</v>
      </c>
      <c r="BC122" s="402" t="s">
        <v>175</v>
      </c>
      <c r="BD122" s="402" t="s">
        <v>26</v>
      </c>
      <c r="BE122" s="402" t="s">
        <v>40</v>
      </c>
      <c r="BF122" s="402" t="s">
        <v>156</v>
      </c>
      <c r="BG122" s="402" t="s">
        <v>59</v>
      </c>
      <c r="BH122" s="402" t="s">
        <v>145</v>
      </c>
      <c r="BI122" s="401" t="s">
        <v>144</v>
      </c>
      <c r="BJ122" s="19"/>
    </row>
    <row r="123" spans="1:63" x14ac:dyDescent="0.2">
      <c r="A123" s="14"/>
      <c r="B123" s="14"/>
      <c r="C123" s="14"/>
      <c r="D123" s="251" t="s">
        <v>46</v>
      </c>
      <c r="E123" s="252" t="s">
        <v>401</v>
      </c>
      <c r="F123" s="264">
        <f>B4+(109*B6)</f>
        <v>110</v>
      </c>
      <c r="G123" s="14"/>
      <c r="I123" s="8"/>
      <c r="J123" s="25">
        <f>F92</f>
        <v>79</v>
      </c>
      <c r="K123" s="208">
        <f>F30</f>
        <v>17</v>
      </c>
      <c r="L123" s="26">
        <f>F89</f>
        <v>76</v>
      </c>
      <c r="M123" s="26">
        <f>F130</f>
        <v>117</v>
      </c>
      <c r="N123" s="26">
        <f>F24</f>
        <v>11</v>
      </c>
      <c r="O123" s="26">
        <f>F110</f>
        <v>97</v>
      </c>
      <c r="P123" s="26">
        <f>F117</f>
        <v>104</v>
      </c>
      <c r="Q123" s="26">
        <f>F39</f>
        <v>26</v>
      </c>
      <c r="R123" s="26">
        <f>F47</f>
        <v>34</v>
      </c>
      <c r="S123" s="26">
        <f>F76</f>
        <v>63</v>
      </c>
      <c r="T123" s="414">
        <f>F60</f>
        <v>47</v>
      </c>
      <c r="U123" s="412">
        <f t="shared" ref="U123:U132" si="64">SUM(J123:T123)</f>
        <v>671</v>
      </c>
      <c r="V123" s="29">
        <f t="shared" ref="V123:V132" si="65">SUMSQ(J123:T123)</f>
        <v>54351</v>
      </c>
      <c r="W123" s="14"/>
      <c r="X123" s="447" t="s">
        <v>66</v>
      </c>
      <c r="Y123" s="473" t="s">
        <v>34</v>
      </c>
      <c r="Z123" s="448" t="s">
        <v>95</v>
      </c>
      <c r="AA123" s="448" t="s">
        <v>41</v>
      </c>
      <c r="AB123" s="448" t="s">
        <v>120</v>
      </c>
      <c r="AC123" s="448" t="s">
        <v>36</v>
      </c>
      <c r="AD123" s="448" t="s">
        <v>155</v>
      </c>
      <c r="AE123" s="448" t="s">
        <v>116</v>
      </c>
      <c r="AF123" s="448" t="s">
        <v>130</v>
      </c>
      <c r="AG123" s="486" t="s">
        <v>81</v>
      </c>
      <c r="AH123" s="449" t="s">
        <v>50</v>
      </c>
      <c r="AI123" s="19"/>
      <c r="AK123" s="8"/>
      <c r="AL123" s="25">
        <f>F122</f>
        <v>109</v>
      </c>
      <c r="AM123" s="208">
        <f>F37</f>
        <v>24</v>
      </c>
      <c r="AN123" s="26">
        <f>F88</f>
        <v>75</v>
      </c>
      <c r="AO123" s="26">
        <f>F131</f>
        <v>118</v>
      </c>
      <c r="AP123" s="26">
        <f>F47</f>
        <v>34</v>
      </c>
      <c r="AQ123" s="26">
        <f>F97</f>
        <v>84</v>
      </c>
      <c r="AR123" s="26">
        <f>F19</f>
        <v>6</v>
      </c>
      <c r="AS123" s="26">
        <f>F62</f>
        <v>49</v>
      </c>
      <c r="AT123" s="26">
        <f>F112</f>
        <v>99</v>
      </c>
      <c r="AU123" s="26">
        <f>F28</f>
        <v>15</v>
      </c>
      <c r="AV123" s="27">
        <f>F71</f>
        <v>58</v>
      </c>
      <c r="AW123" s="341">
        <f t="shared" si="63"/>
        <v>671</v>
      </c>
      <c r="AX123" s="14"/>
      <c r="AY123" s="400" t="s">
        <v>11</v>
      </c>
      <c r="AZ123" s="399" t="s">
        <v>49</v>
      </c>
      <c r="BA123" s="399" t="s">
        <v>153</v>
      </c>
      <c r="BB123" s="399" t="s">
        <v>98</v>
      </c>
      <c r="BC123" s="399" t="s">
        <v>130</v>
      </c>
      <c r="BD123" s="399" t="s">
        <v>119</v>
      </c>
      <c r="BE123" s="399" t="s">
        <v>28</v>
      </c>
      <c r="BF123" s="399" t="s">
        <v>29</v>
      </c>
      <c r="BG123" s="399" t="s">
        <v>148</v>
      </c>
      <c r="BH123" s="399" t="s">
        <v>23</v>
      </c>
      <c r="BI123" s="398" t="s">
        <v>94</v>
      </c>
      <c r="BJ123" s="19"/>
    </row>
    <row r="124" spans="1:63" x14ac:dyDescent="0.2">
      <c r="A124" s="14"/>
      <c r="B124" s="14"/>
      <c r="C124" s="14"/>
      <c r="D124" s="251" t="s">
        <v>156</v>
      </c>
      <c r="E124" s="252" t="s">
        <v>401</v>
      </c>
      <c r="F124" s="264">
        <f>B4+(110*B6)</f>
        <v>111</v>
      </c>
      <c r="G124" s="14"/>
      <c r="I124" s="8"/>
      <c r="J124" s="25">
        <f>F131</f>
        <v>118</v>
      </c>
      <c r="K124" s="26">
        <f>F81</f>
        <v>68</v>
      </c>
      <c r="L124" s="26">
        <f>F41</f>
        <v>28</v>
      </c>
      <c r="M124" s="26">
        <f>F16</f>
        <v>3</v>
      </c>
      <c r="N124" s="26">
        <f>F121</f>
        <v>108</v>
      </c>
      <c r="O124" s="26">
        <f>F53</f>
        <v>40</v>
      </c>
      <c r="P124" s="26">
        <f>F61</f>
        <v>48</v>
      </c>
      <c r="Q124" s="26">
        <f>F35</f>
        <v>22</v>
      </c>
      <c r="R124" s="26">
        <f>F78</f>
        <v>65</v>
      </c>
      <c r="S124" s="26">
        <f>F91</f>
        <v>78</v>
      </c>
      <c r="T124" s="414">
        <f>F106</f>
        <v>93</v>
      </c>
      <c r="U124" s="412">
        <f t="shared" si="64"/>
        <v>671</v>
      </c>
      <c r="V124" s="29">
        <f t="shared" si="65"/>
        <v>54351</v>
      </c>
      <c r="W124" s="14"/>
      <c r="X124" s="447" t="s">
        <v>98</v>
      </c>
      <c r="Y124" s="448" t="s">
        <v>87</v>
      </c>
      <c r="Z124" s="473" t="s">
        <v>114</v>
      </c>
      <c r="AA124" s="448" t="s">
        <v>72</v>
      </c>
      <c r="AB124" s="448" t="s">
        <v>111</v>
      </c>
      <c r="AC124" s="448" t="s">
        <v>59</v>
      </c>
      <c r="AD124" s="448" t="s">
        <v>86</v>
      </c>
      <c r="AE124" s="448" t="s">
        <v>65</v>
      </c>
      <c r="AF124" s="486" t="s">
        <v>162</v>
      </c>
      <c r="AG124" s="448" t="s">
        <v>166</v>
      </c>
      <c r="AH124" s="449" t="s">
        <v>107</v>
      </c>
      <c r="AI124" s="19"/>
      <c r="AK124" s="8"/>
      <c r="AL124" s="25">
        <f>F54</f>
        <v>41</v>
      </c>
      <c r="AM124" s="26">
        <f>F91</f>
        <v>78</v>
      </c>
      <c r="AN124" s="26">
        <f>F20</f>
        <v>7</v>
      </c>
      <c r="AO124" s="26">
        <f>F63</f>
        <v>50</v>
      </c>
      <c r="AP124" s="26">
        <f>F106</f>
        <v>93</v>
      </c>
      <c r="AQ124" s="26">
        <f>F35</f>
        <v>22</v>
      </c>
      <c r="AR124" s="26">
        <f>F72</f>
        <v>59</v>
      </c>
      <c r="AS124" s="26">
        <f>F115</f>
        <v>102</v>
      </c>
      <c r="AT124" s="26">
        <f>F45</f>
        <v>32</v>
      </c>
      <c r="AU124" s="26">
        <f>F81</f>
        <v>68</v>
      </c>
      <c r="AV124" s="27">
        <f>F132</f>
        <v>119</v>
      </c>
      <c r="AW124" s="341">
        <f t="shared" si="63"/>
        <v>671</v>
      </c>
      <c r="AX124" s="14"/>
      <c r="AY124" s="400" t="s">
        <v>102</v>
      </c>
      <c r="AZ124" s="399" t="s">
        <v>166</v>
      </c>
      <c r="BA124" s="399" t="s">
        <v>43</v>
      </c>
      <c r="BB124" s="399" t="s">
        <v>122</v>
      </c>
      <c r="BC124" s="399" t="s">
        <v>107</v>
      </c>
      <c r="BD124" s="399" t="s">
        <v>65</v>
      </c>
      <c r="BE124" s="399" t="s">
        <v>152</v>
      </c>
      <c r="BF124" s="399" t="s">
        <v>38</v>
      </c>
      <c r="BG124" s="399" t="s">
        <v>37</v>
      </c>
      <c r="BH124" s="399" t="s">
        <v>87</v>
      </c>
      <c r="BI124" s="398" t="s">
        <v>30</v>
      </c>
      <c r="BJ124" s="19"/>
    </row>
    <row r="125" spans="1:63" x14ac:dyDescent="0.2">
      <c r="A125" s="14"/>
      <c r="B125" s="14"/>
      <c r="C125" s="14"/>
      <c r="D125" s="251" t="s">
        <v>74</v>
      </c>
      <c r="E125" s="252" t="s">
        <v>401</v>
      </c>
      <c r="F125" s="253">
        <f>B4+(111*B6)</f>
        <v>112</v>
      </c>
      <c r="G125" s="14"/>
      <c r="I125" s="8"/>
      <c r="J125" s="25">
        <f>F34</f>
        <v>21</v>
      </c>
      <c r="K125" s="26">
        <f>F128</f>
        <v>115</v>
      </c>
      <c r="L125" s="26">
        <f>F22</f>
        <v>9</v>
      </c>
      <c r="M125" s="26">
        <f>F52</f>
        <v>39</v>
      </c>
      <c r="N125" s="26">
        <f>F37</f>
        <v>24</v>
      </c>
      <c r="O125" s="26">
        <f>F58</f>
        <v>45</v>
      </c>
      <c r="P125" s="26">
        <f>F98</f>
        <v>85</v>
      </c>
      <c r="Q125" s="26">
        <f>F71</f>
        <v>58</v>
      </c>
      <c r="R125" s="26">
        <f>F123</f>
        <v>110</v>
      </c>
      <c r="S125" s="26">
        <f>F105</f>
        <v>92</v>
      </c>
      <c r="T125" s="414">
        <f>F86</f>
        <v>73</v>
      </c>
      <c r="U125" s="412">
        <f t="shared" si="64"/>
        <v>671</v>
      </c>
      <c r="V125" s="29">
        <f t="shared" si="65"/>
        <v>54351</v>
      </c>
      <c r="W125" s="14"/>
      <c r="X125" s="447" t="s">
        <v>127</v>
      </c>
      <c r="Y125" s="448" t="s">
        <v>63</v>
      </c>
      <c r="Z125" s="448" t="s">
        <v>150</v>
      </c>
      <c r="AA125" s="473" t="s">
        <v>13</v>
      </c>
      <c r="AB125" s="448" t="s">
        <v>49</v>
      </c>
      <c r="AC125" s="448" t="s">
        <v>138</v>
      </c>
      <c r="AD125" s="448" t="s">
        <v>24</v>
      </c>
      <c r="AE125" s="486" t="s">
        <v>94</v>
      </c>
      <c r="AF125" s="448" t="s">
        <v>46</v>
      </c>
      <c r="AG125" s="448" t="s">
        <v>108</v>
      </c>
      <c r="AH125" s="449" t="s">
        <v>103</v>
      </c>
      <c r="AI125" s="19"/>
      <c r="AK125" s="8"/>
      <c r="AL125" s="25">
        <f>F107</f>
        <v>94</v>
      </c>
      <c r="AM125" s="26">
        <f>F29</f>
        <v>16</v>
      </c>
      <c r="AN125" s="26">
        <f>F79</f>
        <v>66</v>
      </c>
      <c r="AO125" s="26">
        <f>F116</f>
        <v>103</v>
      </c>
      <c r="AP125" s="26">
        <f>F38</f>
        <v>25</v>
      </c>
      <c r="AQ125" s="26">
        <f>F89</f>
        <v>76</v>
      </c>
      <c r="AR125" s="26">
        <f>F125</f>
        <v>112</v>
      </c>
      <c r="AS125" s="26">
        <f>F55</f>
        <v>42</v>
      </c>
      <c r="AT125" s="26">
        <f>F98</f>
        <v>85</v>
      </c>
      <c r="AU125" s="26">
        <f>F14</f>
        <v>1</v>
      </c>
      <c r="AV125" s="27">
        <f>F64</f>
        <v>51</v>
      </c>
      <c r="AW125" s="341">
        <f t="shared" si="63"/>
        <v>671</v>
      </c>
      <c r="AX125" s="14"/>
      <c r="AY125" s="400" t="s">
        <v>58</v>
      </c>
      <c r="AZ125" s="399" t="s">
        <v>91</v>
      </c>
      <c r="BA125" s="399" t="s">
        <v>88</v>
      </c>
      <c r="BB125" s="399" t="s">
        <v>27</v>
      </c>
      <c r="BC125" s="399" t="s">
        <v>16</v>
      </c>
      <c r="BD125" s="399" t="s">
        <v>95</v>
      </c>
      <c r="BE125" s="399" t="s">
        <v>74</v>
      </c>
      <c r="BF125" s="399" t="s">
        <v>101</v>
      </c>
      <c r="BG125" s="399" t="s">
        <v>24</v>
      </c>
      <c r="BH125" s="399" t="s">
        <v>55</v>
      </c>
      <c r="BI125" s="398" t="s">
        <v>142</v>
      </c>
      <c r="BJ125" s="19"/>
    </row>
    <row r="126" spans="1:63" x14ac:dyDescent="0.2">
      <c r="A126" s="14"/>
      <c r="B126" s="14"/>
      <c r="C126" s="14"/>
      <c r="D126" s="251" t="s">
        <v>126</v>
      </c>
      <c r="E126" s="252" t="s">
        <v>401</v>
      </c>
      <c r="F126" s="253">
        <f>B4+(112*B6)</f>
        <v>113</v>
      </c>
      <c r="G126" s="14"/>
      <c r="I126" s="8"/>
      <c r="J126" s="25">
        <f>F112</f>
        <v>99</v>
      </c>
      <c r="K126" s="26">
        <f>F14</f>
        <v>1</v>
      </c>
      <c r="L126" s="26">
        <f>F115</f>
        <v>102</v>
      </c>
      <c r="M126" s="26">
        <f>F45</f>
        <v>32</v>
      </c>
      <c r="N126" s="26">
        <f>F63</f>
        <v>50</v>
      </c>
      <c r="O126" s="26">
        <f>F125</f>
        <v>112</v>
      </c>
      <c r="P126" s="26">
        <f>F75</f>
        <v>62</v>
      </c>
      <c r="Q126" s="26">
        <f>F54</f>
        <v>41</v>
      </c>
      <c r="R126" s="26">
        <f>F83</f>
        <v>70</v>
      </c>
      <c r="S126" s="26">
        <f>F29</f>
        <v>16</v>
      </c>
      <c r="T126" s="414">
        <f>F99</f>
        <v>86</v>
      </c>
      <c r="U126" s="412">
        <f t="shared" si="64"/>
        <v>671</v>
      </c>
      <c r="V126" s="29">
        <f t="shared" si="65"/>
        <v>54351</v>
      </c>
      <c r="W126" s="14"/>
      <c r="X126" s="447" t="s">
        <v>148</v>
      </c>
      <c r="Y126" s="448" t="s">
        <v>55</v>
      </c>
      <c r="Z126" s="448" t="s">
        <v>38</v>
      </c>
      <c r="AA126" s="448" t="s">
        <v>37</v>
      </c>
      <c r="AB126" s="473" t="s">
        <v>122</v>
      </c>
      <c r="AC126" s="448" t="s">
        <v>74</v>
      </c>
      <c r="AD126" s="486" t="s">
        <v>68</v>
      </c>
      <c r="AE126" s="448" t="s">
        <v>102</v>
      </c>
      <c r="AF126" s="448" t="s">
        <v>69</v>
      </c>
      <c r="AG126" s="448" t="s">
        <v>91</v>
      </c>
      <c r="AH126" s="449" t="s">
        <v>89</v>
      </c>
      <c r="AI126" s="19"/>
      <c r="AK126" s="8"/>
      <c r="AL126" s="25">
        <f>F39</f>
        <v>26</v>
      </c>
      <c r="AM126" s="26">
        <f>F82</f>
        <v>69</v>
      </c>
      <c r="AN126" s="26">
        <f>F133</f>
        <v>120</v>
      </c>
      <c r="AO126" s="26">
        <f>F48</f>
        <v>35</v>
      </c>
      <c r="AP126" s="26">
        <f>F99</f>
        <v>86</v>
      </c>
      <c r="AQ126" s="26">
        <f>F21</f>
        <v>8</v>
      </c>
      <c r="AR126" s="26">
        <f>F58</f>
        <v>45</v>
      </c>
      <c r="AS126" s="26">
        <f>F108</f>
        <v>95</v>
      </c>
      <c r="AT126" s="26">
        <f>F30</f>
        <v>17</v>
      </c>
      <c r="AU126" s="26">
        <f>F73</f>
        <v>60</v>
      </c>
      <c r="AV126" s="27">
        <f>F123</f>
        <v>110</v>
      </c>
      <c r="AW126" s="341">
        <f t="shared" si="63"/>
        <v>671</v>
      </c>
      <c r="AX126" s="14"/>
      <c r="AY126" s="400" t="s">
        <v>116</v>
      </c>
      <c r="AZ126" s="399" t="s">
        <v>163</v>
      </c>
      <c r="BA126" s="399" t="s">
        <v>8</v>
      </c>
      <c r="BB126" s="399" t="s">
        <v>149</v>
      </c>
      <c r="BC126" s="399" t="s">
        <v>89</v>
      </c>
      <c r="BD126" s="399" t="s">
        <v>83</v>
      </c>
      <c r="BE126" s="399" t="s">
        <v>138</v>
      </c>
      <c r="BF126" s="399" t="s">
        <v>14</v>
      </c>
      <c r="BG126" s="399" t="s">
        <v>34</v>
      </c>
      <c r="BH126" s="399" t="s">
        <v>35</v>
      </c>
      <c r="BI126" s="398" t="s">
        <v>46</v>
      </c>
      <c r="BJ126" s="19"/>
    </row>
    <row r="127" spans="1:63" x14ac:dyDescent="0.2">
      <c r="A127" s="14"/>
      <c r="B127" s="14"/>
      <c r="C127" s="14"/>
      <c r="D127" s="251" t="s">
        <v>109</v>
      </c>
      <c r="E127" s="252" t="s">
        <v>401</v>
      </c>
      <c r="F127" s="253">
        <f>B4+(113*B6)</f>
        <v>114</v>
      </c>
      <c r="G127" s="14"/>
      <c r="I127" s="8"/>
      <c r="J127" s="25">
        <f>F116</f>
        <v>103</v>
      </c>
      <c r="K127" s="26">
        <f>F104</f>
        <v>91</v>
      </c>
      <c r="L127" s="26">
        <f>F51</f>
        <v>38</v>
      </c>
      <c r="M127" s="26">
        <f>F68</f>
        <v>55</v>
      </c>
      <c r="N127" s="26">
        <f>F133</f>
        <v>120</v>
      </c>
      <c r="O127" s="26">
        <f>F74</f>
        <v>61</v>
      </c>
      <c r="P127" s="26">
        <f>F15</f>
        <v>2</v>
      </c>
      <c r="Q127" s="26">
        <f>F80</f>
        <v>67</v>
      </c>
      <c r="R127" s="26">
        <f>F97</f>
        <v>84</v>
      </c>
      <c r="S127" s="26">
        <f>F44</f>
        <v>31</v>
      </c>
      <c r="T127" s="414">
        <f>F32</f>
        <v>19</v>
      </c>
      <c r="U127" s="491">
        <f>J127^3+K127^3+L127^3+M127^3+N127^3+O127^3+P127^3+Q127^3+R127^3+S127^3+T127^3</f>
        <v>4952651</v>
      </c>
      <c r="V127" s="29">
        <f t="shared" si="65"/>
        <v>54351</v>
      </c>
      <c r="W127" s="14"/>
      <c r="X127" s="447" t="s">
        <v>27</v>
      </c>
      <c r="Y127" s="448" t="s">
        <v>22</v>
      </c>
      <c r="Z127" s="448" t="s">
        <v>105</v>
      </c>
      <c r="AA127" s="448" t="s">
        <v>73</v>
      </c>
      <c r="AB127" s="448" t="s">
        <v>8</v>
      </c>
      <c r="AC127" s="473" t="s">
        <v>106</v>
      </c>
      <c r="AD127" s="448" t="s">
        <v>157</v>
      </c>
      <c r="AE127" s="448" t="s">
        <v>84</v>
      </c>
      <c r="AF127" s="448" t="s">
        <v>119</v>
      </c>
      <c r="AG127" s="448" t="s">
        <v>26</v>
      </c>
      <c r="AH127" s="449" t="s">
        <v>54</v>
      </c>
      <c r="AI127" s="19"/>
      <c r="AK127" s="8"/>
      <c r="AL127" s="25">
        <f>F92</f>
        <v>79</v>
      </c>
      <c r="AM127" s="26">
        <f>F22</f>
        <v>9</v>
      </c>
      <c r="AN127" s="26">
        <f>F65</f>
        <v>52</v>
      </c>
      <c r="AO127" s="26">
        <f>F102</f>
        <v>89</v>
      </c>
      <c r="AP127" s="26">
        <f>F31</f>
        <v>18</v>
      </c>
      <c r="AQ127" s="26">
        <f>F74</f>
        <v>61</v>
      </c>
      <c r="AR127" s="26">
        <f>F117</f>
        <v>104</v>
      </c>
      <c r="AS127" s="26">
        <f>F46</f>
        <v>33</v>
      </c>
      <c r="AT127" s="26">
        <f>F83</f>
        <v>70</v>
      </c>
      <c r="AU127" s="26">
        <f>F126</f>
        <v>113</v>
      </c>
      <c r="AV127" s="27">
        <f>F56</f>
        <v>43</v>
      </c>
      <c r="AW127" s="341">
        <f t="shared" si="63"/>
        <v>671</v>
      </c>
      <c r="AX127" s="14"/>
      <c r="AY127" s="400" t="s">
        <v>66</v>
      </c>
      <c r="AZ127" s="399" t="s">
        <v>150</v>
      </c>
      <c r="BA127" s="399" t="s">
        <v>47</v>
      </c>
      <c r="BB127" s="399" t="s">
        <v>141</v>
      </c>
      <c r="BC127" s="399" t="s">
        <v>64</v>
      </c>
      <c r="BD127" s="399" t="s">
        <v>106</v>
      </c>
      <c r="BE127" s="399" t="s">
        <v>155</v>
      </c>
      <c r="BF127" s="399" t="s">
        <v>176</v>
      </c>
      <c r="BG127" s="399" t="s">
        <v>69</v>
      </c>
      <c r="BH127" s="399" t="s">
        <v>126</v>
      </c>
      <c r="BI127" s="398" t="s">
        <v>31</v>
      </c>
      <c r="BJ127" s="19"/>
    </row>
    <row r="128" spans="1:63" x14ac:dyDescent="0.2">
      <c r="A128" s="14"/>
      <c r="B128" s="14"/>
      <c r="C128" s="14"/>
      <c r="D128" s="251" t="s">
        <v>63</v>
      </c>
      <c r="E128" s="252" t="s">
        <v>401</v>
      </c>
      <c r="F128" s="253">
        <f>B4+(114*B6)</f>
        <v>115</v>
      </c>
      <c r="G128" s="14"/>
      <c r="I128" s="8"/>
      <c r="J128" s="25">
        <f>F49</f>
        <v>36</v>
      </c>
      <c r="K128" s="26">
        <f>F119</f>
        <v>106</v>
      </c>
      <c r="L128" s="26">
        <f>F65</f>
        <v>52</v>
      </c>
      <c r="M128" s="26">
        <f>F94</f>
        <v>81</v>
      </c>
      <c r="N128" s="26">
        <f>F73</f>
        <v>60</v>
      </c>
      <c r="O128" s="26">
        <f>F23</f>
        <v>10</v>
      </c>
      <c r="P128" s="26">
        <f>F85</f>
        <v>72</v>
      </c>
      <c r="Q128" s="26">
        <f>F103</f>
        <v>90</v>
      </c>
      <c r="R128" s="26">
        <f>F33</f>
        <v>20</v>
      </c>
      <c r="S128" s="26">
        <f>F134</f>
        <v>121</v>
      </c>
      <c r="T128" s="414">
        <f>F36</f>
        <v>23</v>
      </c>
      <c r="U128" s="412">
        <f t="shared" si="64"/>
        <v>671</v>
      </c>
      <c r="V128" s="29">
        <f t="shared" si="65"/>
        <v>54351</v>
      </c>
      <c r="W128" s="14"/>
      <c r="X128" s="447" t="s">
        <v>125</v>
      </c>
      <c r="Y128" s="448" t="s">
        <v>113</v>
      </c>
      <c r="Z128" s="448" t="s">
        <v>47</v>
      </c>
      <c r="AA128" s="448" t="s">
        <v>56</v>
      </c>
      <c r="AB128" s="486" t="s">
        <v>35</v>
      </c>
      <c r="AC128" s="448" t="s">
        <v>115</v>
      </c>
      <c r="AD128" s="473" t="s">
        <v>71</v>
      </c>
      <c r="AE128" s="448" t="s">
        <v>134</v>
      </c>
      <c r="AF128" s="448" t="s">
        <v>100</v>
      </c>
      <c r="AG128" s="448" t="s">
        <v>10</v>
      </c>
      <c r="AH128" s="449" t="s">
        <v>93</v>
      </c>
      <c r="AI128" s="19"/>
      <c r="AK128" s="8"/>
      <c r="AL128" s="25">
        <f>F25</f>
        <v>12</v>
      </c>
      <c r="AM128" s="26">
        <f>F75</f>
        <v>62</v>
      </c>
      <c r="AN128" s="26">
        <f>F118</f>
        <v>105</v>
      </c>
      <c r="AO128" s="26">
        <f>F40</f>
        <v>27</v>
      </c>
      <c r="AP128" s="26">
        <f>F90</f>
        <v>77</v>
      </c>
      <c r="AQ128" s="26">
        <f>F127</f>
        <v>114</v>
      </c>
      <c r="AR128" s="26">
        <f>F49</f>
        <v>36</v>
      </c>
      <c r="AS128" s="26">
        <f>F100</f>
        <v>87</v>
      </c>
      <c r="AT128" s="26">
        <f>F15</f>
        <v>2</v>
      </c>
      <c r="AU128" s="26">
        <f>F66</f>
        <v>53</v>
      </c>
      <c r="AV128" s="27">
        <f>F109</f>
        <v>96</v>
      </c>
      <c r="AW128" s="341">
        <f t="shared" si="63"/>
        <v>671</v>
      </c>
      <c r="AX128" s="14"/>
      <c r="AY128" s="400" t="s">
        <v>118</v>
      </c>
      <c r="AZ128" s="399" t="s">
        <v>68</v>
      </c>
      <c r="BA128" s="399" t="s">
        <v>97</v>
      </c>
      <c r="BB128" s="399" t="s">
        <v>136</v>
      </c>
      <c r="BC128" s="399" t="s">
        <v>32</v>
      </c>
      <c r="BD128" s="399" t="s">
        <v>109</v>
      </c>
      <c r="BE128" s="399" t="s">
        <v>125</v>
      </c>
      <c r="BF128" s="399" t="s">
        <v>45</v>
      </c>
      <c r="BG128" s="399" t="s">
        <v>157</v>
      </c>
      <c r="BH128" s="399" t="s">
        <v>61</v>
      </c>
      <c r="BI128" s="398" t="s">
        <v>104</v>
      </c>
      <c r="BJ128" s="19"/>
    </row>
    <row r="129" spans="1:63" x14ac:dyDescent="0.2">
      <c r="A129" s="14"/>
      <c r="B129" s="14"/>
      <c r="C129" s="14"/>
      <c r="D129" s="251" t="s">
        <v>75</v>
      </c>
      <c r="E129" s="252" t="s">
        <v>401</v>
      </c>
      <c r="F129" s="264">
        <f>B4+(115*B6)</f>
        <v>116</v>
      </c>
      <c r="G129" s="14"/>
      <c r="I129" s="8" t="s">
        <v>0</v>
      </c>
      <c r="J129" s="25">
        <f>F62</f>
        <v>49</v>
      </c>
      <c r="K129" s="26">
        <f>F43</f>
        <v>30</v>
      </c>
      <c r="L129" s="26">
        <f>F25</f>
        <v>12</v>
      </c>
      <c r="M129" s="26">
        <f>F77</f>
        <v>64</v>
      </c>
      <c r="N129" s="26">
        <f>F50</f>
        <v>37</v>
      </c>
      <c r="O129" s="26">
        <f>F90</f>
        <v>77</v>
      </c>
      <c r="P129" s="26">
        <f>F111</f>
        <v>98</v>
      </c>
      <c r="Q129" s="26">
        <f>F96</f>
        <v>83</v>
      </c>
      <c r="R129" s="26">
        <f>F126</f>
        <v>113</v>
      </c>
      <c r="S129" s="26">
        <f>F20</f>
        <v>7</v>
      </c>
      <c r="T129" s="414">
        <f>F114</f>
        <v>101</v>
      </c>
      <c r="U129" s="412">
        <f t="shared" si="64"/>
        <v>671</v>
      </c>
      <c r="V129" s="29">
        <f t="shared" si="65"/>
        <v>54351</v>
      </c>
      <c r="W129" s="14"/>
      <c r="X129" s="447" t="s">
        <v>29</v>
      </c>
      <c r="Y129" s="448" t="s">
        <v>160</v>
      </c>
      <c r="Z129" s="448" t="s">
        <v>118</v>
      </c>
      <c r="AA129" s="486" t="s">
        <v>70</v>
      </c>
      <c r="AB129" s="448" t="s">
        <v>39</v>
      </c>
      <c r="AC129" s="448" t="s">
        <v>32</v>
      </c>
      <c r="AD129" s="448" t="s">
        <v>128</v>
      </c>
      <c r="AE129" s="473" t="s">
        <v>145</v>
      </c>
      <c r="AF129" s="448" t="s">
        <v>126</v>
      </c>
      <c r="AG129" s="448" t="s">
        <v>43</v>
      </c>
      <c r="AH129" s="449" t="s">
        <v>175</v>
      </c>
      <c r="AI129" s="19"/>
      <c r="AK129" s="8"/>
      <c r="AL129" s="25">
        <f>F84</f>
        <v>71</v>
      </c>
      <c r="AM129" s="26">
        <f>F134</f>
        <v>121</v>
      </c>
      <c r="AN129" s="26">
        <f>F50</f>
        <v>37</v>
      </c>
      <c r="AO129" s="26">
        <f>F93</f>
        <v>80</v>
      </c>
      <c r="AP129" s="26">
        <f>F23</f>
        <v>10</v>
      </c>
      <c r="AQ129" s="26">
        <f>F59</f>
        <v>46</v>
      </c>
      <c r="AR129" s="26">
        <f>F110</f>
        <v>97</v>
      </c>
      <c r="AS129" s="26">
        <f>F32</f>
        <v>19</v>
      </c>
      <c r="AT129" s="26">
        <f>F69</f>
        <v>56</v>
      </c>
      <c r="AU129" s="26">
        <f>F119</f>
        <v>106</v>
      </c>
      <c r="AV129" s="27">
        <f>F41</f>
        <v>28</v>
      </c>
      <c r="AW129" s="341">
        <f t="shared" si="63"/>
        <v>671</v>
      </c>
      <c r="AX129" s="14"/>
      <c r="AY129" s="400" t="s">
        <v>80</v>
      </c>
      <c r="AZ129" s="399" t="s">
        <v>10</v>
      </c>
      <c r="BA129" s="399" t="s">
        <v>39</v>
      </c>
      <c r="BB129" s="399" t="s">
        <v>51</v>
      </c>
      <c r="BC129" s="399" t="s">
        <v>115</v>
      </c>
      <c r="BD129" s="399" t="s">
        <v>18</v>
      </c>
      <c r="BE129" s="399" t="s">
        <v>36</v>
      </c>
      <c r="BF129" s="399" t="s">
        <v>54</v>
      </c>
      <c r="BG129" s="399" t="s">
        <v>15</v>
      </c>
      <c r="BH129" s="399" t="s">
        <v>113</v>
      </c>
      <c r="BI129" s="398" t="s">
        <v>114</v>
      </c>
      <c r="BJ129" s="19"/>
    </row>
    <row r="130" spans="1:63" x14ac:dyDescent="0.2">
      <c r="A130" s="14"/>
      <c r="B130" s="14"/>
      <c r="C130" s="14"/>
      <c r="D130" s="251" t="s">
        <v>41</v>
      </c>
      <c r="E130" s="252" t="s">
        <v>401</v>
      </c>
      <c r="F130" s="264">
        <f>B4+(116*B6)</f>
        <v>117</v>
      </c>
      <c r="G130" s="14"/>
      <c r="I130" s="8"/>
      <c r="J130" s="25">
        <f>F42</f>
        <v>29</v>
      </c>
      <c r="K130" s="26">
        <f>F57</f>
        <v>44</v>
      </c>
      <c r="L130" s="26">
        <f>F70</f>
        <v>57</v>
      </c>
      <c r="M130" s="26">
        <f>F113</f>
        <v>100</v>
      </c>
      <c r="N130" s="26">
        <f>F87</f>
        <v>74</v>
      </c>
      <c r="O130" s="26">
        <f>F95</f>
        <v>82</v>
      </c>
      <c r="P130" s="26">
        <f>F27</f>
        <v>14</v>
      </c>
      <c r="Q130" s="26">
        <f>F132</f>
        <v>119</v>
      </c>
      <c r="R130" s="26">
        <f>F107</f>
        <v>94</v>
      </c>
      <c r="S130" s="26">
        <f>F67</f>
        <v>54</v>
      </c>
      <c r="T130" s="414">
        <f>F17</f>
        <v>4</v>
      </c>
      <c r="U130" s="412">
        <f t="shared" si="64"/>
        <v>671</v>
      </c>
      <c r="V130" s="29">
        <f t="shared" si="65"/>
        <v>54351</v>
      </c>
      <c r="W130" s="14"/>
      <c r="X130" s="447" t="s">
        <v>92</v>
      </c>
      <c r="Y130" s="448" t="s">
        <v>135</v>
      </c>
      <c r="Z130" s="486" t="s">
        <v>21</v>
      </c>
      <c r="AA130" s="448" t="s">
        <v>60</v>
      </c>
      <c r="AB130" s="448" t="s">
        <v>40</v>
      </c>
      <c r="AC130" s="448" t="s">
        <v>48</v>
      </c>
      <c r="AD130" s="448" t="s">
        <v>19</v>
      </c>
      <c r="AE130" s="448" t="s">
        <v>30</v>
      </c>
      <c r="AF130" s="473" t="s">
        <v>58</v>
      </c>
      <c r="AG130" s="448" t="s">
        <v>44</v>
      </c>
      <c r="AH130" s="449" t="s">
        <v>82</v>
      </c>
      <c r="AI130" s="19"/>
      <c r="AK130" s="8"/>
      <c r="AL130" s="25">
        <f>F16</f>
        <v>3</v>
      </c>
      <c r="AM130" s="26">
        <f>F67</f>
        <v>54</v>
      </c>
      <c r="AN130" s="26">
        <f>F103</f>
        <v>90</v>
      </c>
      <c r="AO130" s="26">
        <f>F33</f>
        <v>20</v>
      </c>
      <c r="AP130" s="26">
        <f>F76</f>
        <v>63</v>
      </c>
      <c r="AQ130" s="26">
        <f>F113</f>
        <v>100</v>
      </c>
      <c r="AR130" s="26">
        <f>F42</f>
        <v>29</v>
      </c>
      <c r="AS130" s="26">
        <f>F85</f>
        <v>72</v>
      </c>
      <c r="AT130" s="26">
        <f>F128</f>
        <v>115</v>
      </c>
      <c r="AU130" s="26">
        <f>F57</f>
        <v>44</v>
      </c>
      <c r="AV130" s="27">
        <f>F94</f>
        <v>81</v>
      </c>
      <c r="AW130" s="341">
        <f t="shared" si="63"/>
        <v>671</v>
      </c>
      <c r="AX130" s="14"/>
      <c r="AY130" s="400" t="s">
        <v>72</v>
      </c>
      <c r="AZ130" s="399" t="s">
        <v>44</v>
      </c>
      <c r="BA130" s="399" t="s">
        <v>134</v>
      </c>
      <c r="BB130" s="399" t="s">
        <v>100</v>
      </c>
      <c r="BC130" s="399" t="s">
        <v>81</v>
      </c>
      <c r="BD130" s="399" t="s">
        <v>60</v>
      </c>
      <c r="BE130" s="399" t="s">
        <v>92</v>
      </c>
      <c r="BF130" s="399" t="s">
        <v>71</v>
      </c>
      <c r="BG130" s="399" t="s">
        <v>63</v>
      </c>
      <c r="BH130" s="399" t="s">
        <v>135</v>
      </c>
      <c r="BI130" s="398" t="s">
        <v>56</v>
      </c>
      <c r="BJ130" s="19"/>
    </row>
    <row r="131" spans="1:63" x14ac:dyDescent="0.2">
      <c r="A131" s="14"/>
      <c r="B131" s="14"/>
      <c r="C131" s="14"/>
      <c r="D131" s="251" t="s">
        <v>98</v>
      </c>
      <c r="E131" s="252" t="s">
        <v>401</v>
      </c>
      <c r="F131" s="253">
        <f>B4+(117*B6)</f>
        <v>118</v>
      </c>
      <c r="G131" s="14"/>
      <c r="I131" s="8"/>
      <c r="J131" s="25">
        <f>F88</f>
        <v>75</v>
      </c>
      <c r="K131" s="26">
        <f>F72</f>
        <v>59</v>
      </c>
      <c r="L131" s="26">
        <f>F101</f>
        <v>88</v>
      </c>
      <c r="M131" s="26">
        <f>F109</f>
        <v>96</v>
      </c>
      <c r="N131" s="26">
        <f>F31</f>
        <v>18</v>
      </c>
      <c r="O131" s="26">
        <f>F38</f>
        <v>25</v>
      </c>
      <c r="P131" s="26">
        <f>F124</f>
        <v>111</v>
      </c>
      <c r="Q131" s="26">
        <f>F18</f>
        <v>5</v>
      </c>
      <c r="R131" s="26">
        <f>F59</f>
        <v>46</v>
      </c>
      <c r="S131" s="26">
        <f>F118</f>
        <v>105</v>
      </c>
      <c r="T131" s="414">
        <f>F56</f>
        <v>43</v>
      </c>
      <c r="U131" s="412">
        <f t="shared" si="64"/>
        <v>671</v>
      </c>
      <c r="V131" s="29">
        <f t="shared" si="65"/>
        <v>54351</v>
      </c>
      <c r="W131" s="14"/>
      <c r="X131" s="447" t="s">
        <v>153</v>
      </c>
      <c r="Y131" s="486" t="s">
        <v>152</v>
      </c>
      <c r="Z131" s="448" t="s">
        <v>9</v>
      </c>
      <c r="AA131" s="448" t="s">
        <v>104</v>
      </c>
      <c r="AB131" s="448" t="s">
        <v>64</v>
      </c>
      <c r="AC131" s="448" t="s">
        <v>16</v>
      </c>
      <c r="AD131" s="448" t="s">
        <v>156</v>
      </c>
      <c r="AE131" s="448" t="s">
        <v>144</v>
      </c>
      <c r="AF131" s="448" t="s">
        <v>18</v>
      </c>
      <c r="AG131" s="473" t="s">
        <v>97</v>
      </c>
      <c r="AH131" s="449" t="s">
        <v>31</v>
      </c>
      <c r="AI131" s="19"/>
      <c r="AK131" s="8"/>
      <c r="AL131" s="25">
        <f>F77</f>
        <v>64</v>
      </c>
      <c r="AM131" s="26">
        <f>F120</f>
        <v>107</v>
      </c>
      <c r="AN131" s="26">
        <f>F36</f>
        <v>23</v>
      </c>
      <c r="AO131" s="26">
        <f>F86</f>
        <v>73</v>
      </c>
      <c r="AP131" s="26">
        <f>F129</f>
        <v>116</v>
      </c>
      <c r="AQ131" s="26">
        <f>F51</f>
        <v>38</v>
      </c>
      <c r="AR131" s="26">
        <f>F101</f>
        <v>88</v>
      </c>
      <c r="AS131" s="26">
        <f>F17</f>
        <v>4</v>
      </c>
      <c r="AT131" s="26">
        <f>F60</f>
        <v>47</v>
      </c>
      <c r="AU131" s="26">
        <f>F111</f>
        <v>98</v>
      </c>
      <c r="AV131" s="27">
        <f>F26</f>
        <v>13</v>
      </c>
      <c r="AW131" s="341">
        <f t="shared" si="63"/>
        <v>671</v>
      </c>
      <c r="AX131" s="14"/>
      <c r="AY131" s="400" t="s">
        <v>70</v>
      </c>
      <c r="AZ131" s="399" t="s">
        <v>133</v>
      </c>
      <c r="BA131" s="399" t="s">
        <v>93</v>
      </c>
      <c r="BB131" s="399" t="s">
        <v>103</v>
      </c>
      <c r="BC131" s="399" t="s">
        <v>75</v>
      </c>
      <c r="BD131" s="399" t="s">
        <v>105</v>
      </c>
      <c r="BE131" s="399" t="s">
        <v>9</v>
      </c>
      <c r="BF131" s="399" t="s">
        <v>82</v>
      </c>
      <c r="BG131" s="399" t="s">
        <v>50</v>
      </c>
      <c r="BH131" s="399" t="s">
        <v>128</v>
      </c>
      <c r="BI131" s="398" t="s">
        <v>17</v>
      </c>
      <c r="BJ131" s="19"/>
    </row>
    <row r="132" spans="1:63" ht="12.75" thickBot="1" x14ac:dyDescent="0.25">
      <c r="A132" s="14"/>
      <c r="B132" s="14"/>
      <c r="C132" s="14"/>
      <c r="D132" s="251" t="s">
        <v>30</v>
      </c>
      <c r="E132" s="252" t="s">
        <v>401</v>
      </c>
      <c r="F132" s="253">
        <f>B4+(118*B6)</f>
        <v>119</v>
      </c>
      <c r="G132" s="14"/>
      <c r="I132" s="8"/>
      <c r="J132" s="40">
        <f>F69</f>
        <v>56</v>
      </c>
      <c r="K132" s="41">
        <f>F66</f>
        <v>53</v>
      </c>
      <c r="L132" s="41">
        <f>F108</f>
        <v>95</v>
      </c>
      <c r="M132" s="41">
        <f>F84</f>
        <v>71</v>
      </c>
      <c r="N132" s="41">
        <f>F93</f>
        <v>80</v>
      </c>
      <c r="O132" s="41">
        <f>F28</f>
        <v>15</v>
      </c>
      <c r="P132" s="41">
        <f>F46</f>
        <v>33</v>
      </c>
      <c r="Q132" s="41">
        <f>F122</f>
        <v>109</v>
      </c>
      <c r="R132" s="41">
        <f>F21</f>
        <v>8</v>
      </c>
      <c r="S132" s="41">
        <f>F48</f>
        <v>35</v>
      </c>
      <c r="T132" s="413">
        <f>F129</f>
        <v>116</v>
      </c>
      <c r="U132" s="412">
        <f t="shared" si="64"/>
        <v>671</v>
      </c>
      <c r="V132" s="29">
        <f t="shared" si="65"/>
        <v>54351</v>
      </c>
      <c r="W132" s="14"/>
      <c r="X132" s="485" t="s">
        <v>15</v>
      </c>
      <c r="Y132" s="451" t="s">
        <v>61</v>
      </c>
      <c r="Z132" s="451" t="s">
        <v>14</v>
      </c>
      <c r="AA132" s="451" t="s">
        <v>80</v>
      </c>
      <c r="AB132" s="451" t="s">
        <v>51</v>
      </c>
      <c r="AC132" s="451" t="s">
        <v>23</v>
      </c>
      <c r="AD132" s="451" t="s">
        <v>176</v>
      </c>
      <c r="AE132" s="451" t="s">
        <v>11</v>
      </c>
      <c r="AF132" s="451" t="s">
        <v>83</v>
      </c>
      <c r="AG132" s="451" t="s">
        <v>149</v>
      </c>
      <c r="AH132" s="474" t="s">
        <v>75</v>
      </c>
      <c r="AI132" s="19"/>
      <c r="AK132" s="8"/>
      <c r="AL132" s="40">
        <f>F130</f>
        <v>117</v>
      </c>
      <c r="AM132" s="41">
        <f>F52</f>
        <v>39</v>
      </c>
      <c r="AN132" s="41">
        <f>F95</f>
        <v>82</v>
      </c>
      <c r="AO132" s="41">
        <f>F24</f>
        <v>11</v>
      </c>
      <c r="AP132" s="41">
        <f>F61</f>
        <v>48</v>
      </c>
      <c r="AQ132" s="41">
        <f>F104</f>
        <v>91</v>
      </c>
      <c r="AR132" s="41">
        <f>F34</f>
        <v>21</v>
      </c>
      <c r="AS132" s="41">
        <f>F70</f>
        <v>57</v>
      </c>
      <c r="AT132" s="41">
        <f>F121</f>
        <v>108</v>
      </c>
      <c r="AU132" s="41">
        <f>F43</f>
        <v>30</v>
      </c>
      <c r="AV132" s="42">
        <f>F80</f>
        <v>67</v>
      </c>
      <c r="AW132" s="341">
        <f t="shared" si="63"/>
        <v>671</v>
      </c>
      <c r="AX132" s="14"/>
      <c r="AY132" s="397" t="s">
        <v>41</v>
      </c>
      <c r="AZ132" s="396" t="s">
        <v>13</v>
      </c>
      <c r="BA132" s="396" t="s">
        <v>48</v>
      </c>
      <c r="BB132" s="396" t="s">
        <v>120</v>
      </c>
      <c r="BC132" s="396" t="s">
        <v>86</v>
      </c>
      <c r="BD132" s="396" t="s">
        <v>22</v>
      </c>
      <c r="BE132" s="396" t="s">
        <v>127</v>
      </c>
      <c r="BF132" s="396" t="s">
        <v>21</v>
      </c>
      <c r="BG132" s="396" t="s">
        <v>111</v>
      </c>
      <c r="BH132" s="396" t="s">
        <v>160</v>
      </c>
      <c r="BI132" s="395" t="s">
        <v>84</v>
      </c>
      <c r="BJ132" s="19"/>
    </row>
    <row r="133" spans="1:63" x14ac:dyDescent="0.2">
      <c r="A133" s="14"/>
      <c r="B133" s="14"/>
      <c r="C133" s="14"/>
      <c r="D133" s="251" t="s">
        <v>8</v>
      </c>
      <c r="E133" s="252" t="s">
        <v>401</v>
      </c>
      <c r="F133" s="264">
        <f>B4+(119*B6)</f>
        <v>120</v>
      </c>
      <c r="G133" s="14"/>
      <c r="I133" s="8"/>
      <c r="J133" s="50">
        <f>SUM(J122:J132)</f>
        <v>671</v>
      </c>
      <c r="K133" s="51">
        <f t="shared" ref="K133" si="66">SUM(K122:K132)</f>
        <v>671</v>
      </c>
      <c r="L133" s="51">
        <f t="shared" ref="L133" si="67">SUM(L122:L132)</f>
        <v>671</v>
      </c>
      <c r="M133" s="51">
        <f t="shared" ref="M133" si="68">SUM(M122:M132)</f>
        <v>671</v>
      </c>
      <c r="N133" s="51">
        <f t="shared" ref="N133" si="69">SUM(N122:N132)</f>
        <v>671</v>
      </c>
      <c r="O133" s="490">
        <f>O122^3+O123^3+O124^3+O125^3+O126^3+O127^3+O128^3+O129^3+O130^3+O131^3+O132^3</f>
        <v>4952651</v>
      </c>
      <c r="P133" s="51">
        <f t="shared" ref="P133" si="70">SUM(P122:P132)</f>
        <v>671</v>
      </c>
      <c r="Q133" s="51">
        <f t="shared" ref="Q133" si="71">SUM(Q122:Q132)</f>
        <v>671</v>
      </c>
      <c r="R133" s="51">
        <f t="shared" ref="R133" si="72">SUM(R122:R132)</f>
        <v>671</v>
      </c>
      <c r="S133" s="51">
        <f t="shared" ref="S133" si="73">SUM(S122:S132)</f>
        <v>671</v>
      </c>
      <c r="T133" s="51">
        <f t="shared" ref="T133" si="74">SUM(T122:T132)</f>
        <v>671</v>
      </c>
      <c r="U133" s="492">
        <f>J122^3+K123^3+L124^3+M125^3+N126^3+O127^3+P128^3+Q129^3+R130^3+S131^3+T132^3</f>
        <v>4932521</v>
      </c>
      <c r="V133" s="29">
        <f>SUMSQ(J122,K123,L124,M125,N126,O127,P128,Q129,R130,S131,T132)</f>
        <v>54241</v>
      </c>
      <c r="W133" s="14"/>
      <c r="X133" s="453"/>
      <c r="Y133" s="453"/>
      <c r="Z133" s="453"/>
      <c r="AA133" s="453"/>
      <c r="AB133" s="453"/>
      <c r="AC133" s="453"/>
      <c r="AD133" s="453"/>
      <c r="AE133" s="453"/>
      <c r="AF133" s="453"/>
      <c r="AG133" s="453"/>
      <c r="AH133" s="453"/>
      <c r="AI133" s="19"/>
      <c r="AK133" s="8"/>
      <c r="AL133" s="50">
        <f>AL122+AL123+AL124+AL125+AL126+AL127+AL128+AL129+AL130+AL131+AL132</f>
        <v>671</v>
      </c>
      <c r="AM133" s="51">
        <f>AM122+AM123+AM126+AM124+AM125+AM127+AM128+AM129+AM130+AM131+AM132</f>
        <v>671</v>
      </c>
      <c r="AN133" s="51">
        <f t="shared" ref="AN133:AV133" si="75">AN122+AN123+AN124+AN125+AN126+AN127+AN128+AN129+AN130+AN131+AN132</f>
        <v>671</v>
      </c>
      <c r="AO133" s="51">
        <f t="shared" si="75"/>
        <v>671</v>
      </c>
      <c r="AP133" s="51">
        <f t="shared" si="75"/>
        <v>671</v>
      </c>
      <c r="AQ133" s="51">
        <f t="shared" si="75"/>
        <v>671</v>
      </c>
      <c r="AR133" s="51">
        <f t="shared" si="75"/>
        <v>671</v>
      </c>
      <c r="AS133" s="51">
        <f t="shared" si="75"/>
        <v>671</v>
      </c>
      <c r="AT133" s="51">
        <f t="shared" si="75"/>
        <v>671</v>
      </c>
      <c r="AU133" s="51">
        <f t="shared" si="75"/>
        <v>671</v>
      </c>
      <c r="AV133" s="51">
        <f t="shared" si="75"/>
        <v>671</v>
      </c>
      <c r="AW133" s="342">
        <f>AL122^3+AM123^3+AN124^3+AO125^3+AP126^3+AQ127^3+AR128^3+AS129^3+AT130^3+AU131^3+AV132^3</f>
        <v>4952651</v>
      </c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9"/>
    </row>
    <row r="134" spans="1:63" ht="12.75" thickBot="1" x14ac:dyDescent="0.25">
      <c r="A134" s="244"/>
      <c r="B134" s="14"/>
      <c r="C134" s="14"/>
      <c r="D134" s="285" t="s">
        <v>10</v>
      </c>
      <c r="E134" s="286" t="s">
        <v>401</v>
      </c>
      <c r="F134" s="394">
        <f>B4+(120*B6)</f>
        <v>121</v>
      </c>
      <c r="G134" s="14"/>
      <c r="I134" s="8"/>
      <c r="J134" s="55">
        <f>SUMSQ(J122:J132)</f>
        <v>54351</v>
      </c>
      <c r="K134" s="56">
        <f t="shared" ref="K134:T134" si="76">SUMSQ(K122:K132)</f>
        <v>54351</v>
      </c>
      <c r="L134" s="56">
        <f t="shared" si="76"/>
        <v>54351</v>
      </c>
      <c r="M134" s="56">
        <f t="shared" si="76"/>
        <v>54351</v>
      </c>
      <c r="N134" s="56">
        <f t="shared" si="76"/>
        <v>54351</v>
      </c>
      <c r="O134" s="56">
        <f t="shared" si="76"/>
        <v>54351</v>
      </c>
      <c r="P134" s="56">
        <f t="shared" si="76"/>
        <v>54351</v>
      </c>
      <c r="Q134" s="56">
        <f t="shared" si="76"/>
        <v>54351</v>
      </c>
      <c r="R134" s="56">
        <f t="shared" si="76"/>
        <v>54351</v>
      </c>
      <c r="S134" s="56">
        <f t="shared" si="76"/>
        <v>54351</v>
      </c>
      <c r="T134" s="56">
        <f t="shared" si="76"/>
        <v>54351</v>
      </c>
      <c r="U134" s="201">
        <f>SUM(J132,K131,L130,M129,N128,O127,P126,Q125,R124,S123,T122)</f>
        <v>671</v>
      </c>
      <c r="V134" s="202">
        <f>SUM(J132,K131,L130,M129,N128,O127,P126,Q125,R124,S123,T122)</f>
        <v>671</v>
      </c>
      <c r="W134" s="14"/>
      <c r="X134" s="454" t="s">
        <v>28</v>
      </c>
      <c r="Y134" s="448" t="s">
        <v>34</v>
      </c>
      <c r="Z134" s="448" t="s">
        <v>114</v>
      </c>
      <c r="AA134" s="448" t="s">
        <v>13</v>
      </c>
      <c r="AB134" s="448" t="s">
        <v>122</v>
      </c>
      <c r="AC134" s="448" t="s">
        <v>106</v>
      </c>
      <c r="AD134" s="448" t="s">
        <v>71</v>
      </c>
      <c r="AE134" s="448" t="s">
        <v>145</v>
      </c>
      <c r="AF134" s="448" t="s">
        <v>58</v>
      </c>
      <c r="AG134" s="448" t="s">
        <v>97</v>
      </c>
      <c r="AH134" s="448" t="s">
        <v>75</v>
      </c>
      <c r="AI134" s="19"/>
      <c r="AK134" s="8"/>
      <c r="AL134" s="393">
        <f>AL132+AM122+AN123+AO124+AP125+AQ126+AR127+AS128+AT129+AU130+AV131</f>
        <v>671</v>
      </c>
      <c r="AM134" s="392">
        <f>AM132+AL131+AN122+AO123+AP124+AQ125+AR126+AS127+AT128+AU129+AV130</f>
        <v>671</v>
      </c>
      <c r="AN134" s="392">
        <f>AN132+AM131+AL130+AO122+AP123+AQ124+AR125+AS126+AT127+AU128+AV129</f>
        <v>671</v>
      </c>
      <c r="AO134" s="392">
        <f>AO132+AN131+AM130+AL129+AP122+AQ123+AR124+AS125+AT126+AU127+AV128</f>
        <v>671</v>
      </c>
      <c r="AP134" s="392">
        <f>AP132+AO131+AN130+AM129+AL128+AQ122+AR123+AS124+AT125+AU126+AV127</f>
        <v>671</v>
      </c>
      <c r="AQ134" s="392">
        <f>AQ132+AP131+AO130+AN129+AM128+AL127+AR122+AS123+AT124+AU125+AV126</f>
        <v>671</v>
      </c>
      <c r="AR134" s="392">
        <f>AR132+AQ131+AP130+AO129+AN128+AM127+AL126+AS122+AT123+AU124+AV125</f>
        <v>671</v>
      </c>
      <c r="AS134" s="392">
        <f>AS132+AR131+AQ130+AP129+AO128+AN127+AM126+AL125+AT122+AU123+AV124</f>
        <v>671</v>
      </c>
      <c r="AT134" s="392">
        <f>AT132+AS131+AR130+AQ129+AP128+AO127+AN126+AM125+AL124+AU122+AV123</f>
        <v>671</v>
      </c>
      <c r="AU134" s="392">
        <f>AU132+AT131+AS130+AR129+AQ128+AP127+AO126+AN125+AM124+AL123+AV122</f>
        <v>671</v>
      </c>
      <c r="AV134" s="392">
        <f>AV132^2+AU131^2+AT130^2+AS129^2+AR128^2+AQ127^2+AP126^2+AO125^2+AN124^2+AM123^2+AL122^2</f>
        <v>54351</v>
      </c>
      <c r="AW134" s="391">
        <f>AV122^3+AU123^3+AT124^3+AS125^3+AR126^3+AQ127^3+AP128^3+AO129^3+AN130^3+AM131^3+AL132^3</f>
        <v>4952651</v>
      </c>
      <c r="AX134" s="14"/>
      <c r="AY134" s="280" t="s">
        <v>575</v>
      </c>
      <c r="AZ134" s="282"/>
      <c r="BA134" s="282"/>
      <c r="BB134" s="282"/>
      <c r="BC134" s="282"/>
      <c r="BD134" s="282"/>
      <c r="BE134" s="282"/>
      <c r="BF134" s="282"/>
      <c r="BG134" s="282"/>
      <c r="BH134" s="282"/>
      <c r="BI134" s="282"/>
      <c r="BJ134" s="19"/>
    </row>
    <row r="135" spans="1:63" ht="12.75" thickBot="1" x14ac:dyDescent="0.25">
      <c r="A135" s="244" t="s">
        <v>446</v>
      </c>
      <c r="B135" s="14"/>
      <c r="C135" s="14"/>
      <c r="D135" s="3"/>
      <c r="E135" s="3"/>
      <c r="F135" s="3"/>
      <c r="G135" s="14"/>
      <c r="I135" s="8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14"/>
      <c r="X135" s="448" t="s">
        <v>15</v>
      </c>
      <c r="Y135" s="448" t="s">
        <v>152</v>
      </c>
      <c r="Z135" s="448" t="s">
        <v>21</v>
      </c>
      <c r="AA135" s="448" t="s">
        <v>70</v>
      </c>
      <c r="AB135" s="448" t="s">
        <v>35</v>
      </c>
      <c r="AC135" s="448" t="s">
        <v>106</v>
      </c>
      <c r="AD135" s="448" t="s">
        <v>68</v>
      </c>
      <c r="AE135" s="448" t="s">
        <v>94</v>
      </c>
      <c r="AF135" s="448" t="s">
        <v>162</v>
      </c>
      <c r="AG135" s="448" t="s">
        <v>81</v>
      </c>
      <c r="AH135" s="448" t="s">
        <v>88</v>
      </c>
      <c r="AI135" s="19"/>
      <c r="AK135" s="390"/>
      <c r="AL135" s="55">
        <f>AL122+AM132+AN131+AO130+AP129+AQ128+AR127+AS126+AT125+AU124+AV123</f>
        <v>671</v>
      </c>
      <c r="AM135" s="56">
        <f>AM122+AL123+AN132+AO131+AP130+AQ129+AR128+AS127+AT126+AU125+AV124</f>
        <v>671</v>
      </c>
      <c r="AN135" s="56">
        <f>AN122+AM123+AL124+AO132+AP131+AQ130+AR129+AS128+AT127+AU126+AV125</f>
        <v>671</v>
      </c>
      <c r="AO135" s="56">
        <f>AO122+AN123+AM124+AL125+AP132+AQ131+AR130+AS129+AT128+AU127+AV126</f>
        <v>671</v>
      </c>
      <c r="AP135" s="56">
        <f>AP122+AO123+AN124+AM125+AL126+AQ132+AR131+AS130+AT129+AU128+AV127</f>
        <v>671</v>
      </c>
      <c r="AQ135" s="56">
        <f>AQ122+AP123+AO124+AN125+AM126+AL127+AR132+AS131+AT130+AU129+AV128</f>
        <v>671</v>
      </c>
      <c r="AR135" s="56">
        <f>AR122+AQ123+AP124+AO125+AN126+AM127+AL128+AS132+AT131+AU130+AV129</f>
        <v>671</v>
      </c>
      <c r="AS135" s="56">
        <f>AS122+AR123+AQ124+AP125+AO126+AN127+AM128+AL129+AT132+AU131+AV130</f>
        <v>671</v>
      </c>
      <c r="AT135" s="56">
        <f>AT122+AS123+AR124+AQ125+AP126+AO127+AN128+AM129+AL130+AU132+AV131</f>
        <v>671</v>
      </c>
      <c r="AU135" s="56">
        <f>AU122+AT123+AS124+AR125+AQ126+AP127+AO128+AN129+AM130+AL131+AV132</f>
        <v>671</v>
      </c>
      <c r="AV135" s="56">
        <f>AV122^2+AU123^2+AT124^2+AS125^2+AR126^2+AQ127^2+AP128^2+AO129^2+AN130^2+AM131^2+AL132^2</f>
        <v>54351</v>
      </c>
      <c r="AW135" s="389"/>
      <c r="AX135" s="14"/>
      <c r="AY135" s="280" t="s">
        <v>574</v>
      </c>
      <c r="AZ135" s="282"/>
      <c r="BA135" s="282"/>
      <c r="BB135" s="282"/>
      <c r="BC135" s="282"/>
      <c r="BD135" s="282"/>
      <c r="BE135" s="282"/>
      <c r="BF135" s="282"/>
      <c r="BG135" s="282"/>
      <c r="BH135" s="282"/>
      <c r="BI135" s="282"/>
      <c r="BJ135" s="14"/>
      <c r="BK135" s="153"/>
    </row>
    <row r="136" spans="1:63" ht="12.75" thickBot="1" x14ac:dyDescent="0.25">
      <c r="D136" s="384"/>
      <c r="E136" s="383"/>
      <c r="I136" s="65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71"/>
      <c r="AK136" s="65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 t="s">
        <v>0</v>
      </c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71"/>
    </row>
    <row r="137" spans="1:63" ht="12.75" thickBot="1" x14ac:dyDescent="0.25">
      <c r="V137" s="1" t="s">
        <v>0</v>
      </c>
    </row>
    <row r="138" spans="1:63" ht="12.75" thickBot="1" x14ac:dyDescent="0.25">
      <c r="I138" s="2" t="s">
        <v>0</v>
      </c>
      <c r="J138" s="3"/>
      <c r="K138" s="3"/>
      <c r="L138" s="3"/>
      <c r="M138" s="3"/>
      <c r="N138" s="3"/>
      <c r="O138" s="4" t="s">
        <v>599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4" t="s">
        <v>586</v>
      </c>
      <c r="AD138" s="3"/>
      <c r="AE138" s="3"/>
      <c r="AF138" s="3"/>
      <c r="AG138" s="3"/>
      <c r="AH138" s="3"/>
      <c r="AI138" s="6"/>
      <c r="AL138" s="475" t="s">
        <v>28</v>
      </c>
      <c r="AM138" s="476" t="s">
        <v>652</v>
      </c>
      <c r="AN138" s="476" t="s">
        <v>657</v>
      </c>
      <c r="AO138" s="476" t="s">
        <v>316</v>
      </c>
      <c r="AP138" s="476" t="s">
        <v>653</v>
      </c>
      <c r="AQ138" s="476" t="s">
        <v>59</v>
      </c>
      <c r="AR138" s="476" t="s">
        <v>656</v>
      </c>
      <c r="AS138" s="476" t="s">
        <v>211</v>
      </c>
      <c r="AT138" s="476" t="s">
        <v>295</v>
      </c>
      <c r="AU138" s="476" t="s">
        <v>651</v>
      </c>
      <c r="AV138" s="477" t="s">
        <v>84</v>
      </c>
      <c r="AY138" s="475" t="s">
        <v>654</v>
      </c>
      <c r="AZ138" s="476" t="s">
        <v>652</v>
      </c>
      <c r="BA138" s="476" t="s">
        <v>657</v>
      </c>
      <c r="BB138" s="476" t="s">
        <v>316</v>
      </c>
      <c r="BC138" s="476" t="s">
        <v>653</v>
      </c>
      <c r="BD138" s="476" t="s">
        <v>59</v>
      </c>
      <c r="BE138" s="476" t="s">
        <v>656</v>
      </c>
      <c r="BF138" s="476" t="s">
        <v>211</v>
      </c>
      <c r="BG138" s="476" t="s">
        <v>295</v>
      </c>
      <c r="BH138" s="476" t="s">
        <v>651</v>
      </c>
      <c r="BI138" s="477" t="s">
        <v>655</v>
      </c>
    </row>
    <row r="139" spans="1:63" x14ac:dyDescent="0.2">
      <c r="G139" s="1" t="s">
        <v>0</v>
      </c>
      <c r="I139" s="8"/>
      <c r="J139" s="9">
        <v>277</v>
      </c>
      <c r="K139" s="10">
        <v>401</v>
      </c>
      <c r="L139" s="10">
        <v>239</v>
      </c>
      <c r="M139" s="10">
        <v>23</v>
      </c>
      <c r="N139" s="10">
        <v>647</v>
      </c>
      <c r="O139" s="10">
        <v>421</v>
      </c>
      <c r="P139" s="10">
        <v>181</v>
      </c>
      <c r="Q139" s="10">
        <v>229</v>
      </c>
      <c r="R139" s="10">
        <v>7</v>
      </c>
      <c r="S139" s="10">
        <v>653</v>
      </c>
      <c r="T139" s="415">
        <v>419</v>
      </c>
      <c r="U139" s="411">
        <f t="shared" ref="U139:U149" si="77">J139+K139+L139+M139+N139+O139+P139+Q139+R139+S139+T139</f>
        <v>3497</v>
      </c>
      <c r="V139" s="13">
        <f t="shared" ref="V139:V149" si="78">J139^2+K139^2+L139^2+M139^2+N139^2+O139^2+P139^2+Q139^2+R139^2+S139^2+T139^2</f>
        <v>1578251</v>
      </c>
      <c r="W139" s="14"/>
      <c r="X139" s="461">
        <v>277</v>
      </c>
      <c r="Y139" s="462">
        <v>401</v>
      </c>
      <c r="Z139" s="462">
        <v>239</v>
      </c>
      <c r="AA139" s="462">
        <v>23</v>
      </c>
      <c r="AB139" s="462">
        <v>647</v>
      </c>
      <c r="AC139" s="462">
        <v>421</v>
      </c>
      <c r="AD139" s="462">
        <v>181</v>
      </c>
      <c r="AE139" s="462">
        <v>229</v>
      </c>
      <c r="AF139" s="462">
        <v>7</v>
      </c>
      <c r="AG139" s="462">
        <v>653</v>
      </c>
      <c r="AH139" s="463">
        <v>419</v>
      </c>
      <c r="AI139" s="19"/>
      <c r="AL139" s="478" t="s">
        <v>295</v>
      </c>
      <c r="AM139" s="479" t="s">
        <v>34</v>
      </c>
      <c r="AN139" s="479" t="s">
        <v>655</v>
      </c>
      <c r="AO139" s="479" t="s">
        <v>654</v>
      </c>
      <c r="AP139" s="479" t="s">
        <v>652</v>
      </c>
      <c r="AQ139" s="479" t="s">
        <v>74</v>
      </c>
      <c r="AR139" s="479" t="s">
        <v>316</v>
      </c>
      <c r="AS139" s="479" t="s">
        <v>653</v>
      </c>
      <c r="AT139" s="479" t="s">
        <v>296</v>
      </c>
      <c r="AU139" s="479" t="s">
        <v>128</v>
      </c>
      <c r="AV139" s="480" t="s">
        <v>211</v>
      </c>
      <c r="AY139" s="478" t="s">
        <v>295</v>
      </c>
      <c r="AZ139" s="479" t="s">
        <v>651</v>
      </c>
      <c r="BA139" s="479" t="s">
        <v>655</v>
      </c>
      <c r="BB139" s="479" t="s">
        <v>654</v>
      </c>
      <c r="BC139" s="479" t="s">
        <v>652</v>
      </c>
      <c r="BD139" s="479" t="s">
        <v>74</v>
      </c>
      <c r="BE139" s="479" t="s">
        <v>316</v>
      </c>
      <c r="BF139" s="479" t="s">
        <v>653</v>
      </c>
      <c r="BG139" s="479" t="s">
        <v>296</v>
      </c>
      <c r="BH139" s="479" t="s">
        <v>656</v>
      </c>
      <c r="BI139" s="480" t="s">
        <v>211</v>
      </c>
    </row>
    <row r="140" spans="1:63" x14ac:dyDescent="0.2">
      <c r="I140" s="8"/>
      <c r="J140" s="25">
        <v>131</v>
      </c>
      <c r="K140" s="208">
        <v>137</v>
      </c>
      <c r="L140" s="26">
        <v>317</v>
      </c>
      <c r="M140" s="26">
        <v>5</v>
      </c>
      <c r="N140" s="26">
        <v>47</v>
      </c>
      <c r="O140" s="26">
        <v>457</v>
      </c>
      <c r="P140" s="26">
        <v>359</v>
      </c>
      <c r="Q140" s="26">
        <v>541</v>
      </c>
      <c r="R140" s="26">
        <v>467</v>
      </c>
      <c r="S140" s="26">
        <v>683</v>
      </c>
      <c r="T140" s="414">
        <v>353</v>
      </c>
      <c r="U140" s="412">
        <f t="shared" si="77"/>
        <v>3497</v>
      </c>
      <c r="V140" s="29">
        <f t="shared" si="78"/>
        <v>1578251</v>
      </c>
      <c r="W140" s="14"/>
      <c r="X140" s="464">
        <v>131</v>
      </c>
      <c r="Y140" s="465">
        <v>137</v>
      </c>
      <c r="Z140" s="465">
        <v>317</v>
      </c>
      <c r="AA140" s="465">
        <v>5</v>
      </c>
      <c r="AB140" s="465">
        <v>47</v>
      </c>
      <c r="AC140" s="465">
        <v>457</v>
      </c>
      <c r="AD140" s="465">
        <v>359</v>
      </c>
      <c r="AE140" s="465">
        <v>541</v>
      </c>
      <c r="AF140" s="465">
        <v>467</v>
      </c>
      <c r="AG140" s="465">
        <v>683</v>
      </c>
      <c r="AH140" s="466">
        <v>353</v>
      </c>
      <c r="AI140" s="19"/>
      <c r="AL140" s="478" t="s">
        <v>296</v>
      </c>
      <c r="AM140" s="479" t="s">
        <v>656</v>
      </c>
      <c r="AN140" s="479" t="s">
        <v>114</v>
      </c>
      <c r="AO140" s="479" t="s">
        <v>295</v>
      </c>
      <c r="AP140" s="479" t="s">
        <v>651</v>
      </c>
      <c r="AQ140" s="479" t="s">
        <v>32</v>
      </c>
      <c r="AR140" s="479" t="s">
        <v>654</v>
      </c>
      <c r="AS140" s="479" t="s">
        <v>652</v>
      </c>
      <c r="AT140" s="479" t="s">
        <v>63</v>
      </c>
      <c r="AU140" s="479" t="s">
        <v>316</v>
      </c>
      <c r="AV140" s="480" t="s">
        <v>653</v>
      </c>
      <c r="AY140" s="478" t="s">
        <v>296</v>
      </c>
      <c r="AZ140" s="479" t="s">
        <v>656</v>
      </c>
      <c r="BA140" s="479" t="s">
        <v>211</v>
      </c>
      <c r="BB140" s="479" t="s">
        <v>295</v>
      </c>
      <c r="BC140" s="479" t="s">
        <v>651</v>
      </c>
      <c r="BD140" s="479" t="s">
        <v>32</v>
      </c>
      <c r="BE140" s="479" t="s">
        <v>654</v>
      </c>
      <c r="BF140" s="479" t="s">
        <v>652</v>
      </c>
      <c r="BG140" s="479" t="s">
        <v>657</v>
      </c>
      <c r="BH140" s="479" t="s">
        <v>316</v>
      </c>
      <c r="BI140" s="480" t="s">
        <v>653</v>
      </c>
    </row>
    <row r="141" spans="1:63" x14ac:dyDescent="0.2">
      <c r="I141" s="8"/>
      <c r="J141" s="25">
        <v>269</v>
      </c>
      <c r="K141" s="26">
        <v>463</v>
      </c>
      <c r="L141" s="26">
        <v>701</v>
      </c>
      <c r="M141" s="26">
        <v>157</v>
      </c>
      <c r="N141" s="26">
        <v>59</v>
      </c>
      <c r="O141" s="26">
        <v>257</v>
      </c>
      <c r="P141" s="26">
        <v>557</v>
      </c>
      <c r="Q141" s="26">
        <v>563</v>
      </c>
      <c r="R141" s="26">
        <v>179</v>
      </c>
      <c r="S141" s="26">
        <v>101</v>
      </c>
      <c r="T141" s="414">
        <v>191</v>
      </c>
      <c r="U141" s="412">
        <f t="shared" si="77"/>
        <v>3497</v>
      </c>
      <c r="V141" s="29">
        <f t="shared" si="78"/>
        <v>1578251</v>
      </c>
      <c r="W141" s="14"/>
      <c r="X141" s="464">
        <v>269</v>
      </c>
      <c r="Y141" s="465">
        <v>463</v>
      </c>
      <c r="Z141" s="465">
        <v>701</v>
      </c>
      <c r="AA141" s="465">
        <v>157</v>
      </c>
      <c r="AB141" s="465">
        <v>59</v>
      </c>
      <c r="AC141" s="465">
        <v>257</v>
      </c>
      <c r="AD141" s="465">
        <v>557</v>
      </c>
      <c r="AE141" s="465">
        <v>563</v>
      </c>
      <c r="AF141" s="465">
        <v>179</v>
      </c>
      <c r="AG141" s="465">
        <v>101</v>
      </c>
      <c r="AH141" s="466">
        <v>191</v>
      </c>
      <c r="AI141" s="19"/>
      <c r="AL141" s="478" t="s">
        <v>657</v>
      </c>
      <c r="AM141" s="479" t="s">
        <v>316</v>
      </c>
      <c r="AN141" s="479" t="s">
        <v>653</v>
      </c>
      <c r="AO141" s="479" t="s">
        <v>13</v>
      </c>
      <c r="AP141" s="479" t="s">
        <v>656</v>
      </c>
      <c r="AQ141" s="479" t="s">
        <v>16</v>
      </c>
      <c r="AR141" s="479" t="s">
        <v>295</v>
      </c>
      <c r="AS141" s="479" t="s">
        <v>54</v>
      </c>
      <c r="AT141" s="479" t="s">
        <v>655</v>
      </c>
      <c r="AU141" s="479" t="s">
        <v>654</v>
      </c>
      <c r="AV141" s="480" t="s">
        <v>652</v>
      </c>
      <c r="AX141" s="1" t="s">
        <v>0</v>
      </c>
      <c r="AY141" s="478" t="s">
        <v>657</v>
      </c>
      <c r="AZ141" s="479" t="s">
        <v>316</v>
      </c>
      <c r="BA141" s="479" t="s">
        <v>653</v>
      </c>
      <c r="BB141" s="479" t="s">
        <v>296</v>
      </c>
      <c r="BC141" s="479" t="s">
        <v>656</v>
      </c>
      <c r="BD141" s="479" t="s">
        <v>16</v>
      </c>
      <c r="BE141" s="479" t="s">
        <v>295</v>
      </c>
      <c r="BF141" s="479" t="s">
        <v>651</v>
      </c>
      <c r="BG141" s="479" t="s">
        <v>655</v>
      </c>
      <c r="BH141" s="479" t="s">
        <v>654</v>
      </c>
      <c r="BI141" s="480" t="s">
        <v>652</v>
      </c>
    </row>
    <row r="142" spans="1:63" x14ac:dyDescent="0.2">
      <c r="I142" s="8"/>
      <c r="J142" s="25">
        <v>617</v>
      </c>
      <c r="K142" s="26">
        <v>307</v>
      </c>
      <c r="L142" s="26">
        <v>397</v>
      </c>
      <c r="M142" s="26">
        <v>571</v>
      </c>
      <c r="N142" s="26">
        <v>241</v>
      </c>
      <c r="O142" s="26">
        <v>661</v>
      </c>
      <c r="P142" s="26">
        <v>107</v>
      </c>
      <c r="Q142" s="26">
        <v>109</v>
      </c>
      <c r="R142" s="26">
        <v>79</v>
      </c>
      <c r="S142" s="26">
        <v>281</v>
      </c>
      <c r="T142" s="414">
        <v>127</v>
      </c>
      <c r="U142" s="412">
        <f t="shared" si="77"/>
        <v>3497</v>
      </c>
      <c r="V142" s="29">
        <f t="shared" si="78"/>
        <v>1578251</v>
      </c>
      <c r="W142" s="14"/>
      <c r="X142" s="464">
        <v>617</v>
      </c>
      <c r="Y142" s="465">
        <v>307</v>
      </c>
      <c r="Z142" s="465">
        <v>397</v>
      </c>
      <c r="AA142" s="465">
        <v>571</v>
      </c>
      <c r="AB142" s="465">
        <v>241</v>
      </c>
      <c r="AC142" s="465">
        <v>661</v>
      </c>
      <c r="AD142" s="465">
        <v>107</v>
      </c>
      <c r="AE142" s="465">
        <v>109</v>
      </c>
      <c r="AF142" s="465">
        <v>79</v>
      </c>
      <c r="AG142" s="465">
        <v>281</v>
      </c>
      <c r="AH142" s="466">
        <v>127</v>
      </c>
      <c r="AI142" s="19"/>
      <c r="AL142" s="478" t="s">
        <v>655</v>
      </c>
      <c r="AM142" s="479" t="s">
        <v>654</v>
      </c>
      <c r="AN142" s="479" t="s">
        <v>652</v>
      </c>
      <c r="AO142" s="479" t="s">
        <v>657</v>
      </c>
      <c r="AP142" s="479" t="s">
        <v>122</v>
      </c>
      <c r="AQ142" s="479" t="s">
        <v>133</v>
      </c>
      <c r="AR142" s="479" t="s">
        <v>125</v>
      </c>
      <c r="AS142" s="479" t="s">
        <v>656</v>
      </c>
      <c r="AT142" s="479" t="s">
        <v>211</v>
      </c>
      <c r="AU142" s="479" t="s">
        <v>295</v>
      </c>
      <c r="AV142" s="480" t="s">
        <v>651</v>
      </c>
      <c r="AY142" s="478" t="s">
        <v>655</v>
      </c>
      <c r="AZ142" s="479" t="s">
        <v>654</v>
      </c>
      <c r="BA142" s="479" t="s">
        <v>652</v>
      </c>
      <c r="BB142" s="479" t="s">
        <v>657</v>
      </c>
      <c r="BC142" s="479" t="s">
        <v>142</v>
      </c>
      <c r="BD142" s="479" t="s">
        <v>133</v>
      </c>
      <c r="BE142" s="479" t="s">
        <v>125</v>
      </c>
      <c r="BF142" s="479" t="s">
        <v>656</v>
      </c>
      <c r="BG142" s="479" t="s">
        <v>211</v>
      </c>
      <c r="BH142" s="479" t="s">
        <v>295</v>
      </c>
      <c r="BI142" s="480" t="s">
        <v>651</v>
      </c>
    </row>
    <row r="143" spans="1:63" x14ac:dyDescent="0.2">
      <c r="I143" s="8"/>
      <c r="J143" s="25">
        <v>311</v>
      </c>
      <c r="K143" s="26">
        <v>593</v>
      </c>
      <c r="L143" s="26">
        <v>379</v>
      </c>
      <c r="M143" s="26">
        <v>197</v>
      </c>
      <c r="N143" s="26">
        <v>503</v>
      </c>
      <c r="O143" s="26">
        <v>83</v>
      </c>
      <c r="P143" s="26">
        <v>521</v>
      </c>
      <c r="Q143" s="26">
        <v>53</v>
      </c>
      <c r="R143" s="26">
        <v>149</v>
      </c>
      <c r="S143" s="26">
        <v>89</v>
      </c>
      <c r="T143" s="414">
        <v>619</v>
      </c>
      <c r="U143" s="412">
        <f t="shared" si="77"/>
        <v>3497</v>
      </c>
      <c r="V143" s="29">
        <f t="shared" si="78"/>
        <v>1578251</v>
      </c>
      <c r="W143" s="14"/>
      <c r="X143" s="464">
        <v>311</v>
      </c>
      <c r="Y143" s="465">
        <v>593</v>
      </c>
      <c r="Z143" s="465">
        <v>379</v>
      </c>
      <c r="AA143" s="465">
        <v>197</v>
      </c>
      <c r="AB143" s="465">
        <v>503</v>
      </c>
      <c r="AC143" s="465">
        <v>83</v>
      </c>
      <c r="AD143" s="465">
        <v>521</v>
      </c>
      <c r="AE143" s="465">
        <v>53</v>
      </c>
      <c r="AF143" s="465">
        <v>149</v>
      </c>
      <c r="AG143" s="465">
        <v>89</v>
      </c>
      <c r="AH143" s="466">
        <v>619</v>
      </c>
      <c r="AI143" s="19"/>
      <c r="AL143" s="478" t="s">
        <v>211</v>
      </c>
      <c r="AM143" s="479" t="s">
        <v>295</v>
      </c>
      <c r="AN143" s="479" t="s">
        <v>651</v>
      </c>
      <c r="AO143" s="479" t="s">
        <v>655</v>
      </c>
      <c r="AP143" s="479" t="s">
        <v>654</v>
      </c>
      <c r="AQ143" s="479" t="s">
        <v>106</v>
      </c>
      <c r="AR143" s="479" t="s">
        <v>657</v>
      </c>
      <c r="AS143" s="479" t="s">
        <v>316</v>
      </c>
      <c r="AT143" s="479" t="s">
        <v>653</v>
      </c>
      <c r="AU143" s="479" t="s">
        <v>296</v>
      </c>
      <c r="AV143" s="480" t="s">
        <v>656</v>
      </c>
      <c r="AY143" s="478" t="s">
        <v>26</v>
      </c>
      <c r="AZ143" s="479" t="s">
        <v>119</v>
      </c>
      <c r="BA143" s="479" t="s">
        <v>54</v>
      </c>
      <c r="BB143" s="479" t="s">
        <v>84</v>
      </c>
      <c r="BC143" s="479" t="s">
        <v>157</v>
      </c>
      <c r="BD143" s="479" t="s">
        <v>106</v>
      </c>
      <c r="BE143" s="479" t="s">
        <v>8</v>
      </c>
      <c r="BF143" s="479" t="s">
        <v>73</v>
      </c>
      <c r="BG143" s="479" t="s">
        <v>27</v>
      </c>
      <c r="BH143" s="479" t="s">
        <v>105</v>
      </c>
      <c r="BI143" s="480" t="s">
        <v>22</v>
      </c>
    </row>
    <row r="144" spans="1:63" x14ac:dyDescent="0.2">
      <c r="I144" s="8"/>
      <c r="J144" s="25">
        <v>443</v>
      </c>
      <c r="K144" s="26">
        <v>373</v>
      </c>
      <c r="L144" s="26">
        <v>29</v>
      </c>
      <c r="M144" s="26">
        <v>383</v>
      </c>
      <c r="N144" s="26">
        <v>587</v>
      </c>
      <c r="O144" s="26">
        <v>61</v>
      </c>
      <c r="P144" s="26">
        <v>409</v>
      </c>
      <c r="Q144" s="26">
        <v>19</v>
      </c>
      <c r="R144" s="26">
        <v>631</v>
      </c>
      <c r="S144" s="26">
        <v>173</v>
      </c>
      <c r="T144" s="414">
        <v>389</v>
      </c>
      <c r="U144" s="412">
        <f t="shared" si="77"/>
        <v>3497</v>
      </c>
      <c r="V144" s="29">
        <f t="shared" si="78"/>
        <v>1578251</v>
      </c>
      <c r="W144" s="14"/>
      <c r="X144" s="464">
        <v>443</v>
      </c>
      <c r="Y144" s="465">
        <v>373</v>
      </c>
      <c r="Z144" s="465">
        <v>29</v>
      </c>
      <c r="AA144" s="465">
        <v>383</v>
      </c>
      <c r="AB144" s="465">
        <v>587</v>
      </c>
      <c r="AC144" s="465" t="s">
        <v>106</v>
      </c>
      <c r="AD144" s="465">
        <v>409</v>
      </c>
      <c r="AE144" s="465">
        <v>19</v>
      </c>
      <c r="AF144" s="465">
        <v>631</v>
      </c>
      <c r="AG144" s="465">
        <v>173</v>
      </c>
      <c r="AH144" s="466">
        <v>389</v>
      </c>
      <c r="AI144" s="19"/>
      <c r="AL144" s="478" t="s">
        <v>653</v>
      </c>
      <c r="AM144" s="479" t="s">
        <v>296</v>
      </c>
      <c r="AN144" s="479" t="s">
        <v>656</v>
      </c>
      <c r="AO144" s="479" t="s">
        <v>211</v>
      </c>
      <c r="AP144" s="479" t="s">
        <v>89</v>
      </c>
      <c r="AQ144" s="479" t="s">
        <v>23</v>
      </c>
      <c r="AR144" s="479" t="s">
        <v>71</v>
      </c>
      <c r="AS144" s="479" t="s">
        <v>654</v>
      </c>
      <c r="AT144" s="479" t="s">
        <v>652</v>
      </c>
      <c r="AU144" s="479" t="s">
        <v>657</v>
      </c>
      <c r="AV144" s="480" t="s">
        <v>316</v>
      </c>
      <c r="AY144" s="478" t="s">
        <v>653</v>
      </c>
      <c r="AZ144" s="479" t="s">
        <v>296</v>
      </c>
      <c r="BA144" s="479" t="s">
        <v>656</v>
      </c>
      <c r="BB144" s="479" t="s">
        <v>211</v>
      </c>
      <c r="BC144" s="479" t="s">
        <v>89</v>
      </c>
      <c r="BD144" s="479" t="s">
        <v>23</v>
      </c>
      <c r="BE144" s="479" t="s">
        <v>80</v>
      </c>
      <c r="BF144" s="479" t="s">
        <v>654</v>
      </c>
      <c r="BG144" s="479" t="s">
        <v>652</v>
      </c>
      <c r="BH144" s="479" t="s">
        <v>657</v>
      </c>
      <c r="BI144" s="480" t="s">
        <v>316</v>
      </c>
    </row>
    <row r="145" spans="9:61" x14ac:dyDescent="0.2">
      <c r="I145" s="8"/>
      <c r="J145" s="25">
        <v>599</v>
      </c>
      <c r="K145" s="26">
        <v>43</v>
      </c>
      <c r="L145" s="26">
        <v>151</v>
      </c>
      <c r="M145" s="26">
        <v>509</v>
      </c>
      <c r="N145" s="26">
        <v>199</v>
      </c>
      <c r="O145" s="26">
        <v>487</v>
      </c>
      <c r="P145" s="26">
        <v>163</v>
      </c>
      <c r="Q145" s="26">
        <v>223</v>
      </c>
      <c r="R145" s="26">
        <v>293</v>
      </c>
      <c r="S145" s="26">
        <v>139</v>
      </c>
      <c r="T145" s="414">
        <v>691</v>
      </c>
      <c r="U145" s="412">
        <f t="shared" si="77"/>
        <v>3497</v>
      </c>
      <c r="V145" s="29">
        <f t="shared" si="78"/>
        <v>1578251</v>
      </c>
      <c r="W145" s="14"/>
      <c r="X145" s="464">
        <v>599</v>
      </c>
      <c r="Y145" s="465">
        <v>43</v>
      </c>
      <c r="Z145" s="465">
        <v>151</v>
      </c>
      <c r="AA145" s="465">
        <v>509</v>
      </c>
      <c r="AB145" s="465">
        <v>199</v>
      </c>
      <c r="AC145" s="465">
        <v>487</v>
      </c>
      <c r="AD145" s="465">
        <v>163</v>
      </c>
      <c r="AE145" s="465">
        <v>223</v>
      </c>
      <c r="AF145" s="465">
        <v>293</v>
      </c>
      <c r="AG145" s="465">
        <v>139</v>
      </c>
      <c r="AH145" s="466">
        <v>691</v>
      </c>
      <c r="AI145" s="19"/>
      <c r="AL145" s="478" t="s">
        <v>652</v>
      </c>
      <c r="AM145" s="479" t="s">
        <v>657</v>
      </c>
      <c r="AN145" s="479" t="s">
        <v>316</v>
      </c>
      <c r="AO145" s="479" t="s">
        <v>27</v>
      </c>
      <c r="AP145" s="479" t="s">
        <v>296</v>
      </c>
      <c r="AQ145" s="479" t="s">
        <v>36</v>
      </c>
      <c r="AR145" s="479" t="s">
        <v>211</v>
      </c>
      <c r="AS145" s="479" t="s">
        <v>145</v>
      </c>
      <c r="AT145" s="479" t="s">
        <v>651</v>
      </c>
      <c r="AU145" s="479" t="s">
        <v>655</v>
      </c>
      <c r="AV145" s="480" t="s">
        <v>654</v>
      </c>
      <c r="AY145" s="478" t="s">
        <v>652</v>
      </c>
      <c r="AZ145" s="479" t="s">
        <v>657</v>
      </c>
      <c r="BA145" s="479" t="s">
        <v>316</v>
      </c>
      <c r="BB145" s="479" t="s">
        <v>653</v>
      </c>
      <c r="BC145" s="479" t="s">
        <v>296</v>
      </c>
      <c r="BD145" s="479" t="s">
        <v>36</v>
      </c>
      <c r="BE145" s="479" t="s">
        <v>211</v>
      </c>
      <c r="BF145" s="479" t="s">
        <v>295</v>
      </c>
      <c r="BG145" s="479" t="s">
        <v>651</v>
      </c>
      <c r="BH145" s="479" t="s">
        <v>655</v>
      </c>
      <c r="BI145" s="480" t="s">
        <v>654</v>
      </c>
    </row>
    <row r="146" spans="9:61" x14ac:dyDescent="0.2">
      <c r="I146" s="8" t="s">
        <v>0</v>
      </c>
      <c r="J146" s="25">
        <v>11</v>
      </c>
      <c r="K146" s="26">
        <v>73</v>
      </c>
      <c r="L146" s="26">
        <v>607</v>
      </c>
      <c r="M146" s="26">
        <v>613</v>
      </c>
      <c r="N146" s="26">
        <v>433</v>
      </c>
      <c r="O146" s="26">
        <v>577</v>
      </c>
      <c r="P146" s="26">
        <v>97</v>
      </c>
      <c r="Q146" s="26">
        <v>263</v>
      </c>
      <c r="R146" s="26">
        <v>227</v>
      </c>
      <c r="S146" s="26">
        <v>283</v>
      </c>
      <c r="T146" s="414">
        <v>313</v>
      </c>
      <c r="U146" s="412">
        <f t="shared" si="77"/>
        <v>3497</v>
      </c>
      <c r="V146" s="29">
        <f t="shared" si="78"/>
        <v>1578251</v>
      </c>
      <c r="W146" s="14"/>
      <c r="X146" s="464">
        <v>11</v>
      </c>
      <c r="Y146" s="465">
        <v>73</v>
      </c>
      <c r="Z146" s="465">
        <v>607</v>
      </c>
      <c r="AA146" s="465">
        <v>613</v>
      </c>
      <c r="AB146" s="465">
        <v>433</v>
      </c>
      <c r="AC146" s="465">
        <v>577</v>
      </c>
      <c r="AD146" s="465">
        <v>97</v>
      </c>
      <c r="AE146" s="465">
        <v>263</v>
      </c>
      <c r="AF146" s="465">
        <v>227</v>
      </c>
      <c r="AG146" s="465">
        <v>283</v>
      </c>
      <c r="AH146" s="466">
        <v>313</v>
      </c>
      <c r="AI146" s="19"/>
      <c r="AL146" s="478" t="s">
        <v>651</v>
      </c>
      <c r="AM146" s="479" t="s">
        <v>655</v>
      </c>
      <c r="AN146" s="479" t="s">
        <v>43</v>
      </c>
      <c r="AO146" s="479" t="s">
        <v>652</v>
      </c>
      <c r="AP146" s="479" t="s">
        <v>657</v>
      </c>
      <c r="AQ146" s="479" t="s">
        <v>138</v>
      </c>
      <c r="AR146" s="479" t="s">
        <v>653</v>
      </c>
      <c r="AS146" s="479" t="s">
        <v>296</v>
      </c>
      <c r="AT146" s="479" t="s">
        <v>58</v>
      </c>
      <c r="AU146" s="479" t="s">
        <v>211</v>
      </c>
      <c r="AV146" s="480" t="s">
        <v>295</v>
      </c>
      <c r="AY146" s="478" t="s">
        <v>651</v>
      </c>
      <c r="AZ146" s="479" t="s">
        <v>655</v>
      </c>
      <c r="BA146" s="479" t="s">
        <v>654</v>
      </c>
      <c r="BB146" s="479" t="s">
        <v>652</v>
      </c>
      <c r="BC146" s="479" t="s">
        <v>657</v>
      </c>
      <c r="BD146" s="479" t="s">
        <v>138</v>
      </c>
      <c r="BE146" s="479" t="s">
        <v>653</v>
      </c>
      <c r="BF146" s="479" t="s">
        <v>296</v>
      </c>
      <c r="BG146" s="479" t="s">
        <v>656</v>
      </c>
      <c r="BH146" s="479" t="s">
        <v>211</v>
      </c>
      <c r="BI146" s="480" t="s">
        <v>295</v>
      </c>
    </row>
    <row r="147" spans="9:61" x14ac:dyDescent="0.2">
      <c r="I147" s="8"/>
      <c r="J147" s="25">
        <v>37</v>
      </c>
      <c r="K147" s="26">
        <v>673</v>
      </c>
      <c r="L147" s="26">
        <v>113</v>
      </c>
      <c r="M147" s="26">
        <v>193</v>
      </c>
      <c r="N147" s="26">
        <v>271</v>
      </c>
      <c r="O147" s="26">
        <v>31</v>
      </c>
      <c r="P147" s="26">
        <v>431</v>
      </c>
      <c r="Q147" s="26">
        <v>601</v>
      </c>
      <c r="R147" s="26">
        <v>331</v>
      </c>
      <c r="S147" s="26">
        <v>479</v>
      </c>
      <c r="T147" s="414">
        <v>337</v>
      </c>
      <c r="U147" s="412">
        <f t="shared" si="77"/>
        <v>3497</v>
      </c>
      <c r="V147" s="29">
        <f t="shared" si="78"/>
        <v>1578251</v>
      </c>
      <c r="W147" s="14"/>
      <c r="X147" s="464">
        <v>37</v>
      </c>
      <c r="Y147" s="465">
        <v>673</v>
      </c>
      <c r="Z147" s="465">
        <v>113</v>
      </c>
      <c r="AA147" s="465">
        <v>193</v>
      </c>
      <c r="AB147" s="465">
        <v>271</v>
      </c>
      <c r="AC147" s="465">
        <v>31</v>
      </c>
      <c r="AD147" s="465">
        <v>431</v>
      </c>
      <c r="AE147" s="465">
        <v>601</v>
      </c>
      <c r="AF147" s="465">
        <v>331</v>
      </c>
      <c r="AG147" s="465">
        <v>479</v>
      </c>
      <c r="AH147" s="466">
        <v>337</v>
      </c>
      <c r="AI147" s="19"/>
      <c r="AL147" s="478" t="s">
        <v>656</v>
      </c>
      <c r="AM147" s="479" t="s">
        <v>49</v>
      </c>
      <c r="AN147" s="479" t="s">
        <v>295</v>
      </c>
      <c r="AO147" s="479" t="s">
        <v>651</v>
      </c>
      <c r="AP147" s="479" t="s">
        <v>655</v>
      </c>
      <c r="AQ147" s="479" t="s">
        <v>115</v>
      </c>
      <c r="AR147" s="479" t="s">
        <v>652</v>
      </c>
      <c r="AS147" s="479" t="s">
        <v>657</v>
      </c>
      <c r="AT147" s="479" t="s">
        <v>316</v>
      </c>
      <c r="AU147" s="479" t="s">
        <v>97</v>
      </c>
      <c r="AV147" s="480" t="s">
        <v>296</v>
      </c>
      <c r="AY147" s="478" t="s">
        <v>656</v>
      </c>
      <c r="AZ147" s="479" t="s">
        <v>211</v>
      </c>
      <c r="BA147" s="479" t="s">
        <v>295</v>
      </c>
      <c r="BB147" s="479" t="s">
        <v>651</v>
      </c>
      <c r="BC147" s="479" t="s">
        <v>655</v>
      </c>
      <c r="BD147" s="479" t="s">
        <v>115</v>
      </c>
      <c r="BE147" s="479" t="s">
        <v>652</v>
      </c>
      <c r="BF147" s="479" t="s">
        <v>657</v>
      </c>
      <c r="BG147" s="479" t="s">
        <v>316</v>
      </c>
      <c r="BH147" s="479" t="s">
        <v>653</v>
      </c>
      <c r="BI147" s="480" t="s">
        <v>296</v>
      </c>
    </row>
    <row r="148" spans="9:61" ht="12.75" thickBot="1" x14ac:dyDescent="0.25">
      <c r="I148" s="8"/>
      <c r="J148" s="25">
        <v>569</v>
      </c>
      <c r="K148" s="26">
        <v>367</v>
      </c>
      <c r="L148" s="26">
        <v>461</v>
      </c>
      <c r="M148" s="26">
        <v>347</v>
      </c>
      <c r="N148" s="26">
        <v>71</v>
      </c>
      <c r="O148" s="26">
        <v>211</v>
      </c>
      <c r="P148" s="26">
        <v>13</v>
      </c>
      <c r="Q148" s="26">
        <v>349</v>
      </c>
      <c r="R148" s="26">
        <v>643</v>
      </c>
      <c r="S148" s="26">
        <v>449</v>
      </c>
      <c r="T148" s="414">
        <v>17</v>
      </c>
      <c r="U148" s="412">
        <f t="shared" si="77"/>
        <v>3497</v>
      </c>
      <c r="V148" s="29">
        <f t="shared" si="78"/>
        <v>1578251</v>
      </c>
      <c r="W148" s="14"/>
      <c r="X148" s="464">
        <v>569</v>
      </c>
      <c r="Y148" s="465">
        <v>367</v>
      </c>
      <c r="Z148" s="465">
        <v>461</v>
      </c>
      <c r="AA148" s="465">
        <v>347</v>
      </c>
      <c r="AB148" s="465">
        <v>71</v>
      </c>
      <c r="AC148" s="465">
        <v>211</v>
      </c>
      <c r="AD148" s="465">
        <v>13</v>
      </c>
      <c r="AE148" s="465">
        <v>349</v>
      </c>
      <c r="AF148" s="465">
        <v>643</v>
      </c>
      <c r="AG148" s="465">
        <v>449</v>
      </c>
      <c r="AH148" s="466">
        <v>17</v>
      </c>
      <c r="AI148" s="19"/>
      <c r="AL148" s="481" t="s">
        <v>73</v>
      </c>
      <c r="AM148" s="482" t="s">
        <v>653</v>
      </c>
      <c r="AN148" s="482" t="s">
        <v>296</v>
      </c>
      <c r="AO148" s="482" t="s">
        <v>656</v>
      </c>
      <c r="AP148" s="482" t="s">
        <v>211</v>
      </c>
      <c r="AQ148" s="482" t="s">
        <v>48</v>
      </c>
      <c r="AR148" s="482" t="s">
        <v>651</v>
      </c>
      <c r="AS148" s="482" t="s">
        <v>655</v>
      </c>
      <c r="AT148" s="482" t="s">
        <v>654</v>
      </c>
      <c r="AU148" s="482" t="s">
        <v>652</v>
      </c>
      <c r="AV148" s="483" t="s">
        <v>75</v>
      </c>
      <c r="AY148" s="481" t="s">
        <v>316</v>
      </c>
      <c r="AZ148" s="482" t="s">
        <v>653</v>
      </c>
      <c r="BA148" s="482" t="s">
        <v>296</v>
      </c>
      <c r="BB148" s="482" t="s">
        <v>656</v>
      </c>
      <c r="BC148" s="482" t="s">
        <v>211</v>
      </c>
      <c r="BD148" s="482" t="s">
        <v>48</v>
      </c>
      <c r="BE148" s="482" t="s">
        <v>651</v>
      </c>
      <c r="BF148" s="482" t="s">
        <v>655</v>
      </c>
      <c r="BG148" s="482" t="s">
        <v>654</v>
      </c>
      <c r="BH148" s="482" t="s">
        <v>652</v>
      </c>
      <c r="BI148" s="483" t="s">
        <v>657</v>
      </c>
    </row>
    <row r="149" spans="9:61" ht="12.75" thickBot="1" x14ac:dyDescent="0.25">
      <c r="I149" s="8"/>
      <c r="J149" s="40">
        <v>233</v>
      </c>
      <c r="K149" s="41">
        <v>67</v>
      </c>
      <c r="L149" s="41">
        <v>103</v>
      </c>
      <c r="M149" s="41">
        <v>499</v>
      </c>
      <c r="N149" s="41">
        <v>439</v>
      </c>
      <c r="O149" s="41">
        <v>251</v>
      </c>
      <c r="P149" s="41">
        <v>659</v>
      </c>
      <c r="Q149" s="41">
        <v>547</v>
      </c>
      <c r="R149" s="41">
        <v>491</v>
      </c>
      <c r="S149" s="41">
        <v>167</v>
      </c>
      <c r="T149" s="413">
        <v>41</v>
      </c>
      <c r="U149" s="421">
        <f t="shared" si="77"/>
        <v>3497</v>
      </c>
      <c r="V149" s="420">
        <f t="shared" si="78"/>
        <v>1578251</v>
      </c>
      <c r="W149" s="14"/>
      <c r="X149" s="467">
        <v>233</v>
      </c>
      <c r="Y149" s="468">
        <v>67</v>
      </c>
      <c r="Z149" s="468">
        <v>103</v>
      </c>
      <c r="AA149" s="468">
        <v>499</v>
      </c>
      <c r="AB149" s="468">
        <v>439</v>
      </c>
      <c r="AC149" s="468">
        <v>251</v>
      </c>
      <c r="AD149" s="468">
        <v>659</v>
      </c>
      <c r="AE149" s="468">
        <v>547</v>
      </c>
      <c r="AF149" s="468">
        <v>491</v>
      </c>
      <c r="AG149" s="468">
        <v>167</v>
      </c>
      <c r="AH149" s="469">
        <v>41</v>
      </c>
      <c r="AI149" s="19"/>
    </row>
    <row r="150" spans="9:61" x14ac:dyDescent="0.2">
      <c r="I150" s="8"/>
      <c r="J150" s="50">
        <f>J139+J140+J141+J142+J143+J144+J145+J146+J147+J148+J149</f>
        <v>3497</v>
      </c>
      <c r="K150" s="51">
        <f>K139+K140+K143+K141+K142+K144+K145+K146+K147+K148+K149</f>
        <v>3497</v>
      </c>
      <c r="L150" s="51">
        <f t="shared" ref="L150:T150" si="79">L139+L140+L141+L142+L143+L144+L145+L146+L147+L148+L149</f>
        <v>3497</v>
      </c>
      <c r="M150" s="51">
        <f t="shared" si="79"/>
        <v>3497</v>
      </c>
      <c r="N150" s="51">
        <f t="shared" si="79"/>
        <v>3497</v>
      </c>
      <c r="O150" s="51">
        <f t="shared" si="79"/>
        <v>3497</v>
      </c>
      <c r="P150" s="51">
        <f t="shared" si="79"/>
        <v>3497</v>
      </c>
      <c r="Q150" s="51">
        <f t="shared" si="79"/>
        <v>3497</v>
      </c>
      <c r="R150" s="51">
        <f t="shared" si="79"/>
        <v>3497</v>
      </c>
      <c r="S150" s="51">
        <f t="shared" si="79"/>
        <v>3497</v>
      </c>
      <c r="T150" s="419">
        <f t="shared" si="79"/>
        <v>3497</v>
      </c>
      <c r="U150" s="418">
        <f>J139+K140+L141+M142+N143+O144+P145+Q146+R147+S148+T149</f>
        <v>3497</v>
      </c>
      <c r="V150" s="417">
        <f>J139^2+K140^2+L141^2+M142^2+N143^2+O144^2+P145^2+Q146^2+R147^2+S148^2+T149^2</f>
        <v>1578251</v>
      </c>
      <c r="W150" s="14"/>
      <c r="X150" s="470"/>
      <c r="Y150" s="470"/>
      <c r="Z150" s="470"/>
      <c r="AA150" s="470"/>
      <c r="AB150" s="470"/>
      <c r="AC150" s="470"/>
      <c r="AD150" s="470"/>
      <c r="AE150" s="470"/>
      <c r="AF150" s="470"/>
      <c r="AG150" s="470"/>
      <c r="AH150" s="470"/>
      <c r="AI150" s="19"/>
      <c r="AK150" s="1" t="s">
        <v>0</v>
      </c>
    </row>
    <row r="151" spans="9:61" ht="12.75" thickBot="1" x14ac:dyDescent="0.25">
      <c r="I151" s="8"/>
      <c r="J151" s="393">
        <f t="shared" ref="J151:T151" si="80">J139^2+J140^2+J141^2+J142^2+J143^2+J144^2+J145^2+J146^2+J147^2+J148^2+J149^2</f>
        <v>1578251</v>
      </c>
      <c r="K151" s="392">
        <f t="shared" si="80"/>
        <v>1578251</v>
      </c>
      <c r="L151" s="392">
        <f t="shared" si="80"/>
        <v>1578251</v>
      </c>
      <c r="M151" s="392">
        <f t="shared" si="80"/>
        <v>1578251</v>
      </c>
      <c r="N151" s="392">
        <f t="shared" si="80"/>
        <v>1578251</v>
      </c>
      <c r="O151" s="392">
        <f t="shared" si="80"/>
        <v>1578251</v>
      </c>
      <c r="P151" s="392">
        <f t="shared" si="80"/>
        <v>1578251</v>
      </c>
      <c r="Q151" s="392">
        <f t="shared" si="80"/>
        <v>1578251</v>
      </c>
      <c r="R151" s="392">
        <f t="shared" si="80"/>
        <v>1578251</v>
      </c>
      <c r="S151" s="392">
        <f t="shared" si="80"/>
        <v>1578251</v>
      </c>
      <c r="T151" s="416">
        <f t="shared" si="80"/>
        <v>1578251</v>
      </c>
      <c r="U151" s="407">
        <f>J149+K148+L147+M146+N145+O144+P143+Q142+R141+S140+T139</f>
        <v>3497</v>
      </c>
      <c r="V151" s="406">
        <f>T139^2+S140^2+R141^2+Q142^2+P143^2+O144^2+N145^2+M146^2+L147^2+K148^2+J149^2</f>
        <v>1578251</v>
      </c>
      <c r="W151" s="14"/>
      <c r="X151" s="471">
        <v>277</v>
      </c>
      <c r="Y151" s="465">
        <v>137</v>
      </c>
      <c r="Z151" s="465">
        <v>701</v>
      </c>
      <c r="AA151" s="465">
        <v>571</v>
      </c>
      <c r="AB151" s="465">
        <v>503</v>
      </c>
      <c r="AC151" s="465">
        <v>61</v>
      </c>
      <c r="AD151" s="465">
        <v>163</v>
      </c>
      <c r="AE151" s="465">
        <v>263</v>
      </c>
      <c r="AF151" s="465">
        <v>331</v>
      </c>
      <c r="AG151" s="465">
        <v>449</v>
      </c>
      <c r="AH151" s="465">
        <v>41</v>
      </c>
      <c r="AI151" s="19"/>
    </row>
    <row r="152" spans="9:61" x14ac:dyDescent="0.2">
      <c r="I152" s="8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14"/>
      <c r="X152" s="465">
        <v>233</v>
      </c>
      <c r="Y152" s="465">
        <v>367</v>
      </c>
      <c r="Z152" s="465">
        <v>113</v>
      </c>
      <c r="AA152" s="465">
        <v>613</v>
      </c>
      <c r="AB152" s="465">
        <v>199</v>
      </c>
      <c r="AC152" s="465">
        <v>61</v>
      </c>
      <c r="AD152" s="465">
        <v>521</v>
      </c>
      <c r="AE152" s="465">
        <v>109</v>
      </c>
      <c r="AF152" s="465">
        <v>179</v>
      </c>
      <c r="AG152" s="465">
        <v>683</v>
      </c>
      <c r="AH152" s="465">
        <v>419</v>
      </c>
      <c r="AI152" s="19"/>
    </row>
    <row r="153" spans="9:61" ht="12.75" thickBot="1" x14ac:dyDescent="0.25">
      <c r="I153" s="65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71"/>
    </row>
    <row r="154" spans="9:61" ht="12.75" thickBot="1" x14ac:dyDescent="0.25"/>
    <row r="155" spans="9:61" ht="12.75" thickBot="1" x14ac:dyDescent="0.25">
      <c r="I155" s="2" t="s">
        <v>0</v>
      </c>
      <c r="J155" s="3"/>
      <c r="K155" s="3"/>
      <c r="L155" s="3"/>
      <c r="M155" s="3"/>
      <c r="N155" s="3"/>
      <c r="O155" s="4" t="s">
        <v>587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4" t="s">
        <v>586</v>
      </c>
      <c r="AD155" s="3"/>
      <c r="AE155" s="3"/>
      <c r="AF155" s="3"/>
      <c r="AG155" s="3"/>
      <c r="AH155" s="3"/>
      <c r="AI155" s="6"/>
    </row>
    <row r="156" spans="9:61" x14ac:dyDescent="0.2">
      <c r="I156" s="8"/>
      <c r="J156" s="9">
        <v>277</v>
      </c>
      <c r="K156" s="10">
        <v>401</v>
      </c>
      <c r="L156" s="10">
        <v>239</v>
      </c>
      <c r="M156" s="10">
        <v>23</v>
      </c>
      <c r="N156" s="10">
        <v>647</v>
      </c>
      <c r="O156" s="10">
        <v>421</v>
      </c>
      <c r="P156" s="10">
        <v>181</v>
      </c>
      <c r="Q156" s="10">
        <v>229</v>
      </c>
      <c r="R156" s="10">
        <v>7</v>
      </c>
      <c r="S156" s="10">
        <v>653</v>
      </c>
      <c r="T156" s="415">
        <v>419</v>
      </c>
      <c r="U156" s="411">
        <f t="shared" ref="U156:U166" si="81">SUM(J156:T156)</f>
        <v>3497</v>
      </c>
      <c r="V156" s="13">
        <f t="shared" ref="V156:V166" si="82">SUMSQ(J156:T156)</f>
        <v>1578251</v>
      </c>
      <c r="W156" s="14"/>
      <c r="X156" s="461">
        <v>277</v>
      </c>
      <c r="Y156" s="462">
        <v>401</v>
      </c>
      <c r="Z156" s="462">
        <v>239</v>
      </c>
      <c r="AA156" s="462">
        <v>23</v>
      </c>
      <c r="AB156" s="462">
        <v>647</v>
      </c>
      <c r="AC156" s="462">
        <v>421</v>
      </c>
      <c r="AD156" s="462">
        <v>181</v>
      </c>
      <c r="AE156" s="462">
        <v>229</v>
      </c>
      <c r="AF156" s="462">
        <v>7</v>
      </c>
      <c r="AG156" s="462">
        <v>653</v>
      </c>
      <c r="AH156" s="463">
        <v>419</v>
      </c>
      <c r="AI156" s="19"/>
    </row>
    <row r="157" spans="9:61" x14ac:dyDescent="0.2">
      <c r="I157" s="8"/>
      <c r="J157" s="25">
        <v>131</v>
      </c>
      <c r="K157" s="208">
        <v>137</v>
      </c>
      <c r="L157" s="26">
        <v>317</v>
      </c>
      <c r="M157" s="26">
        <v>5</v>
      </c>
      <c r="N157" s="26">
        <v>47</v>
      </c>
      <c r="O157" s="26">
        <v>457</v>
      </c>
      <c r="P157" s="26">
        <v>359</v>
      </c>
      <c r="Q157" s="26">
        <v>541</v>
      </c>
      <c r="R157" s="26">
        <v>467</v>
      </c>
      <c r="S157" s="26">
        <v>683</v>
      </c>
      <c r="T157" s="414">
        <v>353</v>
      </c>
      <c r="U157" s="412">
        <f t="shared" si="81"/>
        <v>3497</v>
      </c>
      <c r="V157" s="29">
        <f t="shared" si="82"/>
        <v>1578251</v>
      </c>
      <c r="W157" s="14"/>
      <c r="X157" s="464">
        <v>131</v>
      </c>
      <c r="Y157" s="465">
        <v>137</v>
      </c>
      <c r="Z157" s="465">
        <v>317</v>
      </c>
      <c r="AA157" s="465">
        <v>5</v>
      </c>
      <c r="AB157" s="465">
        <v>47</v>
      </c>
      <c r="AC157" s="465">
        <v>457</v>
      </c>
      <c r="AD157" s="465">
        <v>359</v>
      </c>
      <c r="AE157" s="465">
        <v>541</v>
      </c>
      <c r="AF157" s="465">
        <v>467</v>
      </c>
      <c r="AG157" s="465">
        <v>683</v>
      </c>
      <c r="AH157" s="466">
        <v>353</v>
      </c>
      <c r="AI157" s="19"/>
    </row>
    <row r="158" spans="9:61" x14ac:dyDescent="0.2">
      <c r="I158" s="8"/>
      <c r="J158" s="25">
        <v>269</v>
      </c>
      <c r="K158" s="26">
        <v>463</v>
      </c>
      <c r="L158" s="26">
        <v>701</v>
      </c>
      <c r="M158" s="26">
        <v>157</v>
      </c>
      <c r="N158" s="414">
        <v>191</v>
      </c>
      <c r="O158" s="26">
        <v>257</v>
      </c>
      <c r="P158" s="26">
        <v>557</v>
      </c>
      <c r="Q158" s="26">
        <v>563</v>
      </c>
      <c r="R158" s="26">
        <v>179</v>
      </c>
      <c r="S158" s="26">
        <v>101</v>
      </c>
      <c r="T158" s="26">
        <v>59</v>
      </c>
      <c r="U158" s="412">
        <f t="shared" si="81"/>
        <v>3497</v>
      </c>
      <c r="V158" s="29">
        <f t="shared" si="82"/>
        <v>1578251</v>
      </c>
      <c r="W158" s="14"/>
      <c r="X158" s="464">
        <v>269</v>
      </c>
      <c r="Y158" s="465">
        <v>463</v>
      </c>
      <c r="Z158" s="465">
        <v>701</v>
      </c>
      <c r="AA158" s="465">
        <v>157</v>
      </c>
      <c r="AB158" s="465">
        <v>191</v>
      </c>
      <c r="AC158" s="465">
        <v>257</v>
      </c>
      <c r="AD158" s="465">
        <v>557</v>
      </c>
      <c r="AE158" s="465">
        <v>563</v>
      </c>
      <c r="AF158" s="465">
        <v>179</v>
      </c>
      <c r="AG158" s="465">
        <v>101</v>
      </c>
      <c r="AH158" s="466">
        <v>59</v>
      </c>
      <c r="AI158" s="19"/>
    </row>
    <row r="159" spans="9:61" x14ac:dyDescent="0.2">
      <c r="I159" s="8"/>
      <c r="J159" s="25">
        <v>617</v>
      </c>
      <c r="K159" s="26">
        <v>307</v>
      </c>
      <c r="L159" s="26">
        <v>397</v>
      </c>
      <c r="M159" s="26">
        <v>571</v>
      </c>
      <c r="N159" s="26">
        <v>241</v>
      </c>
      <c r="O159" s="26">
        <v>661</v>
      </c>
      <c r="P159" s="26">
        <v>107</v>
      </c>
      <c r="Q159" s="26">
        <v>109</v>
      </c>
      <c r="R159" s="26">
        <v>79</v>
      </c>
      <c r="S159" s="26">
        <v>281</v>
      </c>
      <c r="T159" s="414">
        <v>127</v>
      </c>
      <c r="U159" s="412">
        <f t="shared" si="81"/>
        <v>3497</v>
      </c>
      <c r="V159" s="29">
        <f t="shared" si="82"/>
        <v>1578251</v>
      </c>
      <c r="W159" s="14"/>
      <c r="X159" s="464">
        <v>617</v>
      </c>
      <c r="Y159" s="465">
        <v>307</v>
      </c>
      <c r="Z159" s="465">
        <v>397</v>
      </c>
      <c r="AA159" s="465">
        <v>571</v>
      </c>
      <c r="AB159" s="465">
        <v>241</v>
      </c>
      <c r="AC159" s="465">
        <v>661</v>
      </c>
      <c r="AD159" s="465">
        <v>107</v>
      </c>
      <c r="AE159" s="465">
        <v>109</v>
      </c>
      <c r="AF159" s="465">
        <v>79</v>
      </c>
      <c r="AG159" s="465">
        <v>281</v>
      </c>
      <c r="AH159" s="466">
        <v>127</v>
      </c>
      <c r="AI159" s="19"/>
    </row>
    <row r="160" spans="9:61" x14ac:dyDescent="0.2">
      <c r="I160" s="8"/>
      <c r="J160" s="25">
        <v>311</v>
      </c>
      <c r="K160" s="26">
        <v>593</v>
      </c>
      <c r="L160" s="26">
        <v>379</v>
      </c>
      <c r="M160" s="26">
        <v>197</v>
      </c>
      <c r="N160" s="26">
        <v>503</v>
      </c>
      <c r="O160" s="26">
        <v>83</v>
      </c>
      <c r="P160" s="26">
        <v>521</v>
      </c>
      <c r="Q160" s="26">
        <v>53</v>
      </c>
      <c r="R160" s="26">
        <v>149</v>
      </c>
      <c r="S160" s="26">
        <v>89</v>
      </c>
      <c r="T160" s="414">
        <v>619</v>
      </c>
      <c r="U160" s="412">
        <f t="shared" si="81"/>
        <v>3497</v>
      </c>
      <c r="V160" s="29">
        <f t="shared" si="82"/>
        <v>1578251</v>
      </c>
      <c r="W160" s="14"/>
      <c r="X160" s="464">
        <v>311</v>
      </c>
      <c r="Y160" s="465">
        <v>593</v>
      </c>
      <c r="Z160" s="465">
        <v>379</v>
      </c>
      <c r="AA160" s="465">
        <v>197</v>
      </c>
      <c r="AB160" s="465">
        <v>503</v>
      </c>
      <c r="AC160" s="465">
        <v>83</v>
      </c>
      <c r="AD160" s="465">
        <v>521</v>
      </c>
      <c r="AE160" s="465">
        <v>53</v>
      </c>
      <c r="AF160" s="465">
        <v>149</v>
      </c>
      <c r="AG160" s="465">
        <v>89</v>
      </c>
      <c r="AH160" s="466">
        <v>619</v>
      </c>
      <c r="AI160" s="19"/>
    </row>
    <row r="161" spans="9:51" x14ac:dyDescent="0.2">
      <c r="I161" s="8"/>
      <c r="J161" s="25">
        <v>443</v>
      </c>
      <c r="K161" s="26">
        <v>373</v>
      </c>
      <c r="L161" s="26">
        <v>29</v>
      </c>
      <c r="M161" s="26">
        <v>383</v>
      </c>
      <c r="N161" s="414">
        <v>389</v>
      </c>
      <c r="O161" s="26">
        <v>61</v>
      </c>
      <c r="P161" s="26">
        <v>409</v>
      </c>
      <c r="Q161" s="26">
        <v>19</v>
      </c>
      <c r="R161" s="26">
        <v>631</v>
      </c>
      <c r="S161" s="26">
        <v>173</v>
      </c>
      <c r="T161" s="26">
        <v>587</v>
      </c>
      <c r="U161" s="412">
        <f t="shared" si="81"/>
        <v>3497</v>
      </c>
      <c r="V161" s="29">
        <f t="shared" si="82"/>
        <v>1578251</v>
      </c>
      <c r="W161" s="14"/>
      <c r="X161" s="464">
        <v>443</v>
      </c>
      <c r="Y161" s="465">
        <v>373</v>
      </c>
      <c r="Z161" s="465">
        <v>29</v>
      </c>
      <c r="AA161" s="465">
        <v>383</v>
      </c>
      <c r="AB161" s="465">
        <v>389</v>
      </c>
      <c r="AC161" s="465" t="s">
        <v>106</v>
      </c>
      <c r="AD161" s="465">
        <v>409</v>
      </c>
      <c r="AE161" s="465">
        <v>19</v>
      </c>
      <c r="AF161" s="465">
        <v>631</v>
      </c>
      <c r="AG161" s="465">
        <v>173</v>
      </c>
      <c r="AH161" s="466">
        <v>587</v>
      </c>
      <c r="AI161" s="19"/>
    </row>
    <row r="162" spans="9:51" x14ac:dyDescent="0.2">
      <c r="I162" s="8"/>
      <c r="J162" s="25">
        <v>599</v>
      </c>
      <c r="K162" s="26">
        <v>43</v>
      </c>
      <c r="L162" s="26">
        <v>151</v>
      </c>
      <c r="M162" s="26">
        <v>509</v>
      </c>
      <c r="N162" s="26">
        <v>199</v>
      </c>
      <c r="O162" s="26">
        <v>487</v>
      </c>
      <c r="P162" s="26">
        <v>163</v>
      </c>
      <c r="Q162" s="26">
        <v>223</v>
      </c>
      <c r="R162" s="26">
        <v>293</v>
      </c>
      <c r="S162" s="26">
        <v>139</v>
      </c>
      <c r="T162" s="414">
        <v>691</v>
      </c>
      <c r="U162" s="412">
        <f t="shared" si="81"/>
        <v>3497</v>
      </c>
      <c r="V162" s="29">
        <f t="shared" si="82"/>
        <v>1578251</v>
      </c>
      <c r="W162" s="14"/>
      <c r="X162" s="464">
        <v>599</v>
      </c>
      <c r="Y162" s="465">
        <v>43</v>
      </c>
      <c r="Z162" s="465">
        <v>151</v>
      </c>
      <c r="AA162" s="465">
        <v>509</v>
      </c>
      <c r="AB162" s="465">
        <v>199</v>
      </c>
      <c r="AC162" s="465">
        <v>487</v>
      </c>
      <c r="AD162" s="465">
        <v>163</v>
      </c>
      <c r="AE162" s="465">
        <v>223</v>
      </c>
      <c r="AF162" s="465">
        <v>293</v>
      </c>
      <c r="AG162" s="465">
        <v>139</v>
      </c>
      <c r="AH162" s="466">
        <v>691</v>
      </c>
      <c r="AI162" s="19"/>
      <c r="AL162" s="484"/>
      <c r="AM162" s="484"/>
      <c r="AN162" s="484"/>
      <c r="AO162" s="484"/>
      <c r="AP162" s="484"/>
      <c r="AQ162" s="484"/>
      <c r="AR162" s="484"/>
      <c r="AS162" s="484"/>
      <c r="AT162" s="484"/>
      <c r="AU162" s="484"/>
      <c r="AV162" s="484"/>
    </row>
    <row r="163" spans="9:51" x14ac:dyDescent="0.2">
      <c r="I163" s="8" t="s">
        <v>0</v>
      </c>
      <c r="J163" s="25">
        <v>11</v>
      </c>
      <c r="K163" s="26">
        <v>73</v>
      </c>
      <c r="L163" s="26">
        <v>607</v>
      </c>
      <c r="M163" s="26">
        <v>613</v>
      </c>
      <c r="N163" s="26">
        <v>433</v>
      </c>
      <c r="O163" s="26">
        <v>577</v>
      </c>
      <c r="P163" s="26">
        <v>97</v>
      </c>
      <c r="Q163" s="26">
        <v>263</v>
      </c>
      <c r="R163" s="26">
        <v>227</v>
      </c>
      <c r="S163" s="26">
        <v>283</v>
      </c>
      <c r="T163" s="414">
        <v>313</v>
      </c>
      <c r="U163" s="412">
        <f t="shared" si="81"/>
        <v>3497</v>
      </c>
      <c r="V163" s="29">
        <f t="shared" si="82"/>
        <v>1578251</v>
      </c>
      <c r="W163" s="14"/>
      <c r="X163" s="464">
        <v>11</v>
      </c>
      <c r="Y163" s="465">
        <v>73</v>
      </c>
      <c r="Z163" s="465">
        <v>607</v>
      </c>
      <c r="AA163" s="465">
        <v>613</v>
      </c>
      <c r="AB163" s="465">
        <v>433</v>
      </c>
      <c r="AC163" s="465">
        <v>577</v>
      </c>
      <c r="AD163" s="465">
        <v>97</v>
      </c>
      <c r="AE163" s="465">
        <v>263</v>
      </c>
      <c r="AF163" s="465">
        <v>227</v>
      </c>
      <c r="AG163" s="465">
        <v>283</v>
      </c>
      <c r="AH163" s="466">
        <v>313</v>
      </c>
      <c r="AI163" s="19"/>
      <c r="AL163" s="484"/>
      <c r="AM163" s="484"/>
      <c r="AN163" s="484"/>
      <c r="AO163" s="484"/>
      <c r="AP163" s="484"/>
      <c r="AQ163" s="484"/>
      <c r="AR163" s="484"/>
      <c r="AS163" s="484"/>
      <c r="AT163" s="484"/>
      <c r="AU163" s="484"/>
      <c r="AV163" s="484"/>
    </row>
    <row r="164" spans="9:51" x14ac:dyDescent="0.2">
      <c r="I164" s="8"/>
      <c r="J164" s="25">
        <v>37</v>
      </c>
      <c r="K164" s="26">
        <v>673</v>
      </c>
      <c r="L164" s="26">
        <v>113</v>
      </c>
      <c r="M164" s="26">
        <v>193</v>
      </c>
      <c r="N164" s="414">
        <v>337</v>
      </c>
      <c r="O164" s="26">
        <v>31</v>
      </c>
      <c r="P164" s="26">
        <v>431</v>
      </c>
      <c r="Q164" s="26">
        <v>601</v>
      </c>
      <c r="R164" s="26">
        <v>331</v>
      </c>
      <c r="S164" s="26">
        <v>479</v>
      </c>
      <c r="T164" s="26">
        <v>271</v>
      </c>
      <c r="U164" s="412">
        <f t="shared" si="81"/>
        <v>3497</v>
      </c>
      <c r="V164" s="29">
        <f t="shared" si="82"/>
        <v>1578251</v>
      </c>
      <c r="W164" s="14"/>
      <c r="X164" s="464">
        <v>37</v>
      </c>
      <c r="Y164" s="465">
        <v>673</v>
      </c>
      <c r="Z164" s="465">
        <v>113</v>
      </c>
      <c r="AA164" s="465">
        <v>193</v>
      </c>
      <c r="AB164" s="465">
        <v>337</v>
      </c>
      <c r="AC164" s="465">
        <v>31</v>
      </c>
      <c r="AD164" s="465">
        <v>431</v>
      </c>
      <c r="AE164" s="465">
        <v>601</v>
      </c>
      <c r="AF164" s="465">
        <v>331</v>
      </c>
      <c r="AG164" s="465">
        <v>479</v>
      </c>
      <c r="AH164" s="466">
        <v>271</v>
      </c>
      <c r="AI164" s="19"/>
      <c r="AL164" s="484"/>
      <c r="AM164" s="484"/>
      <c r="AN164" s="484"/>
      <c r="AO164" s="484"/>
      <c r="AP164" s="484"/>
      <c r="AQ164" s="484"/>
      <c r="AR164" s="484"/>
      <c r="AS164" s="484"/>
      <c r="AT164" s="484"/>
      <c r="AU164" s="484"/>
      <c r="AV164" s="484"/>
    </row>
    <row r="165" spans="9:51" x14ac:dyDescent="0.2">
      <c r="I165" s="8"/>
      <c r="J165" s="25">
        <v>569</v>
      </c>
      <c r="K165" s="26">
        <v>367</v>
      </c>
      <c r="L165" s="26">
        <v>461</v>
      </c>
      <c r="M165" s="26">
        <v>347</v>
      </c>
      <c r="N165" s="26">
        <v>71</v>
      </c>
      <c r="O165" s="26">
        <v>211</v>
      </c>
      <c r="P165" s="26">
        <v>13</v>
      </c>
      <c r="Q165" s="26">
        <v>349</v>
      </c>
      <c r="R165" s="26">
        <v>643</v>
      </c>
      <c r="S165" s="26">
        <v>449</v>
      </c>
      <c r="T165" s="414">
        <v>17</v>
      </c>
      <c r="U165" s="412">
        <f t="shared" si="81"/>
        <v>3497</v>
      </c>
      <c r="V165" s="29">
        <f t="shared" si="82"/>
        <v>1578251</v>
      </c>
      <c r="W165" s="14"/>
      <c r="X165" s="464">
        <v>569</v>
      </c>
      <c r="Y165" s="465">
        <v>367</v>
      </c>
      <c r="Z165" s="465">
        <v>461</v>
      </c>
      <c r="AA165" s="465">
        <v>347</v>
      </c>
      <c r="AB165" s="465">
        <v>71</v>
      </c>
      <c r="AC165" s="465">
        <v>211</v>
      </c>
      <c r="AD165" s="465">
        <v>13</v>
      </c>
      <c r="AE165" s="465">
        <v>349</v>
      </c>
      <c r="AF165" s="465">
        <v>643</v>
      </c>
      <c r="AG165" s="465">
        <v>449</v>
      </c>
      <c r="AH165" s="466">
        <v>17</v>
      </c>
      <c r="AI165" s="19"/>
      <c r="AL165" s="484"/>
      <c r="AM165" s="484"/>
      <c r="AN165" s="484"/>
      <c r="AO165" s="484"/>
      <c r="AP165" s="484"/>
      <c r="AQ165" s="484"/>
      <c r="AR165" s="484"/>
      <c r="AS165" s="484"/>
      <c r="AT165" s="484"/>
      <c r="AU165" s="484"/>
      <c r="AV165" s="484"/>
    </row>
    <row r="166" spans="9:51" ht="12.75" thickBot="1" x14ac:dyDescent="0.25">
      <c r="I166" s="8"/>
      <c r="J166" s="40">
        <v>233</v>
      </c>
      <c r="K166" s="41">
        <v>67</v>
      </c>
      <c r="L166" s="41">
        <v>103</v>
      </c>
      <c r="M166" s="41">
        <v>499</v>
      </c>
      <c r="N166" s="41">
        <v>439</v>
      </c>
      <c r="O166" s="41">
        <v>251</v>
      </c>
      <c r="P166" s="41">
        <v>659</v>
      </c>
      <c r="Q166" s="41">
        <v>547</v>
      </c>
      <c r="R166" s="41">
        <v>491</v>
      </c>
      <c r="S166" s="41">
        <v>167</v>
      </c>
      <c r="T166" s="413">
        <v>41</v>
      </c>
      <c r="U166" s="412">
        <f t="shared" si="81"/>
        <v>3497</v>
      </c>
      <c r="V166" s="29">
        <f t="shared" si="82"/>
        <v>1578251</v>
      </c>
      <c r="W166" s="14"/>
      <c r="X166" s="467">
        <v>233</v>
      </c>
      <c r="Y166" s="468">
        <v>67</v>
      </c>
      <c r="Z166" s="468">
        <v>103</v>
      </c>
      <c r="AA166" s="468">
        <v>499</v>
      </c>
      <c r="AB166" s="468">
        <v>439</v>
      </c>
      <c r="AC166" s="468">
        <v>251</v>
      </c>
      <c r="AD166" s="468">
        <v>659</v>
      </c>
      <c r="AE166" s="468">
        <v>547</v>
      </c>
      <c r="AF166" s="468">
        <v>491</v>
      </c>
      <c r="AG166" s="468">
        <v>167</v>
      </c>
      <c r="AH166" s="469">
        <v>41</v>
      </c>
      <c r="AI166" s="19"/>
      <c r="AL166" s="484"/>
      <c r="AM166" s="484"/>
      <c r="AN166" s="484"/>
      <c r="AO166" s="484"/>
      <c r="AP166" s="484"/>
      <c r="AQ166" s="484"/>
      <c r="AR166" s="484"/>
      <c r="AS166" s="484"/>
      <c r="AT166" s="484"/>
      <c r="AU166" s="484"/>
      <c r="AV166" s="484"/>
      <c r="AY166" s="1" t="s">
        <v>0</v>
      </c>
    </row>
    <row r="167" spans="9:51" x14ac:dyDescent="0.2">
      <c r="I167" s="8"/>
      <c r="J167" s="411">
        <f t="shared" ref="J167:T167" si="83">SUM(J156:J166)</f>
        <v>3497</v>
      </c>
      <c r="K167" s="12">
        <f t="shared" si="83"/>
        <v>3497</v>
      </c>
      <c r="L167" s="12">
        <f t="shared" si="83"/>
        <v>3497</v>
      </c>
      <c r="M167" s="12">
        <f t="shared" si="83"/>
        <v>3497</v>
      </c>
      <c r="N167" s="12">
        <f t="shared" si="83"/>
        <v>3497</v>
      </c>
      <c r="O167" s="12">
        <f t="shared" si="83"/>
        <v>3497</v>
      </c>
      <c r="P167" s="12">
        <f t="shared" si="83"/>
        <v>3497</v>
      </c>
      <c r="Q167" s="12">
        <f t="shared" si="83"/>
        <v>3497</v>
      </c>
      <c r="R167" s="12">
        <f t="shared" si="83"/>
        <v>3497</v>
      </c>
      <c r="S167" s="12">
        <f t="shared" si="83"/>
        <v>3497</v>
      </c>
      <c r="T167" s="12">
        <f t="shared" si="83"/>
        <v>3497</v>
      </c>
      <c r="U167" s="410">
        <f>SUM(J156,K157,L158,M159,N160,O161,P162,Q163,R164,S165,T166)</f>
        <v>3497</v>
      </c>
      <c r="V167" s="409">
        <f>SUMSQ(J156,K157,L158,M159,N160,O161,P162,Q163,R164,S165,T166)</f>
        <v>1578251</v>
      </c>
      <c r="W167" s="14"/>
      <c r="X167" s="470"/>
      <c r="Y167" s="470"/>
      <c r="Z167" s="470"/>
      <c r="AA167" s="470"/>
      <c r="AB167" s="470"/>
      <c r="AC167" s="470"/>
      <c r="AD167" s="470"/>
      <c r="AE167" s="470"/>
      <c r="AF167" s="470"/>
      <c r="AG167" s="470"/>
      <c r="AH167" s="470"/>
      <c r="AI167" s="19"/>
      <c r="AL167" s="484"/>
      <c r="AM167" s="484"/>
      <c r="AN167" s="484"/>
      <c r="AO167" s="484"/>
      <c r="AP167" s="484"/>
      <c r="AQ167" s="484"/>
      <c r="AR167" s="484"/>
      <c r="AS167" s="484"/>
      <c r="AT167" s="484"/>
      <c r="AU167" s="484"/>
      <c r="AV167" s="484"/>
      <c r="AY167" s="1" t="s">
        <v>0</v>
      </c>
    </row>
    <row r="168" spans="9:51" ht="12.75" thickBot="1" x14ac:dyDescent="0.25">
      <c r="I168" s="8"/>
      <c r="J168" s="55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407">
        <f>SUM(J166,K165,L164,M163,N162,O161,P160,Q159,R158,S157,T156)</f>
        <v>3497</v>
      </c>
      <c r="V168" s="406">
        <f>SUMSQ(J166,K165,L164,M163,N162,O161,P160,Q159,R158,S157,T156)</f>
        <v>1578251</v>
      </c>
      <c r="W168" s="14"/>
      <c r="X168" s="471">
        <v>277</v>
      </c>
      <c r="Y168" s="465">
        <v>137</v>
      </c>
      <c r="Z168" s="465">
        <v>701</v>
      </c>
      <c r="AA168" s="465">
        <v>571</v>
      </c>
      <c r="AB168" s="465">
        <v>503</v>
      </c>
      <c r="AC168" s="465">
        <v>61</v>
      </c>
      <c r="AD168" s="465">
        <v>163</v>
      </c>
      <c r="AE168" s="465">
        <v>263</v>
      </c>
      <c r="AF168" s="465">
        <v>331</v>
      </c>
      <c r="AG168" s="465">
        <v>449</v>
      </c>
      <c r="AH168" s="465">
        <v>41</v>
      </c>
      <c r="AI168" s="19"/>
      <c r="AL168" s="484"/>
      <c r="AM168" s="484"/>
      <c r="AN168" s="484"/>
      <c r="AO168" s="484"/>
      <c r="AP168" s="484"/>
      <c r="AQ168" s="484"/>
      <c r="AR168" s="484"/>
      <c r="AS168" s="484"/>
      <c r="AT168" s="484"/>
      <c r="AU168" s="484"/>
      <c r="AV168" s="484"/>
    </row>
    <row r="169" spans="9:51" x14ac:dyDescent="0.2">
      <c r="I169" s="8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14"/>
      <c r="X169" s="465">
        <v>233</v>
      </c>
      <c r="Y169" s="465">
        <v>367</v>
      </c>
      <c r="Z169" s="465">
        <v>113</v>
      </c>
      <c r="AA169" s="465">
        <v>613</v>
      </c>
      <c r="AB169" s="465">
        <v>199</v>
      </c>
      <c r="AC169" s="465">
        <v>61</v>
      </c>
      <c r="AD169" s="465">
        <v>521</v>
      </c>
      <c r="AE169" s="465">
        <v>109</v>
      </c>
      <c r="AF169" s="465">
        <v>179</v>
      </c>
      <c r="AG169" s="465">
        <v>683</v>
      </c>
      <c r="AH169" s="465">
        <v>419</v>
      </c>
      <c r="AI169" s="19"/>
      <c r="AL169" s="484"/>
      <c r="AM169" s="484"/>
      <c r="AN169" s="484"/>
      <c r="AO169" s="484"/>
      <c r="AP169" s="484"/>
      <c r="AQ169" s="484"/>
      <c r="AR169" s="484"/>
      <c r="AS169" s="484"/>
      <c r="AT169" s="484"/>
      <c r="AU169" s="484"/>
      <c r="AV169" s="484"/>
    </row>
    <row r="170" spans="9:51" ht="12.75" thickBot="1" x14ac:dyDescent="0.25">
      <c r="I170" s="65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  <c r="AH170" s="66"/>
      <c r="AI170" s="71"/>
      <c r="AL170" s="484"/>
      <c r="AM170" s="484"/>
      <c r="AN170" s="484"/>
      <c r="AO170" s="484"/>
      <c r="AP170" s="484"/>
      <c r="AQ170" s="484"/>
      <c r="AR170" s="484"/>
      <c r="AS170" s="484"/>
      <c r="AT170" s="484"/>
      <c r="AU170" s="484"/>
      <c r="AV170" s="484"/>
    </row>
    <row r="171" spans="9:51" x14ac:dyDescent="0.2">
      <c r="AL171" s="484"/>
      <c r="AM171" s="484"/>
      <c r="AN171" s="484"/>
      <c r="AO171" s="484"/>
      <c r="AP171" s="484"/>
      <c r="AQ171" s="484"/>
      <c r="AR171" s="484"/>
      <c r="AS171" s="484"/>
      <c r="AT171" s="484"/>
      <c r="AU171" s="484"/>
      <c r="AV171" s="484"/>
    </row>
    <row r="172" spans="9:51" x14ac:dyDescent="0.2">
      <c r="AL172" s="484"/>
      <c r="AM172" s="484"/>
      <c r="AN172" s="484"/>
      <c r="AO172" s="484"/>
      <c r="AP172" s="484"/>
      <c r="AQ172" s="484"/>
      <c r="AR172" s="484"/>
      <c r="AS172" s="484"/>
      <c r="AT172" s="484"/>
      <c r="AU172" s="484"/>
      <c r="AV172" s="484"/>
    </row>
    <row r="173" spans="9:51" x14ac:dyDescent="0.2">
      <c r="J173" s="488"/>
      <c r="K173" s="488"/>
      <c r="L173" s="488"/>
      <c r="M173" s="488"/>
      <c r="N173" s="488"/>
      <c r="O173" s="488"/>
      <c r="P173" s="488"/>
      <c r="Q173" s="488"/>
      <c r="R173" s="488"/>
      <c r="S173" s="488"/>
      <c r="T173" s="488"/>
    </row>
    <row r="174" spans="9:51" x14ac:dyDescent="0.2">
      <c r="J174" s="488"/>
      <c r="K174" s="488"/>
      <c r="L174" s="488"/>
      <c r="M174" s="488"/>
      <c r="N174" s="488"/>
      <c r="O174" s="488"/>
      <c r="P174" s="488"/>
      <c r="Q174" s="488"/>
      <c r="R174" s="488"/>
      <c r="S174" s="488"/>
      <c r="T174" s="488"/>
    </row>
    <row r="175" spans="9:51" x14ac:dyDescent="0.2">
      <c r="J175" s="488"/>
      <c r="K175" s="488"/>
      <c r="L175" s="488"/>
      <c r="M175" s="488"/>
      <c r="N175" s="488"/>
      <c r="O175" s="488"/>
      <c r="P175" s="488"/>
      <c r="Q175" s="488"/>
      <c r="R175" s="488"/>
      <c r="S175" s="488"/>
      <c r="T175" s="488"/>
    </row>
    <row r="176" spans="9:51" x14ac:dyDescent="0.2">
      <c r="J176" s="488"/>
      <c r="K176" s="488"/>
      <c r="L176" s="488"/>
      <c r="M176" s="488"/>
      <c r="N176" s="488"/>
      <c r="O176" s="488"/>
      <c r="P176" s="488"/>
      <c r="Q176" s="488"/>
      <c r="R176" s="488"/>
      <c r="S176" s="488"/>
      <c r="T176" s="488"/>
    </row>
    <row r="177" spans="10:23" x14ac:dyDescent="0.2">
      <c r="J177" s="488"/>
      <c r="K177" s="488"/>
      <c r="L177" s="488"/>
      <c r="M177" s="488"/>
      <c r="N177" s="488"/>
      <c r="O177" s="488"/>
      <c r="P177" s="488"/>
      <c r="Q177" s="488"/>
      <c r="R177" s="488"/>
      <c r="S177" s="488"/>
      <c r="T177" s="488"/>
    </row>
    <row r="178" spans="10:23" x14ac:dyDescent="0.2">
      <c r="J178" s="488"/>
      <c r="K178" s="488"/>
      <c r="L178" s="488"/>
      <c r="M178" s="488"/>
      <c r="N178" s="488"/>
      <c r="O178" s="488"/>
      <c r="P178" s="488"/>
      <c r="Q178" s="488"/>
      <c r="R178" s="488"/>
      <c r="S178" s="488"/>
      <c r="T178" s="488"/>
      <c r="W178" s="1" t="s">
        <v>0</v>
      </c>
    </row>
    <row r="179" spans="10:23" x14ac:dyDescent="0.2">
      <c r="J179" s="488"/>
      <c r="K179" s="488"/>
      <c r="L179" s="488"/>
      <c r="M179" s="488"/>
      <c r="N179" s="488"/>
      <c r="O179" s="488"/>
      <c r="P179" s="488"/>
      <c r="Q179" s="488"/>
      <c r="R179" s="488"/>
      <c r="S179" s="488"/>
      <c r="T179" s="488"/>
    </row>
    <row r="180" spans="10:23" x14ac:dyDescent="0.2">
      <c r="J180" s="488"/>
      <c r="K180" s="488"/>
      <c r="L180" s="488"/>
      <c r="M180" s="488"/>
      <c r="N180" s="488"/>
      <c r="O180" s="488"/>
      <c r="P180" s="488"/>
      <c r="Q180" s="488"/>
      <c r="R180" s="488"/>
      <c r="S180" s="488"/>
      <c r="T180" s="488"/>
    </row>
    <row r="181" spans="10:23" x14ac:dyDescent="0.2">
      <c r="J181" s="488"/>
      <c r="K181" s="488"/>
      <c r="L181" s="488"/>
      <c r="M181" s="488"/>
      <c r="N181" s="488"/>
      <c r="O181" s="488"/>
      <c r="P181" s="488"/>
      <c r="Q181" s="488"/>
      <c r="R181" s="488"/>
      <c r="S181" s="488"/>
      <c r="T181" s="488"/>
    </row>
    <row r="182" spans="10:23" x14ac:dyDescent="0.2">
      <c r="J182" s="488"/>
      <c r="K182" s="488"/>
      <c r="L182" s="488"/>
      <c r="M182" s="488"/>
      <c r="N182" s="488"/>
      <c r="O182" s="488"/>
      <c r="P182" s="488"/>
      <c r="Q182" s="488"/>
      <c r="R182" s="488"/>
      <c r="S182" s="488"/>
      <c r="T182" s="488"/>
    </row>
    <row r="183" spans="10:23" x14ac:dyDescent="0.2">
      <c r="J183" s="488"/>
      <c r="K183" s="488"/>
      <c r="L183" s="488"/>
      <c r="M183" s="488"/>
      <c r="N183" s="488"/>
      <c r="O183" s="488"/>
      <c r="P183" s="488"/>
      <c r="Q183" s="488"/>
      <c r="R183" s="488"/>
      <c r="S183" s="488"/>
      <c r="T183" s="488"/>
    </row>
    <row r="184" spans="10:23" x14ac:dyDescent="0.2"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  <c r="T184" s="489"/>
    </row>
  </sheetData>
  <pageMargins left="0.7" right="0.7" top="0.75" bottom="0.75" header="0.3" footer="0.3"/>
  <pageSetup paperSize="9" orientation="portrait" horizontalDpi="0" verticalDpi="0" r:id="rId1"/>
  <ignoredErrors>
    <ignoredError sqref="S11 K27:K30 AM82:AM135 AM14:AM81 BN14:BN103 K101:K115 O133 U127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3C7BB-2838-4FF3-86D5-F3605623F4EC}">
  <sheetPr>
    <tabColor rgb="FFFFFF00"/>
  </sheetPr>
  <dimension ref="A1:CO475"/>
  <sheetViews>
    <sheetView workbookViewId="0"/>
  </sheetViews>
  <sheetFormatPr defaultRowHeight="12" x14ac:dyDescent="0.2"/>
  <cols>
    <col min="1" max="2" width="3.7109375" style="1" customWidth="1"/>
    <col min="3" max="14" width="7.5703125" style="1" customWidth="1"/>
    <col min="15" max="15" width="6.7109375" style="1" customWidth="1"/>
    <col min="16" max="16" width="7.5703125" style="1" customWidth="1"/>
    <col min="17" max="18" width="3.7109375" style="1" customWidth="1"/>
    <col min="19" max="30" width="4.5703125" style="1" customWidth="1"/>
    <col min="31" max="33" width="3.7109375" style="1" customWidth="1"/>
    <col min="34" max="47" width="7.5703125" style="1" customWidth="1"/>
    <col min="48" max="49" width="3.7109375" style="1" customWidth="1"/>
    <col min="50" max="56" width="4.5703125" style="1" customWidth="1"/>
    <col min="57" max="57" width="4.42578125" style="1" customWidth="1"/>
    <col min="58" max="61" width="4.5703125" style="1" customWidth="1"/>
    <col min="62" max="64" width="3.7109375" style="1" customWidth="1"/>
    <col min="65" max="78" width="7.5703125" style="1" customWidth="1"/>
    <col min="79" max="80" width="3.7109375" style="1" customWidth="1"/>
    <col min="81" max="92" width="4.5703125" style="1" customWidth="1"/>
    <col min="93" max="94" width="3.7109375" style="1" customWidth="1"/>
    <col min="95" max="16384" width="9.140625" style="1"/>
  </cols>
  <sheetData>
    <row r="1" spans="1:93" ht="12.75" thickBot="1" x14ac:dyDescent="0.25">
      <c r="B1" s="1" t="s">
        <v>0</v>
      </c>
      <c r="AF1" s="1" t="s">
        <v>0</v>
      </c>
      <c r="BK1" s="1" t="s">
        <v>0</v>
      </c>
    </row>
    <row r="2" spans="1:93" ht="12.75" thickBot="1" x14ac:dyDescent="0.25">
      <c r="B2" s="2" t="s">
        <v>0</v>
      </c>
      <c r="C2" s="3"/>
      <c r="D2" s="3"/>
      <c r="E2" s="3"/>
      <c r="F2" s="3"/>
      <c r="G2" s="3"/>
      <c r="H2" s="3"/>
      <c r="I2" s="4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 t="s">
        <v>2</v>
      </c>
      <c r="Y2" s="5"/>
      <c r="Z2" s="3"/>
      <c r="AA2" s="3"/>
      <c r="AB2" s="3"/>
      <c r="AC2" s="3"/>
      <c r="AD2" s="3"/>
      <c r="AE2" s="6"/>
      <c r="AG2" s="2" t="s">
        <v>0</v>
      </c>
      <c r="AH2" s="3"/>
      <c r="AI2" s="3"/>
      <c r="AJ2" s="3"/>
      <c r="AK2" s="3"/>
      <c r="AL2" s="3"/>
      <c r="AM2" s="3"/>
      <c r="AN2" s="4" t="s">
        <v>3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4" t="s">
        <v>4</v>
      </c>
      <c r="BD2" s="5"/>
      <c r="BE2" s="3"/>
      <c r="BF2" s="3"/>
      <c r="BG2" s="3"/>
      <c r="BH2" s="3"/>
      <c r="BI2" s="3"/>
      <c r="BJ2" s="6"/>
      <c r="BL2" s="2" t="s">
        <v>0</v>
      </c>
      <c r="BM2" s="3"/>
      <c r="BN2" s="3"/>
      <c r="BO2" s="3"/>
      <c r="BP2" s="3"/>
      <c r="BQ2" s="3"/>
      <c r="BR2" s="3"/>
      <c r="BS2" s="4" t="s">
        <v>5</v>
      </c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 t="s">
        <v>6</v>
      </c>
      <c r="CI2" s="5"/>
      <c r="CJ2" s="3"/>
      <c r="CK2" s="3"/>
      <c r="CL2" s="3"/>
      <c r="CM2" s="3"/>
      <c r="CN2" s="3"/>
      <c r="CO2" s="6"/>
    </row>
    <row r="3" spans="1:93" ht="12.75" x14ac:dyDescent="0.2">
      <c r="A3" s="7"/>
      <c r="B3" s="8"/>
      <c r="C3" s="9">
        <v>130</v>
      </c>
      <c r="D3" s="10">
        <v>95</v>
      </c>
      <c r="E3" s="10">
        <v>131</v>
      </c>
      <c r="F3" s="10">
        <v>118</v>
      </c>
      <c r="G3" s="10">
        <v>84</v>
      </c>
      <c r="H3" s="10">
        <v>42</v>
      </c>
      <c r="I3" s="10">
        <v>103</v>
      </c>
      <c r="J3" s="10">
        <v>61</v>
      </c>
      <c r="K3" s="10">
        <v>27</v>
      </c>
      <c r="L3" s="10">
        <v>14</v>
      </c>
      <c r="M3" s="10">
        <v>50</v>
      </c>
      <c r="N3" s="11">
        <v>15</v>
      </c>
      <c r="O3" s="12">
        <f t="shared" ref="O3:O14" si="0">SUMSQ(C3:N3)</f>
        <v>83810</v>
      </c>
      <c r="P3" s="13">
        <f>C3^3+D3^3+E3^3+F3^3+G3^3+H3^3+I3^3+J3^3+K3^3+L3^3+M3^3+N3^3</f>
        <v>9082800</v>
      </c>
      <c r="Q3" s="14"/>
      <c r="R3" s="15" t="s">
        <v>7</v>
      </c>
      <c r="S3" s="16" t="s">
        <v>8</v>
      </c>
      <c r="T3" s="17" t="s">
        <v>9</v>
      </c>
      <c r="U3" s="17" t="s">
        <v>10</v>
      </c>
      <c r="V3" s="17" t="s">
        <v>11</v>
      </c>
      <c r="W3" s="17" t="s">
        <v>12</v>
      </c>
      <c r="X3" s="17" t="s">
        <v>13</v>
      </c>
      <c r="Y3" s="17" t="s">
        <v>14</v>
      </c>
      <c r="Z3" s="17" t="s">
        <v>15</v>
      </c>
      <c r="AA3" s="17" t="s">
        <v>16</v>
      </c>
      <c r="AB3" s="17" t="s">
        <v>17</v>
      </c>
      <c r="AC3" s="17" t="s">
        <v>18</v>
      </c>
      <c r="AD3" s="18" t="s">
        <v>19</v>
      </c>
      <c r="AE3" s="19"/>
      <c r="AG3" s="8"/>
      <c r="AH3" s="9">
        <v>62</v>
      </c>
      <c r="AI3" s="10">
        <v>99</v>
      </c>
      <c r="AJ3" s="10">
        <v>16</v>
      </c>
      <c r="AK3" s="10">
        <v>92</v>
      </c>
      <c r="AL3" s="10">
        <v>139</v>
      </c>
      <c r="AM3" s="10">
        <v>33</v>
      </c>
      <c r="AN3" s="10">
        <v>112</v>
      </c>
      <c r="AO3" s="10">
        <v>6</v>
      </c>
      <c r="AP3" s="10">
        <v>53</v>
      </c>
      <c r="AQ3" s="10">
        <v>129</v>
      </c>
      <c r="AR3" s="10">
        <v>46</v>
      </c>
      <c r="AS3" s="11">
        <v>83</v>
      </c>
      <c r="AT3" s="12">
        <f t="shared" ref="AT3:AT14" si="1">SUMSQ(AH3:AS3)</f>
        <v>83810</v>
      </c>
      <c r="AU3" s="13">
        <f t="shared" ref="AU3:AU14" si="2">AH3^3+AI3^3+AJ3^3+AK3^3+AL3^3+AM3^3+AN3^3+AO3^3+AP3^3+AQ3^3+AR3^3+AS3^3</f>
        <v>9082800</v>
      </c>
      <c r="AV3" s="14"/>
      <c r="AW3" s="20" t="s">
        <v>20</v>
      </c>
      <c r="AX3" s="21" t="s">
        <v>21</v>
      </c>
      <c r="AY3" s="17" t="s">
        <v>22</v>
      </c>
      <c r="AZ3" s="17" t="s">
        <v>23</v>
      </c>
      <c r="BA3" s="17" t="s">
        <v>24</v>
      </c>
      <c r="BB3" s="17" t="s">
        <v>25</v>
      </c>
      <c r="BC3" s="17" t="s">
        <v>26</v>
      </c>
      <c r="BD3" s="17" t="s">
        <v>27</v>
      </c>
      <c r="BE3" s="22" t="s">
        <v>28</v>
      </c>
      <c r="BF3" s="17" t="s">
        <v>29</v>
      </c>
      <c r="BG3" s="17" t="s">
        <v>30</v>
      </c>
      <c r="BH3" s="17" t="s">
        <v>31</v>
      </c>
      <c r="BI3" s="18" t="s">
        <v>32</v>
      </c>
      <c r="BJ3" s="19"/>
      <c r="BL3" s="8"/>
      <c r="BM3" s="9">
        <v>18</v>
      </c>
      <c r="BN3" s="10">
        <v>65</v>
      </c>
      <c r="BO3" s="10">
        <v>6</v>
      </c>
      <c r="BP3" s="10">
        <v>105</v>
      </c>
      <c r="BQ3" s="10">
        <v>92</v>
      </c>
      <c r="BR3" s="10">
        <v>34</v>
      </c>
      <c r="BS3" s="10">
        <v>111</v>
      </c>
      <c r="BT3" s="10">
        <v>53</v>
      </c>
      <c r="BU3" s="10">
        <v>40</v>
      </c>
      <c r="BV3" s="10">
        <v>139</v>
      </c>
      <c r="BW3" s="10">
        <v>80</v>
      </c>
      <c r="BX3" s="11">
        <v>127</v>
      </c>
      <c r="BY3" s="12">
        <f t="shared" ref="BY3:BY14" si="3">SUMSQ(BM3:BX3)</f>
        <v>83810</v>
      </c>
      <c r="BZ3" s="13">
        <f t="shared" ref="BZ3:BZ14" si="4">BM3^3+BN3^3+BO3^3+BP3^3+BQ3^3+BR3^3+BS3^3+BT3^3+BU3^3+BV3^3+BW3^3+BX3^3</f>
        <v>9082800</v>
      </c>
      <c r="CA3" s="14"/>
      <c r="CB3" s="15" t="s">
        <v>33</v>
      </c>
      <c r="CC3" s="23" t="s">
        <v>34</v>
      </c>
      <c r="CD3" s="17" t="s">
        <v>35</v>
      </c>
      <c r="CE3" s="17" t="s">
        <v>28</v>
      </c>
      <c r="CF3" s="17" t="s">
        <v>36</v>
      </c>
      <c r="CG3" s="17" t="s">
        <v>24</v>
      </c>
      <c r="CH3" s="17" t="s">
        <v>37</v>
      </c>
      <c r="CI3" s="24" t="s">
        <v>38</v>
      </c>
      <c r="CJ3" s="17" t="s">
        <v>29</v>
      </c>
      <c r="CK3" s="17" t="s">
        <v>39</v>
      </c>
      <c r="CL3" s="17" t="s">
        <v>25</v>
      </c>
      <c r="CM3" s="17" t="s">
        <v>40</v>
      </c>
      <c r="CN3" s="18" t="s">
        <v>41</v>
      </c>
      <c r="CO3" s="19"/>
    </row>
    <row r="4" spans="1:93" ht="12.75" x14ac:dyDescent="0.2">
      <c r="B4" s="8"/>
      <c r="C4" s="25">
        <v>7</v>
      </c>
      <c r="D4" s="26">
        <v>58</v>
      </c>
      <c r="E4" s="26">
        <v>94</v>
      </c>
      <c r="F4" s="26">
        <v>119</v>
      </c>
      <c r="G4" s="26">
        <v>127</v>
      </c>
      <c r="H4" s="26">
        <v>56</v>
      </c>
      <c r="I4" s="26">
        <v>89</v>
      </c>
      <c r="J4" s="26">
        <v>18</v>
      </c>
      <c r="K4" s="26">
        <v>26</v>
      </c>
      <c r="L4" s="26">
        <v>51</v>
      </c>
      <c r="M4" s="26">
        <v>87</v>
      </c>
      <c r="N4" s="27">
        <v>138</v>
      </c>
      <c r="O4" s="28">
        <f t="shared" si="0"/>
        <v>83810</v>
      </c>
      <c r="P4" s="29">
        <f t="shared" ref="P4:P14" si="5">C4^3+D4^3+E4^3+F4^3+G4^3+H4^3+I4^3+J4^3+K4^3+L4^3+M4^3+N4^3</f>
        <v>9082800</v>
      </c>
      <c r="Q4" s="14"/>
      <c r="R4" s="15" t="s">
        <v>42</v>
      </c>
      <c r="S4" s="30" t="s">
        <v>43</v>
      </c>
      <c r="T4" s="31" t="s">
        <v>44</v>
      </c>
      <c r="U4" s="31" t="s">
        <v>45</v>
      </c>
      <c r="V4" s="31" t="s">
        <v>46</v>
      </c>
      <c r="W4" s="31" t="s">
        <v>41</v>
      </c>
      <c r="X4" s="31" t="s">
        <v>47</v>
      </c>
      <c r="Y4" s="31" t="s">
        <v>48</v>
      </c>
      <c r="Z4" s="31" t="s">
        <v>34</v>
      </c>
      <c r="AA4" s="31" t="s">
        <v>49</v>
      </c>
      <c r="AB4" s="31" t="s">
        <v>50</v>
      </c>
      <c r="AC4" s="31" t="s">
        <v>51</v>
      </c>
      <c r="AD4" s="32" t="s">
        <v>52</v>
      </c>
      <c r="AE4" s="19"/>
      <c r="AG4" s="8"/>
      <c r="AH4" s="25">
        <v>20</v>
      </c>
      <c r="AI4" s="26">
        <v>1</v>
      </c>
      <c r="AJ4" s="26">
        <v>88</v>
      </c>
      <c r="AK4" s="26">
        <v>36</v>
      </c>
      <c r="AL4" s="26">
        <v>80</v>
      </c>
      <c r="AM4" s="26">
        <v>102</v>
      </c>
      <c r="AN4" s="26">
        <v>43</v>
      </c>
      <c r="AO4" s="26">
        <v>65</v>
      </c>
      <c r="AP4" s="26">
        <v>109</v>
      </c>
      <c r="AQ4" s="26">
        <v>57</v>
      </c>
      <c r="AR4" s="26">
        <v>144</v>
      </c>
      <c r="AS4" s="27">
        <v>125</v>
      </c>
      <c r="AT4" s="28">
        <f t="shared" si="1"/>
        <v>83810</v>
      </c>
      <c r="AU4" s="29">
        <f t="shared" si="2"/>
        <v>9082800</v>
      </c>
      <c r="AV4" s="14"/>
      <c r="AW4" s="20" t="s">
        <v>53</v>
      </c>
      <c r="AX4" s="30" t="s">
        <v>54</v>
      </c>
      <c r="AY4" s="33" t="s">
        <v>55</v>
      </c>
      <c r="AZ4" s="31" t="s">
        <v>56</v>
      </c>
      <c r="BA4" s="31" t="s">
        <v>57</v>
      </c>
      <c r="BB4" s="31" t="s">
        <v>40</v>
      </c>
      <c r="BC4" s="31" t="s">
        <v>58</v>
      </c>
      <c r="BD4" s="31" t="s">
        <v>59</v>
      </c>
      <c r="BE4" s="31" t="s">
        <v>35</v>
      </c>
      <c r="BF4" s="34" t="s">
        <v>60</v>
      </c>
      <c r="BG4" s="31" t="s">
        <v>61</v>
      </c>
      <c r="BH4" s="31" t="s">
        <v>62</v>
      </c>
      <c r="BI4" s="32" t="s">
        <v>63</v>
      </c>
      <c r="BJ4" s="19"/>
      <c r="BL4" s="8"/>
      <c r="BM4" s="25">
        <v>19</v>
      </c>
      <c r="BN4" s="26">
        <v>23</v>
      </c>
      <c r="BO4" s="26">
        <v>86</v>
      </c>
      <c r="BP4" s="26">
        <v>142</v>
      </c>
      <c r="BQ4" s="26">
        <v>67</v>
      </c>
      <c r="BR4" s="26">
        <v>76</v>
      </c>
      <c r="BS4" s="26">
        <v>69</v>
      </c>
      <c r="BT4" s="26">
        <v>78</v>
      </c>
      <c r="BU4" s="26">
        <v>3</v>
      </c>
      <c r="BV4" s="26">
        <v>59</v>
      </c>
      <c r="BW4" s="26">
        <v>122</v>
      </c>
      <c r="BX4" s="27">
        <v>126</v>
      </c>
      <c r="BY4" s="28">
        <f t="shared" si="3"/>
        <v>83810</v>
      </c>
      <c r="BZ4" s="29">
        <f t="shared" si="4"/>
        <v>9082800</v>
      </c>
      <c r="CA4" s="14"/>
      <c r="CB4" s="15" t="s">
        <v>42</v>
      </c>
      <c r="CC4" s="30" t="s">
        <v>64</v>
      </c>
      <c r="CD4" s="35" t="s">
        <v>65</v>
      </c>
      <c r="CE4" s="31" t="s">
        <v>66</v>
      </c>
      <c r="CF4" s="31" t="s">
        <v>67</v>
      </c>
      <c r="CG4" s="31" t="s">
        <v>68</v>
      </c>
      <c r="CH4" s="31" t="s">
        <v>69</v>
      </c>
      <c r="CI4" s="31" t="s">
        <v>70</v>
      </c>
      <c r="CJ4" s="31" t="s">
        <v>71</v>
      </c>
      <c r="CK4" s="31" t="s">
        <v>72</v>
      </c>
      <c r="CL4" s="31" t="s">
        <v>73</v>
      </c>
      <c r="CM4" s="31" t="s">
        <v>74</v>
      </c>
      <c r="CN4" s="36" t="s">
        <v>75</v>
      </c>
      <c r="CO4" s="19"/>
    </row>
    <row r="5" spans="1:93" ht="12.75" x14ac:dyDescent="0.2">
      <c r="B5" s="8"/>
      <c r="C5" s="25">
        <v>72</v>
      </c>
      <c r="D5" s="26">
        <v>137</v>
      </c>
      <c r="E5" s="26">
        <v>76</v>
      </c>
      <c r="F5" s="26">
        <v>111</v>
      </c>
      <c r="G5" s="26">
        <v>141</v>
      </c>
      <c r="H5" s="26">
        <v>77</v>
      </c>
      <c r="I5" s="26">
        <v>68</v>
      </c>
      <c r="J5" s="26">
        <v>4</v>
      </c>
      <c r="K5" s="26">
        <v>34</v>
      </c>
      <c r="L5" s="26">
        <v>69</v>
      </c>
      <c r="M5" s="26">
        <v>8</v>
      </c>
      <c r="N5" s="27">
        <v>73</v>
      </c>
      <c r="O5" s="28">
        <f t="shared" si="0"/>
        <v>83810</v>
      </c>
      <c r="P5" s="29">
        <f t="shared" si="5"/>
        <v>9082800</v>
      </c>
      <c r="Q5" s="14"/>
      <c r="R5" s="15" t="s">
        <v>76</v>
      </c>
      <c r="S5" s="30" t="s">
        <v>77</v>
      </c>
      <c r="T5" s="31" t="s">
        <v>78</v>
      </c>
      <c r="U5" s="31" t="s">
        <v>69</v>
      </c>
      <c r="V5" s="31" t="s">
        <v>38</v>
      </c>
      <c r="W5" s="31" t="s">
        <v>79</v>
      </c>
      <c r="X5" s="31" t="s">
        <v>80</v>
      </c>
      <c r="Y5" s="31" t="s">
        <v>81</v>
      </c>
      <c r="Z5" s="31" t="s">
        <v>82</v>
      </c>
      <c r="AA5" s="31" t="s">
        <v>37</v>
      </c>
      <c r="AB5" s="31" t="s">
        <v>70</v>
      </c>
      <c r="AC5" s="31" t="s">
        <v>83</v>
      </c>
      <c r="AD5" s="32" t="s">
        <v>84</v>
      </c>
      <c r="AE5" s="19"/>
      <c r="AG5" s="8"/>
      <c r="AH5" s="25">
        <v>27</v>
      </c>
      <c r="AI5" s="26">
        <v>52</v>
      </c>
      <c r="AJ5" s="26">
        <v>111</v>
      </c>
      <c r="AK5" s="26">
        <v>14</v>
      </c>
      <c r="AL5" s="26">
        <v>18</v>
      </c>
      <c r="AM5" s="26">
        <v>74</v>
      </c>
      <c r="AN5" s="26">
        <v>71</v>
      </c>
      <c r="AO5" s="26">
        <v>127</v>
      </c>
      <c r="AP5" s="26">
        <v>131</v>
      </c>
      <c r="AQ5" s="26">
        <v>34</v>
      </c>
      <c r="AR5" s="26">
        <v>93</v>
      </c>
      <c r="AS5" s="27">
        <v>118</v>
      </c>
      <c r="AT5" s="28">
        <f t="shared" si="1"/>
        <v>83810</v>
      </c>
      <c r="AU5" s="29">
        <f t="shared" si="2"/>
        <v>9082800</v>
      </c>
      <c r="AV5" s="14"/>
      <c r="AW5" s="20" t="s">
        <v>85</v>
      </c>
      <c r="AX5" s="30" t="s">
        <v>16</v>
      </c>
      <c r="AY5" s="31" t="s">
        <v>86</v>
      </c>
      <c r="AZ5" s="33" t="s">
        <v>38</v>
      </c>
      <c r="BA5" s="31" t="s">
        <v>17</v>
      </c>
      <c r="BB5" s="31" t="s">
        <v>34</v>
      </c>
      <c r="BC5" s="31" t="s">
        <v>87</v>
      </c>
      <c r="BD5" s="31" t="s">
        <v>88</v>
      </c>
      <c r="BE5" s="31" t="s">
        <v>41</v>
      </c>
      <c r="BF5" s="31" t="s">
        <v>10</v>
      </c>
      <c r="BG5" s="34" t="s">
        <v>37</v>
      </c>
      <c r="BH5" s="31" t="s">
        <v>89</v>
      </c>
      <c r="BI5" s="32" t="s">
        <v>11</v>
      </c>
      <c r="BJ5" s="19"/>
      <c r="BL5" s="8"/>
      <c r="BM5" s="25">
        <v>17</v>
      </c>
      <c r="BN5" s="26">
        <v>94</v>
      </c>
      <c r="BO5" s="26">
        <v>20</v>
      </c>
      <c r="BP5" s="26">
        <v>31</v>
      </c>
      <c r="BQ5" s="26">
        <v>25</v>
      </c>
      <c r="BR5" s="26">
        <v>63</v>
      </c>
      <c r="BS5" s="26">
        <v>82</v>
      </c>
      <c r="BT5" s="26">
        <v>120</v>
      </c>
      <c r="BU5" s="26">
        <v>114</v>
      </c>
      <c r="BV5" s="26">
        <v>125</v>
      </c>
      <c r="BW5" s="26">
        <v>51</v>
      </c>
      <c r="BX5" s="27">
        <v>128</v>
      </c>
      <c r="BY5" s="28">
        <f t="shared" si="3"/>
        <v>83810</v>
      </c>
      <c r="BZ5" s="29">
        <f t="shared" si="4"/>
        <v>9082800</v>
      </c>
      <c r="CA5" s="14"/>
      <c r="CB5" s="15" t="s">
        <v>90</v>
      </c>
      <c r="CC5" s="30" t="s">
        <v>91</v>
      </c>
      <c r="CD5" s="37" t="s">
        <v>45</v>
      </c>
      <c r="CE5" s="35" t="s">
        <v>54</v>
      </c>
      <c r="CF5" s="31" t="s">
        <v>92</v>
      </c>
      <c r="CG5" s="31" t="s">
        <v>93</v>
      </c>
      <c r="CH5" s="31" t="s">
        <v>94</v>
      </c>
      <c r="CI5" s="31" t="s">
        <v>95</v>
      </c>
      <c r="CJ5" s="31" t="s">
        <v>96</v>
      </c>
      <c r="CK5" s="31" t="s">
        <v>97</v>
      </c>
      <c r="CL5" s="31" t="s">
        <v>63</v>
      </c>
      <c r="CM5" s="31" t="s">
        <v>50</v>
      </c>
      <c r="CN5" s="32" t="s">
        <v>98</v>
      </c>
      <c r="CO5" s="19"/>
    </row>
    <row r="6" spans="1:93" ht="12.75" x14ac:dyDescent="0.2">
      <c r="B6" s="8"/>
      <c r="C6" s="25">
        <v>21</v>
      </c>
      <c r="D6" s="26">
        <v>1</v>
      </c>
      <c r="E6" s="26">
        <v>45</v>
      </c>
      <c r="F6" s="26">
        <v>44</v>
      </c>
      <c r="G6" s="26">
        <v>79</v>
      </c>
      <c r="H6" s="26">
        <v>104</v>
      </c>
      <c r="I6" s="26">
        <v>41</v>
      </c>
      <c r="J6" s="26">
        <v>66</v>
      </c>
      <c r="K6" s="26">
        <v>101</v>
      </c>
      <c r="L6" s="26">
        <v>100</v>
      </c>
      <c r="M6" s="26">
        <v>144</v>
      </c>
      <c r="N6" s="27">
        <v>124</v>
      </c>
      <c r="O6" s="28">
        <f t="shared" si="0"/>
        <v>83810</v>
      </c>
      <c r="P6" s="29">
        <f t="shared" si="5"/>
        <v>9082800</v>
      </c>
      <c r="Q6" s="14"/>
      <c r="R6" s="15" t="s">
        <v>99</v>
      </c>
      <c r="S6" s="30" t="s">
        <v>100</v>
      </c>
      <c r="T6" s="31" t="s">
        <v>55</v>
      </c>
      <c r="U6" s="31" t="s">
        <v>101</v>
      </c>
      <c r="V6" s="31" t="s">
        <v>102</v>
      </c>
      <c r="W6" s="31" t="s">
        <v>103</v>
      </c>
      <c r="X6" s="31" t="s">
        <v>104</v>
      </c>
      <c r="Y6" s="31" t="s">
        <v>105</v>
      </c>
      <c r="Z6" s="31" t="s">
        <v>106</v>
      </c>
      <c r="AA6" s="31" t="s">
        <v>107</v>
      </c>
      <c r="AB6" s="31" t="s">
        <v>108</v>
      </c>
      <c r="AC6" s="31" t="s">
        <v>62</v>
      </c>
      <c r="AD6" s="32" t="s">
        <v>109</v>
      </c>
      <c r="AE6" s="19"/>
      <c r="AG6" s="8"/>
      <c r="AH6" s="25">
        <v>117</v>
      </c>
      <c r="AI6" s="26">
        <v>86</v>
      </c>
      <c r="AJ6" s="26">
        <v>23</v>
      </c>
      <c r="AK6" s="26">
        <v>135</v>
      </c>
      <c r="AL6" s="26">
        <v>79</v>
      </c>
      <c r="AM6" s="26">
        <v>115</v>
      </c>
      <c r="AN6" s="26">
        <v>30</v>
      </c>
      <c r="AO6" s="26">
        <v>66</v>
      </c>
      <c r="AP6" s="26">
        <v>10</v>
      </c>
      <c r="AQ6" s="26">
        <v>122</v>
      </c>
      <c r="AR6" s="26">
        <v>59</v>
      </c>
      <c r="AS6" s="27">
        <v>28</v>
      </c>
      <c r="AT6" s="28">
        <f t="shared" si="1"/>
        <v>83810</v>
      </c>
      <c r="AU6" s="29">
        <f t="shared" si="2"/>
        <v>9082800</v>
      </c>
      <c r="AV6" s="14"/>
      <c r="AW6" s="20" t="s">
        <v>110</v>
      </c>
      <c r="AX6" s="30" t="s">
        <v>111</v>
      </c>
      <c r="AY6" s="31" t="s">
        <v>66</v>
      </c>
      <c r="AZ6" s="31" t="s">
        <v>65</v>
      </c>
      <c r="BA6" s="33" t="s">
        <v>112</v>
      </c>
      <c r="BB6" s="31" t="s">
        <v>103</v>
      </c>
      <c r="BC6" s="31" t="s">
        <v>113</v>
      </c>
      <c r="BD6" s="31" t="s">
        <v>114</v>
      </c>
      <c r="BE6" s="31" t="s">
        <v>106</v>
      </c>
      <c r="BF6" s="31" t="s">
        <v>115</v>
      </c>
      <c r="BG6" s="31" t="s">
        <v>74</v>
      </c>
      <c r="BH6" s="34" t="s">
        <v>73</v>
      </c>
      <c r="BI6" s="32" t="s">
        <v>116</v>
      </c>
      <c r="BJ6" s="19"/>
      <c r="BL6" s="8"/>
      <c r="BM6" s="25">
        <v>46</v>
      </c>
      <c r="BN6" s="26">
        <v>13</v>
      </c>
      <c r="BO6" s="26">
        <v>91</v>
      </c>
      <c r="BP6" s="26">
        <v>68</v>
      </c>
      <c r="BQ6" s="26">
        <v>11</v>
      </c>
      <c r="BR6" s="26">
        <v>117</v>
      </c>
      <c r="BS6" s="26">
        <v>28</v>
      </c>
      <c r="BT6" s="26">
        <v>134</v>
      </c>
      <c r="BU6" s="26">
        <v>77</v>
      </c>
      <c r="BV6" s="26">
        <v>54</v>
      </c>
      <c r="BW6" s="26">
        <v>132</v>
      </c>
      <c r="BX6" s="27">
        <v>99</v>
      </c>
      <c r="BY6" s="28">
        <f t="shared" si="3"/>
        <v>83810</v>
      </c>
      <c r="BZ6" s="29">
        <f t="shared" si="4"/>
        <v>9082800</v>
      </c>
      <c r="CA6" s="14"/>
      <c r="CB6" s="15" t="s">
        <v>117</v>
      </c>
      <c r="CC6" s="30" t="s">
        <v>31</v>
      </c>
      <c r="CD6" s="31" t="s">
        <v>118</v>
      </c>
      <c r="CE6" s="31" t="s">
        <v>119</v>
      </c>
      <c r="CF6" s="35" t="s">
        <v>81</v>
      </c>
      <c r="CG6" s="31" t="s">
        <v>120</v>
      </c>
      <c r="CH6" s="31" t="s">
        <v>111</v>
      </c>
      <c r="CI6" s="31" t="s">
        <v>116</v>
      </c>
      <c r="CJ6" s="37" t="s">
        <v>121</v>
      </c>
      <c r="CK6" s="31" t="s">
        <v>80</v>
      </c>
      <c r="CL6" s="31" t="s">
        <v>122</v>
      </c>
      <c r="CM6" s="31" t="s">
        <v>123</v>
      </c>
      <c r="CN6" s="32" t="s">
        <v>22</v>
      </c>
      <c r="CO6" s="19"/>
    </row>
    <row r="7" spans="1:93" ht="12.75" x14ac:dyDescent="0.2">
      <c r="B7" s="8"/>
      <c r="C7" s="25">
        <v>39</v>
      </c>
      <c r="D7" s="26">
        <v>28</v>
      </c>
      <c r="E7" s="26">
        <v>6</v>
      </c>
      <c r="F7" s="26">
        <v>62</v>
      </c>
      <c r="G7" s="26">
        <v>86</v>
      </c>
      <c r="H7" s="26">
        <v>123</v>
      </c>
      <c r="I7" s="26">
        <v>22</v>
      </c>
      <c r="J7" s="26">
        <v>59</v>
      </c>
      <c r="K7" s="26">
        <v>83</v>
      </c>
      <c r="L7" s="26">
        <v>139</v>
      </c>
      <c r="M7" s="26">
        <v>117</v>
      </c>
      <c r="N7" s="27">
        <v>106</v>
      </c>
      <c r="O7" s="28">
        <f t="shared" si="0"/>
        <v>83810</v>
      </c>
      <c r="P7" s="29">
        <f t="shared" si="5"/>
        <v>9082800</v>
      </c>
      <c r="Q7" s="14"/>
      <c r="R7" s="15" t="s">
        <v>124</v>
      </c>
      <c r="S7" s="30" t="s">
        <v>125</v>
      </c>
      <c r="T7" s="31" t="s">
        <v>116</v>
      </c>
      <c r="U7" s="31" t="s">
        <v>28</v>
      </c>
      <c r="V7" s="31" t="s">
        <v>21</v>
      </c>
      <c r="W7" s="31" t="s">
        <v>66</v>
      </c>
      <c r="X7" s="31" t="s">
        <v>126</v>
      </c>
      <c r="Y7" s="31" t="s">
        <v>127</v>
      </c>
      <c r="Z7" s="31" t="s">
        <v>73</v>
      </c>
      <c r="AA7" s="31" t="s">
        <v>32</v>
      </c>
      <c r="AB7" s="31" t="s">
        <v>25</v>
      </c>
      <c r="AC7" s="31" t="s">
        <v>111</v>
      </c>
      <c r="AD7" s="32" t="s">
        <v>128</v>
      </c>
      <c r="AE7" s="19"/>
      <c r="AG7" s="8"/>
      <c r="AH7" s="25">
        <v>45</v>
      </c>
      <c r="AI7" s="26">
        <v>68</v>
      </c>
      <c r="AJ7" s="26">
        <v>119</v>
      </c>
      <c r="AK7" s="26">
        <v>19</v>
      </c>
      <c r="AL7" s="26">
        <v>15</v>
      </c>
      <c r="AM7" s="26">
        <v>37</v>
      </c>
      <c r="AN7" s="26">
        <v>108</v>
      </c>
      <c r="AO7" s="26">
        <v>130</v>
      </c>
      <c r="AP7" s="26">
        <v>126</v>
      </c>
      <c r="AQ7" s="26">
        <v>26</v>
      </c>
      <c r="AR7" s="26">
        <v>77</v>
      </c>
      <c r="AS7" s="27">
        <v>100</v>
      </c>
      <c r="AT7" s="28">
        <f t="shared" si="1"/>
        <v>83810</v>
      </c>
      <c r="AU7" s="29">
        <f t="shared" si="2"/>
        <v>9082800</v>
      </c>
      <c r="AV7" s="14"/>
      <c r="AW7" s="20" t="s">
        <v>129</v>
      </c>
      <c r="AX7" s="30" t="s">
        <v>101</v>
      </c>
      <c r="AY7" s="31" t="s">
        <v>81</v>
      </c>
      <c r="AZ7" s="31" t="s">
        <v>46</v>
      </c>
      <c r="BA7" s="31" t="s">
        <v>64</v>
      </c>
      <c r="BB7" s="33" t="s">
        <v>19</v>
      </c>
      <c r="BC7" s="31" t="s">
        <v>130</v>
      </c>
      <c r="BD7" s="31" t="s">
        <v>131</v>
      </c>
      <c r="BE7" s="31" t="s">
        <v>8</v>
      </c>
      <c r="BF7" s="31" t="s">
        <v>75</v>
      </c>
      <c r="BG7" s="31" t="s">
        <v>49</v>
      </c>
      <c r="BH7" s="31" t="s">
        <v>80</v>
      </c>
      <c r="BI7" s="38" t="s">
        <v>108</v>
      </c>
      <c r="BJ7" s="19"/>
      <c r="BL7" s="8"/>
      <c r="BM7" s="25">
        <v>129</v>
      </c>
      <c r="BN7" s="26">
        <v>87</v>
      </c>
      <c r="BO7" s="26">
        <v>116</v>
      </c>
      <c r="BP7" s="26">
        <v>84</v>
      </c>
      <c r="BQ7" s="26">
        <v>138</v>
      </c>
      <c r="BR7" s="26">
        <v>98</v>
      </c>
      <c r="BS7" s="26">
        <v>47</v>
      </c>
      <c r="BT7" s="26">
        <v>7</v>
      </c>
      <c r="BU7" s="26">
        <v>61</v>
      </c>
      <c r="BV7" s="26">
        <v>29</v>
      </c>
      <c r="BW7" s="26">
        <v>58</v>
      </c>
      <c r="BX7" s="27">
        <v>16</v>
      </c>
      <c r="BY7" s="28">
        <f t="shared" si="3"/>
        <v>83810</v>
      </c>
      <c r="BZ7" s="29">
        <f t="shared" si="4"/>
        <v>9082800</v>
      </c>
      <c r="CA7" s="14"/>
      <c r="CB7" s="15" t="s">
        <v>132</v>
      </c>
      <c r="CC7" s="30" t="s">
        <v>30</v>
      </c>
      <c r="CD7" s="31" t="s">
        <v>51</v>
      </c>
      <c r="CE7" s="31" t="s">
        <v>133</v>
      </c>
      <c r="CF7" s="31" t="s">
        <v>12</v>
      </c>
      <c r="CG7" s="35" t="s">
        <v>52</v>
      </c>
      <c r="CH7" s="31" t="s">
        <v>134</v>
      </c>
      <c r="CI7" s="31" t="s">
        <v>135</v>
      </c>
      <c r="CJ7" s="31" t="s">
        <v>43</v>
      </c>
      <c r="CK7" s="37" t="s">
        <v>15</v>
      </c>
      <c r="CL7" s="31" t="s">
        <v>136</v>
      </c>
      <c r="CM7" s="31" t="s">
        <v>44</v>
      </c>
      <c r="CN7" s="32" t="s">
        <v>23</v>
      </c>
      <c r="CO7" s="19"/>
    </row>
    <row r="8" spans="1:93" ht="12.75" x14ac:dyDescent="0.2">
      <c r="B8" s="8"/>
      <c r="C8" s="25">
        <v>49</v>
      </c>
      <c r="D8" s="26">
        <v>63</v>
      </c>
      <c r="E8" s="26">
        <v>105</v>
      </c>
      <c r="F8" s="26">
        <v>11</v>
      </c>
      <c r="G8" s="26">
        <v>65</v>
      </c>
      <c r="H8" s="26">
        <v>3</v>
      </c>
      <c r="I8" s="26">
        <v>142</v>
      </c>
      <c r="J8" s="26">
        <v>80</v>
      </c>
      <c r="K8" s="26">
        <v>134</v>
      </c>
      <c r="L8" s="26">
        <v>40</v>
      </c>
      <c r="M8" s="26">
        <v>82</v>
      </c>
      <c r="N8" s="27">
        <v>96</v>
      </c>
      <c r="O8" s="28">
        <f t="shared" si="0"/>
        <v>83810</v>
      </c>
      <c r="P8" s="29">
        <f t="shared" si="5"/>
        <v>9082800</v>
      </c>
      <c r="Q8" s="14"/>
      <c r="R8" s="15" t="s">
        <v>137</v>
      </c>
      <c r="S8" s="30" t="s">
        <v>138</v>
      </c>
      <c r="T8" s="31" t="s">
        <v>94</v>
      </c>
      <c r="U8" s="31" t="s">
        <v>36</v>
      </c>
      <c r="V8" s="31" t="s">
        <v>120</v>
      </c>
      <c r="W8" s="31" t="s">
        <v>35</v>
      </c>
      <c r="X8" s="31" t="s">
        <v>72</v>
      </c>
      <c r="Y8" s="31" t="s">
        <v>67</v>
      </c>
      <c r="Z8" s="31" t="s">
        <v>40</v>
      </c>
      <c r="AA8" s="31" t="s">
        <v>121</v>
      </c>
      <c r="AB8" s="31" t="s">
        <v>39</v>
      </c>
      <c r="AC8" s="31" t="s">
        <v>95</v>
      </c>
      <c r="AD8" s="32" t="s">
        <v>139</v>
      </c>
      <c r="AE8" s="19"/>
      <c r="AG8" s="8"/>
      <c r="AH8" s="25">
        <v>97</v>
      </c>
      <c r="AI8" s="26">
        <v>51</v>
      </c>
      <c r="AJ8" s="26">
        <v>22</v>
      </c>
      <c r="AK8" s="26">
        <v>29</v>
      </c>
      <c r="AL8" s="26">
        <v>55</v>
      </c>
      <c r="AM8" s="26">
        <v>140</v>
      </c>
      <c r="AN8" s="26">
        <v>5</v>
      </c>
      <c r="AO8" s="26">
        <v>90</v>
      </c>
      <c r="AP8" s="26">
        <v>116</v>
      </c>
      <c r="AQ8" s="26">
        <v>123</v>
      </c>
      <c r="AR8" s="26">
        <v>94</v>
      </c>
      <c r="AS8" s="27">
        <v>48</v>
      </c>
      <c r="AT8" s="28">
        <f t="shared" si="1"/>
        <v>83810</v>
      </c>
      <c r="AU8" s="29">
        <f t="shared" si="2"/>
        <v>9082800</v>
      </c>
      <c r="AV8" s="14"/>
      <c r="AW8" s="20" t="s">
        <v>140</v>
      </c>
      <c r="AX8" s="30" t="s">
        <v>141</v>
      </c>
      <c r="AY8" s="31" t="s">
        <v>50</v>
      </c>
      <c r="AZ8" s="31" t="s">
        <v>127</v>
      </c>
      <c r="BA8" s="34" t="s">
        <v>136</v>
      </c>
      <c r="BB8" s="31" t="s">
        <v>142</v>
      </c>
      <c r="BC8" s="33" t="s">
        <v>143</v>
      </c>
      <c r="BD8" s="31" t="s">
        <v>144</v>
      </c>
      <c r="BE8" s="31" t="s">
        <v>145</v>
      </c>
      <c r="BF8" s="31" t="s">
        <v>133</v>
      </c>
      <c r="BG8" s="31" t="s">
        <v>126</v>
      </c>
      <c r="BH8" s="31" t="s">
        <v>45</v>
      </c>
      <c r="BI8" s="32" t="s">
        <v>146</v>
      </c>
      <c r="BJ8" s="19"/>
      <c r="BL8" s="8"/>
      <c r="BM8" s="25">
        <v>79</v>
      </c>
      <c r="BN8" s="26">
        <v>136</v>
      </c>
      <c r="BO8" s="26">
        <v>41</v>
      </c>
      <c r="BP8" s="26">
        <v>33</v>
      </c>
      <c r="BQ8" s="26">
        <v>107</v>
      </c>
      <c r="BR8" s="26">
        <v>22</v>
      </c>
      <c r="BS8" s="26">
        <v>123</v>
      </c>
      <c r="BT8" s="26">
        <v>38</v>
      </c>
      <c r="BU8" s="26">
        <v>112</v>
      </c>
      <c r="BV8" s="26">
        <v>104</v>
      </c>
      <c r="BW8" s="26">
        <v>9</v>
      </c>
      <c r="BX8" s="27">
        <v>66</v>
      </c>
      <c r="BY8" s="28">
        <f t="shared" si="3"/>
        <v>83810</v>
      </c>
      <c r="BZ8" s="29">
        <f t="shared" si="4"/>
        <v>9082800</v>
      </c>
      <c r="CA8" s="14"/>
      <c r="CB8" s="15"/>
      <c r="CC8" s="30" t="s">
        <v>103</v>
      </c>
      <c r="CD8" s="31" t="s">
        <v>147</v>
      </c>
      <c r="CE8" s="31" t="s">
        <v>105</v>
      </c>
      <c r="CF8" s="31" t="s">
        <v>26</v>
      </c>
      <c r="CG8" s="31" t="s">
        <v>148</v>
      </c>
      <c r="CH8" s="35" t="s">
        <v>127</v>
      </c>
      <c r="CI8" s="31" t="s">
        <v>126</v>
      </c>
      <c r="CJ8" s="31" t="s">
        <v>149</v>
      </c>
      <c r="CK8" s="31" t="s">
        <v>27</v>
      </c>
      <c r="CL8" s="31" t="s">
        <v>104</v>
      </c>
      <c r="CM8" s="31" t="s">
        <v>150</v>
      </c>
      <c r="CN8" s="32" t="s">
        <v>106</v>
      </c>
      <c r="CO8" s="19"/>
    </row>
    <row r="9" spans="1:93" ht="12.75" x14ac:dyDescent="0.2">
      <c r="B9" s="8"/>
      <c r="C9" s="25">
        <v>55</v>
      </c>
      <c r="D9" s="26">
        <v>98</v>
      </c>
      <c r="E9" s="26">
        <v>30</v>
      </c>
      <c r="F9" s="26">
        <v>136</v>
      </c>
      <c r="G9" s="26">
        <v>53</v>
      </c>
      <c r="H9" s="26">
        <v>16</v>
      </c>
      <c r="I9" s="26">
        <v>129</v>
      </c>
      <c r="J9" s="26">
        <v>92</v>
      </c>
      <c r="K9" s="26">
        <v>9</v>
      </c>
      <c r="L9" s="26">
        <v>115</v>
      </c>
      <c r="M9" s="26">
        <v>47</v>
      </c>
      <c r="N9" s="27">
        <v>90</v>
      </c>
      <c r="O9" s="28">
        <f t="shared" si="0"/>
        <v>83810</v>
      </c>
      <c r="P9" s="29">
        <f t="shared" si="5"/>
        <v>9082800</v>
      </c>
      <c r="Q9" s="14"/>
      <c r="R9" s="15"/>
      <c r="S9" s="30" t="s">
        <v>142</v>
      </c>
      <c r="T9" s="31" t="s">
        <v>134</v>
      </c>
      <c r="U9" s="31" t="s">
        <v>114</v>
      </c>
      <c r="V9" s="31" t="s">
        <v>147</v>
      </c>
      <c r="W9" s="31" t="s">
        <v>29</v>
      </c>
      <c r="X9" s="31" t="s">
        <v>23</v>
      </c>
      <c r="Y9" s="31" t="s">
        <v>30</v>
      </c>
      <c r="Z9" s="31" t="s">
        <v>24</v>
      </c>
      <c r="AA9" s="31" t="s">
        <v>150</v>
      </c>
      <c r="AB9" s="31" t="s">
        <v>113</v>
      </c>
      <c r="AC9" s="31" t="s">
        <v>135</v>
      </c>
      <c r="AD9" s="32" t="s">
        <v>145</v>
      </c>
      <c r="AE9" s="19"/>
      <c r="AG9" s="8"/>
      <c r="AH9" s="25">
        <v>128</v>
      </c>
      <c r="AI9" s="26">
        <v>64</v>
      </c>
      <c r="AJ9" s="26">
        <v>87</v>
      </c>
      <c r="AK9" s="26">
        <v>124</v>
      </c>
      <c r="AL9" s="26">
        <v>132</v>
      </c>
      <c r="AM9" s="26">
        <v>101</v>
      </c>
      <c r="AN9" s="26">
        <v>44</v>
      </c>
      <c r="AO9" s="26">
        <v>13</v>
      </c>
      <c r="AP9" s="26">
        <v>21</v>
      </c>
      <c r="AQ9" s="26">
        <v>58</v>
      </c>
      <c r="AR9" s="26">
        <v>81</v>
      </c>
      <c r="AS9" s="27">
        <v>17</v>
      </c>
      <c r="AT9" s="28">
        <f t="shared" si="1"/>
        <v>83810</v>
      </c>
      <c r="AU9" s="29">
        <f t="shared" si="2"/>
        <v>9082800</v>
      </c>
      <c r="AV9" s="14"/>
      <c r="AW9" s="20" t="s">
        <v>151</v>
      </c>
      <c r="AX9" s="30" t="s">
        <v>98</v>
      </c>
      <c r="AY9" s="31" t="s">
        <v>152</v>
      </c>
      <c r="AZ9" s="31" t="s">
        <v>51</v>
      </c>
      <c r="BA9" s="31" t="s">
        <v>109</v>
      </c>
      <c r="BB9" s="34" t="s">
        <v>123</v>
      </c>
      <c r="BC9" s="31" t="s">
        <v>107</v>
      </c>
      <c r="BD9" s="33" t="s">
        <v>102</v>
      </c>
      <c r="BE9" s="31" t="s">
        <v>118</v>
      </c>
      <c r="BF9" s="31" t="s">
        <v>100</v>
      </c>
      <c r="BG9" s="31" t="s">
        <v>44</v>
      </c>
      <c r="BH9" s="31" t="s">
        <v>153</v>
      </c>
      <c r="BI9" s="32" t="s">
        <v>91</v>
      </c>
      <c r="BJ9" s="19"/>
      <c r="BL9" s="8"/>
      <c r="BM9" s="25">
        <v>113</v>
      </c>
      <c r="BN9" s="26">
        <v>72</v>
      </c>
      <c r="BO9" s="26">
        <v>121</v>
      </c>
      <c r="BP9" s="26">
        <v>2</v>
      </c>
      <c r="BQ9" s="26">
        <v>109</v>
      </c>
      <c r="BR9" s="26">
        <v>64</v>
      </c>
      <c r="BS9" s="26">
        <v>81</v>
      </c>
      <c r="BT9" s="26">
        <v>36</v>
      </c>
      <c r="BU9" s="26">
        <v>143</v>
      </c>
      <c r="BV9" s="26">
        <v>24</v>
      </c>
      <c r="BW9" s="26">
        <v>73</v>
      </c>
      <c r="BX9" s="27">
        <v>32</v>
      </c>
      <c r="BY9" s="28">
        <f t="shared" si="3"/>
        <v>83810</v>
      </c>
      <c r="BZ9" s="29">
        <f t="shared" si="4"/>
        <v>9082800</v>
      </c>
      <c r="CA9" s="14"/>
      <c r="CB9" s="15" t="s">
        <v>154</v>
      </c>
      <c r="CC9" s="30" t="s">
        <v>155</v>
      </c>
      <c r="CD9" s="31" t="s">
        <v>77</v>
      </c>
      <c r="CE9" s="31" t="s">
        <v>156</v>
      </c>
      <c r="CF9" s="31" t="s">
        <v>157</v>
      </c>
      <c r="CG9" s="31" t="s">
        <v>60</v>
      </c>
      <c r="CH9" s="31" t="s">
        <v>152</v>
      </c>
      <c r="CI9" s="35" t="s">
        <v>153</v>
      </c>
      <c r="CJ9" s="31" t="s">
        <v>57</v>
      </c>
      <c r="CK9" s="31" t="s">
        <v>158</v>
      </c>
      <c r="CL9" s="37" t="s">
        <v>159</v>
      </c>
      <c r="CM9" s="31" t="s">
        <v>84</v>
      </c>
      <c r="CN9" s="32" t="s">
        <v>160</v>
      </c>
      <c r="CO9" s="19"/>
    </row>
    <row r="10" spans="1:93" ht="12.75" x14ac:dyDescent="0.2">
      <c r="B10" s="8"/>
      <c r="C10" s="25">
        <v>38</v>
      </c>
      <c r="D10" s="26">
        <v>140</v>
      </c>
      <c r="E10" s="26">
        <v>121</v>
      </c>
      <c r="F10" s="26">
        <v>33</v>
      </c>
      <c r="G10" s="26">
        <v>70</v>
      </c>
      <c r="H10" s="26">
        <v>46</v>
      </c>
      <c r="I10" s="26">
        <v>99</v>
      </c>
      <c r="J10" s="26">
        <v>75</v>
      </c>
      <c r="K10" s="26">
        <v>112</v>
      </c>
      <c r="L10" s="26">
        <v>24</v>
      </c>
      <c r="M10" s="26">
        <v>5</v>
      </c>
      <c r="N10" s="27">
        <v>107</v>
      </c>
      <c r="O10" s="28">
        <f t="shared" si="0"/>
        <v>83810</v>
      </c>
      <c r="P10" s="29">
        <f t="shared" si="5"/>
        <v>9082800</v>
      </c>
      <c r="Q10" s="14"/>
      <c r="R10" s="15" t="s">
        <v>161</v>
      </c>
      <c r="S10" s="30" t="s">
        <v>149</v>
      </c>
      <c r="T10" s="31" t="s">
        <v>143</v>
      </c>
      <c r="U10" s="31" t="s">
        <v>156</v>
      </c>
      <c r="V10" s="31" t="s">
        <v>26</v>
      </c>
      <c r="W10" s="31" t="s">
        <v>162</v>
      </c>
      <c r="X10" s="31" t="s">
        <v>31</v>
      </c>
      <c r="Y10" s="31" t="s">
        <v>22</v>
      </c>
      <c r="Z10" s="31" t="s">
        <v>163</v>
      </c>
      <c r="AA10" s="31" t="s">
        <v>27</v>
      </c>
      <c r="AB10" s="31" t="s">
        <v>159</v>
      </c>
      <c r="AC10" s="31" t="s">
        <v>144</v>
      </c>
      <c r="AD10" s="32" t="s">
        <v>148</v>
      </c>
      <c r="AE10" s="19"/>
      <c r="AG10" s="8"/>
      <c r="AH10" s="25">
        <v>60</v>
      </c>
      <c r="AI10" s="26">
        <v>9</v>
      </c>
      <c r="AJ10" s="26">
        <v>143</v>
      </c>
      <c r="AK10" s="26">
        <v>103</v>
      </c>
      <c r="AL10" s="26">
        <v>56</v>
      </c>
      <c r="AM10" s="26">
        <v>75</v>
      </c>
      <c r="AN10" s="26">
        <v>70</v>
      </c>
      <c r="AO10" s="26">
        <v>89</v>
      </c>
      <c r="AP10" s="26">
        <v>42</v>
      </c>
      <c r="AQ10" s="26">
        <v>2</v>
      </c>
      <c r="AR10" s="26">
        <v>136</v>
      </c>
      <c r="AS10" s="27">
        <v>85</v>
      </c>
      <c r="AT10" s="28">
        <f t="shared" si="1"/>
        <v>83810</v>
      </c>
      <c r="AU10" s="29">
        <f t="shared" si="2"/>
        <v>9082800</v>
      </c>
      <c r="AV10" s="14"/>
      <c r="AW10" s="20" t="s">
        <v>164</v>
      </c>
      <c r="AX10" s="30" t="s">
        <v>165</v>
      </c>
      <c r="AY10" s="31" t="s">
        <v>150</v>
      </c>
      <c r="AZ10" s="31" t="s">
        <v>158</v>
      </c>
      <c r="BA10" s="31" t="s">
        <v>14</v>
      </c>
      <c r="BB10" s="31" t="s">
        <v>47</v>
      </c>
      <c r="BC10" s="34" t="s">
        <v>163</v>
      </c>
      <c r="BD10" s="31" t="s">
        <v>162</v>
      </c>
      <c r="BE10" s="33" t="s">
        <v>48</v>
      </c>
      <c r="BF10" s="31" t="s">
        <v>13</v>
      </c>
      <c r="BG10" s="31" t="s">
        <v>157</v>
      </c>
      <c r="BH10" s="31" t="s">
        <v>147</v>
      </c>
      <c r="BI10" s="32" t="s">
        <v>166</v>
      </c>
      <c r="BJ10" s="19"/>
      <c r="BL10" s="8"/>
      <c r="BM10" s="25">
        <v>102</v>
      </c>
      <c r="BN10" s="26">
        <v>71</v>
      </c>
      <c r="BO10" s="26">
        <v>49</v>
      </c>
      <c r="BP10" s="26">
        <v>106</v>
      </c>
      <c r="BQ10" s="26">
        <v>12</v>
      </c>
      <c r="BR10" s="26">
        <v>8</v>
      </c>
      <c r="BS10" s="26">
        <v>137</v>
      </c>
      <c r="BT10" s="26">
        <v>133</v>
      </c>
      <c r="BU10" s="26">
        <v>39</v>
      </c>
      <c r="BV10" s="26">
        <v>96</v>
      </c>
      <c r="BW10" s="26">
        <v>74</v>
      </c>
      <c r="BX10" s="27">
        <v>43</v>
      </c>
      <c r="BY10" s="28">
        <f t="shared" si="3"/>
        <v>83810</v>
      </c>
      <c r="BZ10" s="29">
        <f t="shared" si="4"/>
        <v>9082800</v>
      </c>
      <c r="CA10" s="14"/>
      <c r="CB10" s="15" t="s">
        <v>167</v>
      </c>
      <c r="CC10" s="30" t="s">
        <v>58</v>
      </c>
      <c r="CD10" s="31" t="s">
        <v>88</v>
      </c>
      <c r="CE10" s="37" t="s">
        <v>138</v>
      </c>
      <c r="CF10" s="31" t="s">
        <v>128</v>
      </c>
      <c r="CG10" s="31" t="s">
        <v>168</v>
      </c>
      <c r="CH10" s="31" t="s">
        <v>83</v>
      </c>
      <c r="CI10" s="31" t="s">
        <v>78</v>
      </c>
      <c r="CJ10" s="35" t="s">
        <v>169</v>
      </c>
      <c r="CK10" s="31" t="s">
        <v>125</v>
      </c>
      <c r="CL10" s="31" t="s">
        <v>139</v>
      </c>
      <c r="CM10" s="31" t="s">
        <v>87</v>
      </c>
      <c r="CN10" s="32" t="s">
        <v>59</v>
      </c>
      <c r="CO10" s="19"/>
    </row>
    <row r="11" spans="1:93" ht="12.75" x14ac:dyDescent="0.2">
      <c r="B11" s="8"/>
      <c r="C11" s="25">
        <v>116</v>
      </c>
      <c r="D11" s="26">
        <v>93</v>
      </c>
      <c r="E11" s="26">
        <v>31</v>
      </c>
      <c r="F11" s="26">
        <v>13</v>
      </c>
      <c r="G11" s="26">
        <v>23</v>
      </c>
      <c r="H11" s="26">
        <v>54</v>
      </c>
      <c r="I11" s="26">
        <v>91</v>
      </c>
      <c r="J11" s="26">
        <v>122</v>
      </c>
      <c r="K11" s="26">
        <v>132</v>
      </c>
      <c r="L11" s="26">
        <v>114</v>
      </c>
      <c r="M11" s="26">
        <v>52</v>
      </c>
      <c r="N11" s="27">
        <v>29</v>
      </c>
      <c r="O11" s="28">
        <f t="shared" si="0"/>
        <v>83810</v>
      </c>
      <c r="P11" s="29">
        <f t="shared" si="5"/>
        <v>9082800</v>
      </c>
      <c r="Q11" s="14"/>
      <c r="R11" s="15" t="s">
        <v>137</v>
      </c>
      <c r="S11" s="30" t="s">
        <v>133</v>
      </c>
      <c r="T11" s="31" t="s">
        <v>89</v>
      </c>
      <c r="U11" s="31" t="s">
        <v>92</v>
      </c>
      <c r="V11" s="31" t="s">
        <v>118</v>
      </c>
      <c r="W11" s="31" t="s">
        <v>65</v>
      </c>
      <c r="X11" s="31" t="s">
        <v>122</v>
      </c>
      <c r="Y11" s="31" t="s">
        <v>119</v>
      </c>
      <c r="Z11" s="31" t="s">
        <v>74</v>
      </c>
      <c r="AA11" s="31" t="s">
        <v>123</v>
      </c>
      <c r="AB11" s="31" t="s">
        <v>97</v>
      </c>
      <c r="AC11" s="31" t="s">
        <v>86</v>
      </c>
      <c r="AD11" s="32" t="s">
        <v>136</v>
      </c>
      <c r="AE11" s="19"/>
      <c r="AG11" s="8"/>
      <c r="AH11" s="25">
        <v>106</v>
      </c>
      <c r="AI11" s="26">
        <v>137</v>
      </c>
      <c r="AJ11" s="26">
        <v>61</v>
      </c>
      <c r="AK11" s="26">
        <v>105</v>
      </c>
      <c r="AL11" s="26">
        <v>113</v>
      </c>
      <c r="AM11" s="26">
        <v>120</v>
      </c>
      <c r="AN11" s="26">
        <v>25</v>
      </c>
      <c r="AO11" s="26">
        <v>32</v>
      </c>
      <c r="AP11" s="26">
        <v>40</v>
      </c>
      <c r="AQ11" s="26">
        <v>84</v>
      </c>
      <c r="AR11" s="26">
        <v>8</v>
      </c>
      <c r="AS11" s="27">
        <v>39</v>
      </c>
      <c r="AT11" s="28">
        <f t="shared" si="1"/>
        <v>83810</v>
      </c>
      <c r="AU11" s="29">
        <f t="shared" si="2"/>
        <v>9082800</v>
      </c>
      <c r="AV11" s="14"/>
      <c r="AW11" s="20" t="s">
        <v>170</v>
      </c>
      <c r="AX11" s="30" t="s">
        <v>128</v>
      </c>
      <c r="AY11" s="31" t="s">
        <v>78</v>
      </c>
      <c r="AZ11" s="31" t="s">
        <v>15</v>
      </c>
      <c r="BA11" s="31" t="s">
        <v>36</v>
      </c>
      <c r="BB11" s="31" t="s">
        <v>155</v>
      </c>
      <c r="BC11" s="31" t="s">
        <v>96</v>
      </c>
      <c r="BD11" s="34" t="s">
        <v>93</v>
      </c>
      <c r="BE11" s="31" t="s">
        <v>160</v>
      </c>
      <c r="BF11" s="33" t="s">
        <v>39</v>
      </c>
      <c r="BG11" s="31" t="s">
        <v>12</v>
      </c>
      <c r="BH11" s="31" t="s">
        <v>83</v>
      </c>
      <c r="BI11" s="32" t="s">
        <v>125</v>
      </c>
      <c r="BJ11" s="19"/>
      <c r="BL11" s="8"/>
      <c r="BM11" s="25">
        <v>52</v>
      </c>
      <c r="BN11" s="26">
        <v>144</v>
      </c>
      <c r="BO11" s="26">
        <v>115</v>
      </c>
      <c r="BP11" s="26">
        <v>45</v>
      </c>
      <c r="BQ11" s="26">
        <v>62</v>
      </c>
      <c r="BR11" s="26">
        <v>119</v>
      </c>
      <c r="BS11" s="26">
        <v>26</v>
      </c>
      <c r="BT11" s="26">
        <v>83</v>
      </c>
      <c r="BU11" s="26">
        <v>100</v>
      </c>
      <c r="BV11" s="26">
        <v>30</v>
      </c>
      <c r="BW11" s="26">
        <v>1</v>
      </c>
      <c r="BX11" s="27">
        <v>93</v>
      </c>
      <c r="BY11" s="28">
        <f t="shared" si="3"/>
        <v>83810</v>
      </c>
      <c r="BZ11" s="29">
        <f t="shared" si="4"/>
        <v>9082800</v>
      </c>
      <c r="CA11" s="14"/>
      <c r="CB11" s="15" t="s">
        <v>171</v>
      </c>
      <c r="CC11" s="30" t="s">
        <v>86</v>
      </c>
      <c r="CD11" s="31" t="s">
        <v>62</v>
      </c>
      <c r="CE11" s="31" t="s">
        <v>113</v>
      </c>
      <c r="CF11" s="31" t="s">
        <v>101</v>
      </c>
      <c r="CG11" s="31" t="s">
        <v>21</v>
      </c>
      <c r="CH11" s="37" t="s">
        <v>46</v>
      </c>
      <c r="CI11" s="31" t="s">
        <v>49</v>
      </c>
      <c r="CJ11" s="31" t="s">
        <v>32</v>
      </c>
      <c r="CK11" s="35" t="s">
        <v>108</v>
      </c>
      <c r="CL11" s="31" t="s">
        <v>114</v>
      </c>
      <c r="CM11" s="37" t="s">
        <v>55</v>
      </c>
      <c r="CN11" s="32" t="s">
        <v>89</v>
      </c>
      <c r="CO11" s="19"/>
    </row>
    <row r="12" spans="1:93" ht="12.75" x14ac:dyDescent="0.2">
      <c r="B12" s="8"/>
      <c r="C12" s="25">
        <v>125</v>
      </c>
      <c r="D12" s="26">
        <v>78</v>
      </c>
      <c r="E12" s="26">
        <v>128</v>
      </c>
      <c r="F12" s="26">
        <v>57</v>
      </c>
      <c r="G12" s="26">
        <v>12</v>
      </c>
      <c r="H12" s="26">
        <v>97</v>
      </c>
      <c r="I12" s="26">
        <v>48</v>
      </c>
      <c r="J12" s="26">
        <v>133</v>
      </c>
      <c r="K12" s="26">
        <v>88</v>
      </c>
      <c r="L12" s="26">
        <v>17</v>
      </c>
      <c r="M12" s="26">
        <v>67</v>
      </c>
      <c r="N12" s="27">
        <v>20</v>
      </c>
      <c r="O12" s="28">
        <f t="shared" si="0"/>
        <v>83810</v>
      </c>
      <c r="P12" s="29">
        <f t="shared" si="5"/>
        <v>9082800</v>
      </c>
      <c r="Q12" s="14"/>
      <c r="R12" s="15" t="s">
        <v>171</v>
      </c>
      <c r="S12" s="30" t="s">
        <v>63</v>
      </c>
      <c r="T12" s="31" t="s">
        <v>71</v>
      </c>
      <c r="U12" s="31" t="s">
        <v>98</v>
      </c>
      <c r="V12" s="31" t="s">
        <v>61</v>
      </c>
      <c r="W12" s="31" t="s">
        <v>168</v>
      </c>
      <c r="X12" s="31" t="s">
        <v>141</v>
      </c>
      <c r="Y12" s="31" t="s">
        <v>146</v>
      </c>
      <c r="Z12" s="31" t="s">
        <v>169</v>
      </c>
      <c r="AA12" s="31" t="s">
        <v>56</v>
      </c>
      <c r="AB12" s="31" t="s">
        <v>91</v>
      </c>
      <c r="AC12" s="31" t="s">
        <v>68</v>
      </c>
      <c r="AD12" s="32" t="s">
        <v>54</v>
      </c>
      <c r="AE12" s="19"/>
      <c r="AG12" s="8"/>
      <c r="AH12" s="25">
        <v>134</v>
      </c>
      <c r="AI12" s="26">
        <v>142</v>
      </c>
      <c r="AJ12" s="26">
        <v>72</v>
      </c>
      <c r="AK12" s="26">
        <v>49</v>
      </c>
      <c r="AL12" s="26">
        <v>76</v>
      </c>
      <c r="AM12" s="26">
        <v>38</v>
      </c>
      <c r="AN12" s="26">
        <v>107</v>
      </c>
      <c r="AO12" s="26">
        <v>69</v>
      </c>
      <c r="AP12" s="26">
        <v>96</v>
      </c>
      <c r="AQ12" s="26">
        <v>73</v>
      </c>
      <c r="AR12" s="26">
        <v>3</v>
      </c>
      <c r="AS12" s="27">
        <v>11</v>
      </c>
      <c r="AT12" s="28">
        <f t="shared" si="1"/>
        <v>83810</v>
      </c>
      <c r="AU12" s="29">
        <f t="shared" si="2"/>
        <v>9082800</v>
      </c>
      <c r="AV12" s="14"/>
      <c r="AW12" s="20" t="s">
        <v>172</v>
      </c>
      <c r="AX12" s="39" t="s">
        <v>121</v>
      </c>
      <c r="AY12" s="31" t="s">
        <v>67</v>
      </c>
      <c r="AZ12" s="31" t="s">
        <v>77</v>
      </c>
      <c r="BA12" s="31" t="s">
        <v>138</v>
      </c>
      <c r="BB12" s="31" t="s">
        <v>69</v>
      </c>
      <c r="BC12" s="31" t="s">
        <v>149</v>
      </c>
      <c r="BD12" s="31" t="s">
        <v>148</v>
      </c>
      <c r="BE12" s="31" t="s">
        <v>70</v>
      </c>
      <c r="BF12" s="31" t="s">
        <v>139</v>
      </c>
      <c r="BG12" s="33" t="s">
        <v>84</v>
      </c>
      <c r="BH12" s="31" t="s">
        <v>72</v>
      </c>
      <c r="BI12" s="32" t="s">
        <v>120</v>
      </c>
      <c r="BJ12" s="19"/>
      <c r="BL12" s="8"/>
      <c r="BM12" s="25">
        <v>108</v>
      </c>
      <c r="BN12" s="26">
        <v>5</v>
      </c>
      <c r="BO12" s="26">
        <v>42</v>
      </c>
      <c r="BP12" s="26">
        <v>124</v>
      </c>
      <c r="BQ12" s="26">
        <v>60</v>
      </c>
      <c r="BR12" s="26">
        <v>101</v>
      </c>
      <c r="BS12" s="26">
        <v>44</v>
      </c>
      <c r="BT12" s="26">
        <v>85</v>
      </c>
      <c r="BU12" s="26">
        <v>21</v>
      </c>
      <c r="BV12" s="26">
        <v>103</v>
      </c>
      <c r="BW12" s="26">
        <v>140</v>
      </c>
      <c r="BX12" s="27">
        <v>37</v>
      </c>
      <c r="BY12" s="28">
        <f t="shared" si="3"/>
        <v>83810</v>
      </c>
      <c r="BZ12" s="29">
        <f t="shared" si="4"/>
        <v>9082800</v>
      </c>
      <c r="CA12" s="14"/>
      <c r="CB12" s="15" t="s">
        <v>42</v>
      </c>
      <c r="CC12" s="30" t="s">
        <v>131</v>
      </c>
      <c r="CD12" s="31" t="s">
        <v>144</v>
      </c>
      <c r="CE12" s="31" t="s">
        <v>13</v>
      </c>
      <c r="CF12" s="31" t="s">
        <v>109</v>
      </c>
      <c r="CG12" s="37" t="s">
        <v>165</v>
      </c>
      <c r="CH12" s="31" t="s">
        <v>107</v>
      </c>
      <c r="CI12" s="31" t="s">
        <v>102</v>
      </c>
      <c r="CJ12" s="31" t="s">
        <v>166</v>
      </c>
      <c r="CK12" s="31" t="s">
        <v>100</v>
      </c>
      <c r="CL12" s="35" t="s">
        <v>14</v>
      </c>
      <c r="CM12" s="31" t="s">
        <v>143</v>
      </c>
      <c r="CN12" s="32" t="s">
        <v>130</v>
      </c>
      <c r="CO12" s="19"/>
    </row>
    <row r="13" spans="1:93" ht="12.75" x14ac:dyDescent="0.2">
      <c r="B13" s="8"/>
      <c r="C13" s="25">
        <v>108</v>
      </c>
      <c r="D13" s="26">
        <v>60</v>
      </c>
      <c r="E13" s="26">
        <v>71</v>
      </c>
      <c r="F13" s="26">
        <v>64</v>
      </c>
      <c r="G13" s="26">
        <v>10</v>
      </c>
      <c r="H13" s="26">
        <v>143</v>
      </c>
      <c r="I13" s="26">
        <v>2</v>
      </c>
      <c r="J13" s="26">
        <v>135</v>
      </c>
      <c r="K13" s="26">
        <v>81</v>
      </c>
      <c r="L13" s="26">
        <v>74</v>
      </c>
      <c r="M13" s="26">
        <v>85</v>
      </c>
      <c r="N13" s="27">
        <v>37</v>
      </c>
      <c r="O13" s="28">
        <f t="shared" si="0"/>
        <v>83810</v>
      </c>
      <c r="P13" s="29">
        <f t="shared" si="5"/>
        <v>9082800</v>
      </c>
      <c r="Q13" s="14"/>
      <c r="R13" s="15" t="s">
        <v>173</v>
      </c>
      <c r="S13" s="30" t="s">
        <v>131</v>
      </c>
      <c r="T13" s="31" t="s">
        <v>165</v>
      </c>
      <c r="U13" s="31" t="s">
        <v>88</v>
      </c>
      <c r="V13" s="31" t="s">
        <v>152</v>
      </c>
      <c r="W13" s="31" t="s">
        <v>115</v>
      </c>
      <c r="X13" s="31" t="s">
        <v>158</v>
      </c>
      <c r="Y13" s="31" t="s">
        <v>157</v>
      </c>
      <c r="Z13" s="31" t="s">
        <v>112</v>
      </c>
      <c r="AA13" s="31" t="s">
        <v>153</v>
      </c>
      <c r="AB13" s="31" t="s">
        <v>87</v>
      </c>
      <c r="AC13" s="31" t="s">
        <v>166</v>
      </c>
      <c r="AD13" s="32" t="s">
        <v>130</v>
      </c>
      <c r="AE13" s="19"/>
      <c r="AG13" s="8"/>
      <c r="AH13" s="25">
        <v>7</v>
      </c>
      <c r="AI13" s="26">
        <v>63</v>
      </c>
      <c r="AJ13" s="26">
        <v>24</v>
      </c>
      <c r="AK13" s="26">
        <v>110</v>
      </c>
      <c r="AL13" s="26">
        <v>95</v>
      </c>
      <c r="AM13" s="26">
        <v>31</v>
      </c>
      <c r="AN13" s="26">
        <v>114</v>
      </c>
      <c r="AO13" s="26">
        <v>50</v>
      </c>
      <c r="AP13" s="26">
        <v>35</v>
      </c>
      <c r="AQ13" s="26">
        <v>121</v>
      </c>
      <c r="AR13" s="26">
        <v>82</v>
      </c>
      <c r="AS13" s="27">
        <v>138</v>
      </c>
      <c r="AT13" s="28">
        <f t="shared" si="1"/>
        <v>83810</v>
      </c>
      <c r="AU13" s="29">
        <f t="shared" si="2"/>
        <v>9082800</v>
      </c>
      <c r="AV13" s="14"/>
      <c r="AW13" s="20" t="s">
        <v>174</v>
      </c>
      <c r="AX13" s="30" t="s">
        <v>43</v>
      </c>
      <c r="AY13" s="34" t="s">
        <v>94</v>
      </c>
      <c r="AZ13" s="31" t="s">
        <v>159</v>
      </c>
      <c r="BA13" s="31" t="s">
        <v>175</v>
      </c>
      <c r="BB13" s="31" t="s">
        <v>9</v>
      </c>
      <c r="BC13" s="31" t="s">
        <v>92</v>
      </c>
      <c r="BD13" s="31" t="s">
        <v>97</v>
      </c>
      <c r="BE13" s="31" t="s">
        <v>18</v>
      </c>
      <c r="BF13" s="31" t="s">
        <v>176</v>
      </c>
      <c r="BG13" s="31" t="s">
        <v>156</v>
      </c>
      <c r="BH13" s="33" t="s">
        <v>95</v>
      </c>
      <c r="BI13" s="32" t="s">
        <v>52</v>
      </c>
      <c r="BJ13" s="19"/>
      <c r="BL13" s="8"/>
      <c r="BM13" s="25">
        <v>131</v>
      </c>
      <c r="BN13" s="26">
        <v>70</v>
      </c>
      <c r="BO13" s="26">
        <v>48</v>
      </c>
      <c r="BP13" s="26">
        <v>35</v>
      </c>
      <c r="BQ13" s="26">
        <v>57</v>
      </c>
      <c r="BR13" s="26">
        <v>141</v>
      </c>
      <c r="BS13" s="26">
        <v>4</v>
      </c>
      <c r="BT13" s="26">
        <v>88</v>
      </c>
      <c r="BU13" s="26">
        <v>110</v>
      </c>
      <c r="BV13" s="26">
        <v>97</v>
      </c>
      <c r="BW13" s="26">
        <v>75</v>
      </c>
      <c r="BX13" s="27">
        <v>14</v>
      </c>
      <c r="BY13" s="28">
        <f t="shared" si="3"/>
        <v>83810</v>
      </c>
      <c r="BZ13" s="29">
        <f t="shared" si="4"/>
        <v>9082800</v>
      </c>
      <c r="CA13" s="14"/>
      <c r="CB13" s="15" t="s">
        <v>137</v>
      </c>
      <c r="CC13" s="30" t="s">
        <v>10</v>
      </c>
      <c r="CD13" s="31" t="s">
        <v>162</v>
      </c>
      <c r="CE13" s="31" t="s">
        <v>146</v>
      </c>
      <c r="CF13" s="37" t="s">
        <v>176</v>
      </c>
      <c r="CG13" s="31" t="s">
        <v>61</v>
      </c>
      <c r="CH13" s="31" t="s">
        <v>79</v>
      </c>
      <c r="CI13" s="31" t="s">
        <v>82</v>
      </c>
      <c r="CJ13" s="31" t="s">
        <v>56</v>
      </c>
      <c r="CK13" s="31" t="s">
        <v>175</v>
      </c>
      <c r="CL13" s="31" t="s">
        <v>141</v>
      </c>
      <c r="CM13" s="35" t="s">
        <v>163</v>
      </c>
      <c r="CN13" s="32" t="s">
        <v>17</v>
      </c>
      <c r="CO13" s="19"/>
    </row>
    <row r="14" spans="1:93" ht="13.5" thickBot="1" x14ac:dyDescent="0.25">
      <c r="B14" s="8"/>
      <c r="C14" s="40">
        <v>110</v>
      </c>
      <c r="D14" s="41">
        <v>19</v>
      </c>
      <c r="E14" s="41">
        <v>32</v>
      </c>
      <c r="F14" s="41">
        <v>102</v>
      </c>
      <c r="G14" s="41">
        <v>120</v>
      </c>
      <c r="H14" s="41">
        <v>109</v>
      </c>
      <c r="I14" s="41">
        <v>36</v>
      </c>
      <c r="J14" s="41">
        <v>25</v>
      </c>
      <c r="K14" s="41">
        <v>43</v>
      </c>
      <c r="L14" s="41">
        <v>113</v>
      </c>
      <c r="M14" s="41">
        <v>126</v>
      </c>
      <c r="N14" s="42">
        <v>35</v>
      </c>
      <c r="O14" s="28">
        <f t="shared" si="0"/>
        <v>83810</v>
      </c>
      <c r="P14" s="29">
        <f t="shared" si="5"/>
        <v>9082800</v>
      </c>
      <c r="Q14" s="14"/>
      <c r="R14" s="15" t="s">
        <v>177</v>
      </c>
      <c r="S14" s="43" t="s">
        <v>175</v>
      </c>
      <c r="T14" s="44" t="s">
        <v>64</v>
      </c>
      <c r="U14" s="44" t="s">
        <v>160</v>
      </c>
      <c r="V14" s="44" t="s">
        <v>58</v>
      </c>
      <c r="W14" s="44" t="s">
        <v>96</v>
      </c>
      <c r="X14" s="44" t="s">
        <v>60</v>
      </c>
      <c r="Y14" s="44" t="s">
        <v>57</v>
      </c>
      <c r="Z14" s="44" t="s">
        <v>93</v>
      </c>
      <c r="AA14" s="44" t="s">
        <v>59</v>
      </c>
      <c r="AB14" s="44" t="s">
        <v>155</v>
      </c>
      <c r="AC14" s="44" t="s">
        <v>75</v>
      </c>
      <c r="AD14" s="45" t="s">
        <v>176</v>
      </c>
      <c r="AE14" s="19"/>
      <c r="AG14" s="8"/>
      <c r="AH14" s="40">
        <v>67</v>
      </c>
      <c r="AI14" s="41">
        <v>98</v>
      </c>
      <c r="AJ14" s="41">
        <v>104</v>
      </c>
      <c r="AK14" s="41">
        <v>54</v>
      </c>
      <c r="AL14" s="41">
        <v>12</v>
      </c>
      <c r="AM14" s="41">
        <v>4</v>
      </c>
      <c r="AN14" s="41">
        <v>141</v>
      </c>
      <c r="AO14" s="41">
        <v>133</v>
      </c>
      <c r="AP14" s="41">
        <v>91</v>
      </c>
      <c r="AQ14" s="41">
        <v>41</v>
      </c>
      <c r="AR14" s="41">
        <v>47</v>
      </c>
      <c r="AS14" s="42">
        <v>78</v>
      </c>
      <c r="AT14" s="28">
        <f t="shared" si="1"/>
        <v>83810</v>
      </c>
      <c r="AU14" s="29">
        <f t="shared" si="2"/>
        <v>9082800</v>
      </c>
      <c r="AV14" s="14"/>
      <c r="AW14" s="20" t="s">
        <v>178</v>
      </c>
      <c r="AX14" s="43" t="s">
        <v>68</v>
      </c>
      <c r="AY14" s="44" t="s">
        <v>134</v>
      </c>
      <c r="AZ14" s="46" t="s">
        <v>104</v>
      </c>
      <c r="BA14" s="44" t="s">
        <v>122</v>
      </c>
      <c r="BB14" s="44" t="s">
        <v>168</v>
      </c>
      <c r="BC14" s="44" t="s">
        <v>82</v>
      </c>
      <c r="BD14" s="44" t="s">
        <v>79</v>
      </c>
      <c r="BE14" s="44" t="s">
        <v>169</v>
      </c>
      <c r="BF14" s="44" t="s">
        <v>119</v>
      </c>
      <c r="BG14" s="44" t="s">
        <v>105</v>
      </c>
      <c r="BH14" s="44" t="s">
        <v>135</v>
      </c>
      <c r="BI14" s="47" t="s">
        <v>71</v>
      </c>
      <c r="BJ14" s="19"/>
      <c r="BL14" s="8"/>
      <c r="BM14" s="40">
        <v>56</v>
      </c>
      <c r="BN14" s="41">
        <v>90</v>
      </c>
      <c r="BO14" s="41">
        <v>135</v>
      </c>
      <c r="BP14" s="41">
        <v>95</v>
      </c>
      <c r="BQ14" s="41">
        <v>130</v>
      </c>
      <c r="BR14" s="41">
        <v>27</v>
      </c>
      <c r="BS14" s="41">
        <v>118</v>
      </c>
      <c r="BT14" s="41">
        <v>15</v>
      </c>
      <c r="BU14" s="41">
        <v>50</v>
      </c>
      <c r="BV14" s="41">
        <v>10</v>
      </c>
      <c r="BW14" s="41">
        <v>55</v>
      </c>
      <c r="BX14" s="42">
        <v>89</v>
      </c>
      <c r="BY14" s="28">
        <f t="shared" si="3"/>
        <v>83810</v>
      </c>
      <c r="BZ14" s="29">
        <f t="shared" si="4"/>
        <v>9082800</v>
      </c>
      <c r="CA14" s="14"/>
      <c r="CB14" s="15" t="s">
        <v>124</v>
      </c>
      <c r="CC14" s="48" t="s">
        <v>47</v>
      </c>
      <c r="CD14" s="44" t="s">
        <v>145</v>
      </c>
      <c r="CE14" s="44" t="s">
        <v>112</v>
      </c>
      <c r="CF14" s="44" t="s">
        <v>9</v>
      </c>
      <c r="CG14" s="44" t="s">
        <v>8</v>
      </c>
      <c r="CH14" s="44" t="s">
        <v>16</v>
      </c>
      <c r="CI14" s="44" t="s">
        <v>11</v>
      </c>
      <c r="CJ14" s="44" t="s">
        <v>19</v>
      </c>
      <c r="CK14" s="44" t="s">
        <v>18</v>
      </c>
      <c r="CL14" s="44" t="s">
        <v>115</v>
      </c>
      <c r="CM14" s="44" t="s">
        <v>142</v>
      </c>
      <c r="CN14" s="49" t="s">
        <v>48</v>
      </c>
      <c r="CO14" s="19"/>
    </row>
    <row r="15" spans="1:93" x14ac:dyDescent="0.2">
      <c r="B15" s="8"/>
      <c r="C15" s="50">
        <f t="shared" ref="C15:N15" si="6">SUMSQ(C3:C14)</f>
        <v>83810</v>
      </c>
      <c r="D15" s="51">
        <f t="shared" si="6"/>
        <v>83810</v>
      </c>
      <c r="E15" s="51">
        <f t="shared" si="6"/>
        <v>83810</v>
      </c>
      <c r="F15" s="51">
        <f t="shared" si="6"/>
        <v>83810</v>
      </c>
      <c r="G15" s="51">
        <f t="shared" si="6"/>
        <v>83810</v>
      </c>
      <c r="H15" s="51">
        <f t="shared" si="6"/>
        <v>83810</v>
      </c>
      <c r="I15" s="51">
        <f t="shared" si="6"/>
        <v>83810</v>
      </c>
      <c r="J15" s="51">
        <f t="shared" si="6"/>
        <v>83810</v>
      </c>
      <c r="K15" s="51">
        <f t="shared" si="6"/>
        <v>83810</v>
      </c>
      <c r="L15" s="51">
        <f t="shared" si="6"/>
        <v>83810</v>
      </c>
      <c r="M15" s="51">
        <f t="shared" si="6"/>
        <v>83810</v>
      </c>
      <c r="N15" s="51">
        <f t="shared" si="6"/>
        <v>83810</v>
      </c>
      <c r="O15" s="28">
        <f>SUMSQ(C3,D4,E5,F6,G7,H8,I9,J10,K11,L12,M13,N14)</f>
        <v>83810</v>
      </c>
      <c r="P15" s="52">
        <f>C3^3+D4^3+E5^3+F6^3+G7^3+H8^3+I9^3+J10^3+K11^3+L12^3+M13^3+N14^3</f>
        <v>9082800</v>
      </c>
      <c r="Q15" s="14"/>
      <c r="R15" s="14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19"/>
      <c r="AG15" s="8"/>
      <c r="AH15" s="50">
        <f t="shared" ref="AH15:AS15" si="7">SUMSQ(AH3:AH14)</f>
        <v>83810</v>
      </c>
      <c r="AI15" s="51">
        <f t="shared" si="7"/>
        <v>83810</v>
      </c>
      <c r="AJ15" s="51">
        <f t="shared" si="7"/>
        <v>83810</v>
      </c>
      <c r="AK15" s="51">
        <f t="shared" si="7"/>
        <v>83810</v>
      </c>
      <c r="AL15" s="51">
        <f t="shared" si="7"/>
        <v>83810</v>
      </c>
      <c r="AM15" s="51">
        <f t="shared" si="7"/>
        <v>83810</v>
      </c>
      <c r="AN15" s="51">
        <f t="shared" si="7"/>
        <v>83810</v>
      </c>
      <c r="AO15" s="51">
        <f t="shared" si="7"/>
        <v>83810</v>
      </c>
      <c r="AP15" s="51">
        <f t="shared" si="7"/>
        <v>83810</v>
      </c>
      <c r="AQ15" s="51">
        <f t="shared" si="7"/>
        <v>83810</v>
      </c>
      <c r="AR15" s="51">
        <f t="shared" si="7"/>
        <v>83810</v>
      </c>
      <c r="AS15" s="51">
        <f t="shared" si="7"/>
        <v>83810</v>
      </c>
      <c r="AT15" s="28">
        <f>SUMSQ(AH3,AI4,AJ5,AK6,AL7,AM8,AN9,AO10,AP11,AQ12,AR13,AS14)</f>
        <v>83810</v>
      </c>
      <c r="AU15" s="52">
        <f>AH3^3+AI4^3+AJ5^3+AK6^3+AL7^3+AM8^3+AN9^3+AO10^3+AP11^3+AQ12^3+AR13^3+AS14^3</f>
        <v>9082800</v>
      </c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9"/>
      <c r="BL15" s="8"/>
      <c r="BM15" s="50">
        <f t="shared" ref="BM15:BX15" si="8">SUMSQ(BM3:BM14)</f>
        <v>83810</v>
      </c>
      <c r="BN15" s="51">
        <f t="shared" si="8"/>
        <v>83810</v>
      </c>
      <c r="BO15" s="51">
        <f t="shared" si="8"/>
        <v>83810</v>
      </c>
      <c r="BP15" s="51">
        <f t="shared" si="8"/>
        <v>83810</v>
      </c>
      <c r="BQ15" s="51">
        <f t="shared" si="8"/>
        <v>83810</v>
      </c>
      <c r="BR15" s="51">
        <f t="shared" si="8"/>
        <v>83810</v>
      </c>
      <c r="BS15" s="51">
        <f t="shared" si="8"/>
        <v>83810</v>
      </c>
      <c r="BT15" s="51">
        <f t="shared" si="8"/>
        <v>83810</v>
      </c>
      <c r="BU15" s="51">
        <f t="shared" si="8"/>
        <v>83810</v>
      </c>
      <c r="BV15" s="51">
        <f t="shared" si="8"/>
        <v>83810</v>
      </c>
      <c r="BW15" s="51">
        <f t="shared" si="8"/>
        <v>83810</v>
      </c>
      <c r="BX15" s="51">
        <f t="shared" si="8"/>
        <v>83810</v>
      </c>
      <c r="BY15" s="28">
        <f>SUMSQ(BM3,BN4,BO5,BP6,BQ7,BR8,BS9,BT10,BU11,BV12,BW13,BX14)</f>
        <v>83810</v>
      </c>
      <c r="BZ15" s="52">
        <f>BM3^3+BN4^3+BO5^3+BP6^3+BQ7^3+BR8^3+BS9^3+BT10^3+BU11^3+BV12^3+BW13^3+BX14^3</f>
        <v>9082800</v>
      </c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9"/>
    </row>
    <row r="16" spans="1:93" ht="12.75" thickBot="1" x14ac:dyDescent="0.25">
      <c r="B16" s="8"/>
      <c r="C16" s="55">
        <f t="shared" ref="C16:N16" si="9">C3^3+C4^3+C5^3+C6^3+C7^3+C8^3+C9^3+C10^3+C11^3+C12^3+C13^3+C14^3</f>
        <v>9082800</v>
      </c>
      <c r="D16" s="56">
        <f t="shared" si="9"/>
        <v>9082800</v>
      </c>
      <c r="E16" s="56">
        <f t="shared" si="9"/>
        <v>9082800</v>
      </c>
      <c r="F16" s="56">
        <f t="shared" si="9"/>
        <v>9082800</v>
      </c>
      <c r="G16" s="56">
        <f t="shared" si="9"/>
        <v>9082800</v>
      </c>
      <c r="H16" s="56">
        <f t="shared" si="9"/>
        <v>9082800</v>
      </c>
      <c r="I16" s="56">
        <f t="shared" si="9"/>
        <v>9082800</v>
      </c>
      <c r="J16" s="56">
        <f t="shared" si="9"/>
        <v>9082800</v>
      </c>
      <c r="K16" s="56">
        <f t="shared" si="9"/>
        <v>9082800</v>
      </c>
      <c r="L16" s="56">
        <f t="shared" si="9"/>
        <v>9082800</v>
      </c>
      <c r="M16" s="56">
        <f t="shared" si="9"/>
        <v>9082800</v>
      </c>
      <c r="N16" s="56">
        <f t="shared" si="9"/>
        <v>9082800</v>
      </c>
      <c r="O16" s="57">
        <f>SUMSQ(C14,D13,E12,F11,G10,H9,I8,J7,K6,L5,M4,N3)</f>
        <v>83810</v>
      </c>
      <c r="P16" s="58">
        <f>C14^3+D13^3+E12^3+F11^3+G10^3+H9^3+I8^3+J7^3+K6^3+L5^3+M4^3+N3^3</f>
        <v>9082800</v>
      </c>
      <c r="Q16" s="14"/>
      <c r="R16" s="14"/>
      <c r="S16" s="59" t="s">
        <v>8</v>
      </c>
      <c r="T16" s="60" t="s">
        <v>44</v>
      </c>
      <c r="U16" s="60" t="s">
        <v>69</v>
      </c>
      <c r="V16" s="60" t="s">
        <v>102</v>
      </c>
      <c r="W16" s="60" t="s">
        <v>66</v>
      </c>
      <c r="X16" s="60" t="s">
        <v>72</v>
      </c>
      <c r="Y16" s="60" t="s">
        <v>30</v>
      </c>
      <c r="Z16" s="60" t="s">
        <v>163</v>
      </c>
      <c r="AA16" s="60" t="s">
        <v>123</v>
      </c>
      <c r="AB16" s="60" t="s">
        <v>91</v>
      </c>
      <c r="AC16" s="60" t="s">
        <v>166</v>
      </c>
      <c r="AD16" s="61" t="s">
        <v>176</v>
      </c>
      <c r="AE16" s="19"/>
      <c r="AG16" s="8"/>
      <c r="AH16" s="55">
        <f t="shared" ref="AH16:AS16" si="10">AH3^3+AH4^3+AH5^3+AH6^3+AH7^3+AH8^3+AH9^3+AH10^3+AH11^3+AH12^3+AH13^3+AH14^3</f>
        <v>9082800</v>
      </c>
      <c r="AI16" s="56">
        <f t="shared" si="10"/>
        <v>9082800</v>
      </c>
      <c r="AJ16" s="56">
        <f t="shared" si="10"/>
        <v>9082800</v>
      </c>
      <c r="AK16" s="56">
        <f t="shared" si="10"/>
        <v>9082800</v>
      </c>
      <c r="AL16" s="56">
        <f t="shared" si="10"/>
        <v>9082800</v>
      </c>
      <c r="AM16" s="56">
        <f t="shared" si="10"/>
        <v>9082800</v>
      </c>
      <c r="AN16" s="56">
        <f t="shared" si="10"/>
        <v>9082800</v>
      </c>
      <c r="AO16" s="56">
        <f t="shared" si="10"/>
        <v>9082800</v>
      </c>
      <c r="AP16" s="56">
        <f t="shared" si="10"/>
        <v>9082800</v>
      </c>
      <c r="AQ16" s="56">
        <f t="shared" si="10"/>
        <v>9082800</v>
      </c>
      <c r="AR16" s="56">
        <f t="shared" si="10"/>
        <v>9082800</v>
      </c>
      <c r="AS16" s="56">
        <f t="shared" si="10"/>
        <v>9082800</v>
      </c>
      <c r="AT16" s="57">
        <f>SUMSQ(AH14,AI13,AJ12,AK11,AL10,AM9,AN8,AO7,AP6,AQ5,AR4,AS3)</f>
        <v>83810</v>
      </c>
      <c r="AU16" s="58">
        <f>AH14^3+AI13^3+AJ12^3+AK11^3+AL10^3+AM9^3+AN8^3+AO7^3+AP6^3+AQ5^3+AR4^3+AS3^3</f>
        <v>9082800</v>
      </c>
      <c r="AV16" s="14"/>
      <c r="AW16" s="14"/>
      <c r="AX16" s="62" t="s">
        <v>21</v>
      </c>
      <c r="AY16" s="63" t="s">
        <v>55</v>
      </c>
      <c r="AZ16" s="63" t="s">
        <v>38</v>
      </c>
      <c r="BA16" s="63" t="s">
        <v>112</v>
      </c>
      <c r="BB16" s="63" t="s">
        <v>19</v>
      </c>
      <c r="BC16" s="63" t="s">
        <v>143</v>
      </c>
      <c r="BD16" s="63" t="s">
        <v>102</v>
      </c>
      <c r="BE16" s="63" t="s">
        <v>48</v>
      </c>
      <c r="BF16" s="63" t="s">
        <v>39</v>
      </c>
      <c r="BG16" s="63" t="s">
        <v>84</v>
      </c>
      <c r="BH16" s="63" t="s">
        <v>95</v>
      </c>
      <c r="BI16" s="64" t="s">
        <v>71</v>
      </c>
      <c r="BJ16" s="19"/>
      <c r="BL16" s="8"/>
      <c r="BM16" s="55">
        <f t="shared" ref="BM16:BX16" si="11">BM3^3+BM4^3+BM5^3+BM6^3+BM7^3+BM8^3+BM9^3+BM10^3+BM11^3+BM12^3+BM13^3+BM14^3</f>
        <v>9082800</v>
      </c>
      <c r="BN16" s="56">
        <f t="shared" si="11"/>
        <v>9082800</v>
      </c>
      <c r="BO16" s="56">
        <f t="shared" si="11"/>
        <v>9082800</v>
      </c>
      <c r="BP16" s="56">
        <f t="shared" si="11"/>
        <v>9082800</v>
      </c>
      <c r="BQ16" s="56">
        <f t="shared" si="11"/>
        <v>9082800</v>
      </c>
      <c r="BR16" s="56">
        <f t="shared" si="11"/>
        <v>9082800</v>
      </c>
      <c r="BS16" s="56">
        <f t="shared" si="11"/>
        <v>9082800</v>
      </c>
      <c r="BT16" s="56">
        <f t="shared" si="11"/>
        <v>9082800</v>
      </c>
      <c r="BU16" s="56">
        <f t="shared" si="11"/>
        <v>9082800</v>
      </c>
      <c r="BV16" s="56">
        <f t="shared" si="11"/>
        <v>9082800</v>
      </c>
      <c r="BW16" s="56">
        <f t="shared" si="11"/>
        <v>9082800</v>
      </c>
      <c r="BX16" s="56">
        <f t="shared" si="11"/>
        <v>9082800</v>
      </c>
      <c r="BY16" s="57">
        <f>SUMSQ(BM14,BN13,BO12,BP11,BQ10,BR9,BS8,BT7,BU6,BV5,BW4,BX3)</f>
        <v>83810</v>
      </c>
      <c r="BZ16" s="58">
        <f>BM14^3+BN13^3+BO12^3+BP11^3+BQ10^3+BR9^3+BS8^3+BT7^3+BU6^3+BV5^3+BW4^3+BX3^3</f>
        <v>9082800</v>
      </c>
      <c r="CA16" s="14"/>
      <c r="CB16" s="14"/>
      <c r="CC16" s="62" t="s">
        <v>34</v>
      </c>
      <c r="CD16" s="63" t="s">
        <v>65</v>
      </c>
      <c r="CE16" s="63" t="s">
        <v>54</v>
      </c>
      <c r="CF16" s="63" t="s">
        <v>81</v>
      </c>
      <c r="CG16" s="63" t="s">
        <v>52</v>
      </c>
      <c r="CH16" s="63" t="s">
        <v>127</v>
      </c>
      <c r="CI16" s="63" t="s">
        <v>153</v>
      </c>
      <c r="CJ16" s="63" t="s">
        <v>169</v>
      </c>
      <c r="CK16" s="63" t="s">
        <v>108</v>
      </c>
      <c r="CL16" s="63" t="s">
        <v>14</v>
      </c>
      <c r="CM16" s="63" t="s">
        <v>163</v>
      </c>
      <c r="CN16" s="64" t="s">
        <v>48</v>
      </c>
      <c r="CO16" s="19"/>
    </row>
    <row r="17" spans="2:93" ht="12.75" thickBot="1" x14ac:dyDescent="0.25">
      <c r="B17" s="65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7"/>
      <c r="P17" s="67"/>
      <c r="Q17" s="66"/>
      <c r="R17" s="66"/>
      <c r="S17" s="68" t="s">
        <v>175</v>
      </c>
      <c r="T17" s="69" t="s">
        <v>165</v>
      </c>
      <c r="U17" s="69" t="s">
        <v>98</v>
      </c>
      <c r="V17" s="69" t="s">
        <v>118</v>
      </c>
      <c r="W17" s="69" t="s">
        <v>162</v>
      </c>
      <c r="X17" s="69" t="s">
        <v>23</v>
      </c>
      <c r="Y17" s="69" t="s">
        <v>67</v>
      </c>
      <c r="Z17" s="69" t="s">
        <v>73</v>
      </c>
      <c r="AA17" s="69" t="s">
        <v>107</v>
      </c>
      <c r="AB17" s="69" t="s">
        <v>70</v>
      </c>
      <c r="AC17" s="69" t="s">
        <v>51</v>
      </c>
      <c r="AD17" s="70" t="s">
        <v>19</v>
      </c>
      <c r="AE17" s="71"/>
      <c r="AG17" s="8" t="s">
        <v>0</v>
      </c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72"/>
      <c r="AU17" s="72"/>
      <c r="AV17" s="14"/>
      <c r="AW17" s="14"/>
      <c r="AX17" s="73" t="s">
        <v>68</v>
      </c>
      <c r="AY17" s="74" t="s">
        <v>94</v>
      </c>
      <c r="AZ17" s="74" t="s">
        <v>77</v>
      </c>
      <c r="BA17" s="74" t="s">
        <v>36</v>
      </c>
      <c r="BB17" s="74" t="s">
        <v>47</v>
      </c>
      <c r="BC17" s="74" t="s">
        <v>107</v>
      </c>
      <c r="BD17" s="74" t="s">
        <v>144</v>
      </c>
      <c r="BE17" s="74" t="s">
        <v>8</v>
      </c>
      <c r="BF17" s="74" t="s">
        <v>115</v>
      </c>
      <c r="BG17" s="74" t="s">
        <v>37</v>
      </c>
      <c r="BH17" s="74" t="s">
        <v>62</v>
      </c>
      <c r="BI17" s="75" t="s">
        <v>32</v>
      </c>
      <c r="BJ17" s="19"/>
      <c r="BL17" s="8" t="s">
        <v>0</v>
      </c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72"/>
      <c r="BZ17" s="72"/>
      <c r="CA17" s="14"/>
      <c r="CB17" s="14"/>
      <c r="CC17" s="73" t="s">
        <v>47</v>
      </c>
      <c r="CD17" s="74" t="s">
        <v>162</v>
      </c>
      <c r="CE17" s="74" t="s">
        <v>13</v>
      </c>
      <c r="CF17" s="74" t="s">
        <v>101</v>
      </c>
      <c r="CG17" s="74" t="s">
        <v>168</v>
      </c>
      <c r="CH17" s="74" t="s">
        <v>152</v>
      </c>
      <c r="CI17" s="74" t="s">
        <v>126</v>
      </c>
      <c r="CJ17" s="74" t="s">
        <v>43</v>
      </c>
      <c r="CK17" s="74" t="s">
        <v>80</v>
      </c>
      <c r="CL17" s="74" t="s">
        <v>63</v>
      </c>
      <c r="CM17" s="74" t="s">
        <v>74</v>
      </c>
      <c r="CN17" s="75" t="s">
        <v>41</v>
      </c>
      <c r="CO17" s="19"/>
    </row>
    <row r="18" spans="2:93" ht="12.75" thickBot="1" x14ac:dyDescent="0.25"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7"/>
      <c r="BG18" s="76"/>
      <c r="BH18" s="76"/>
      <c r="BI18" s="76"/>
      <c r="BJ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7"/>
      <c r="CL18" s="76"/>
      <c r="CM18" s="76"/>
      <c r="CN18" s="76"/>
      <c r="CO18" s="76"/>
    </row>
    <row r="19" spans="2:93" ht="12.75" thickBot="1" x14ac:dyDescent="0.25">
      <c r="B19" s="2" t="s">
        <v>0</v>
      </c>
      <c r="C19" s="3"/>
      <c r="D19" s="3"/>
      <c r="E19" s="3"/>
      <c r="F19" s="3"/>
      <c r="G19" s="3"/>
      <c r="H19" s="3"/>
      <c r="I19" s="4" t="s">
        <v>179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 t="s">
        <v>180</v>
      </c>
      <c r="Y19" s="5"/>
      <c r="Z19" s="3"/>
      <c r="AA19" s="3"/>
      <c r="AB19" s="3"/>
      <c r="AC19" s="3"/>
      <c r="AD19" s="3"/>
      <c r="AE19" s="6"/>
      <c r="AG19" s="2" t="s">
        <v>0</v>
      </c>
      <c r="AH19" s="3"/>
      <c r="AI19" s="3"/>
      <c r="AJ19" s="3"/>
      <c r="AK19" s="3"/>
      <c r="AL19" s="3"/>
      <c r="AM19" s="3"/>
      <c r="AN19" s="4" t="s">
        <v>181</v>
      </c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4" t="s">
        <v>182</v>
      </c>
      <c r="BD19" s="5"/>
      <c r="BE19" s="3"/>
      <c r="BF19" s="3"/>
      <c r="BG19" s="3"/>
      <c r="BH19" s="3"/>
      <c r="BI19" s="3"/>
      <c r="BJ19" s="6"/>
      <c r="BL19" s="2" t="s">
        <v>0</v>
      </c>
      <c r="BM19" s="3"/>
      <c r="BN19" s="3"/>
      <c r="BO19" s="3"/>
      <c r="BP19" s="3"/>
      <c r="BQ19" s="3"/>
      <c r="BR19" s="3"/>
      <c r="BS19" s="4" t="s">
        <v>183</v>
      </c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4" t="s">
        <v>184</v>
      </c>
      <c r="CI19" s="5"/>
      <c r="CJ19" s="3"/>
      <c r="CK19" s="3"/>
      <c r="CL19" s="3"/>
      <c r="CM19" s="3"/>
      <c r="CN19" s="3"/>
      <c r="CO19" s="6"/>
    </row>
    <row r="20" spans="2:93" ht="12.75" x14ac:dyDescent="0.2">
      <c r="B20" s="8"/>
      <c r="C20" s="9">
        <v>69</v>
      </c>
      <c r="D20" s="10">
        <v>28</v>
      </c>
      <c r="E20" s="10">
        <v>56</v>
      </c>
      <c r="F20" s="10">
        <v>144</v>
      </c>
      <c r="G20" s="10">
        <v>18</v>
      </c>
      <c r="H20" s="10">
        <v>77</v>
      </c>
      <c r="I20" s="10">
        <v>68</v>
      </c>
      <c r="J20" s="10">
        <v>127</v>
      </c>
      <c r="K20" s="10">
        <v>1</v>
      </c>
      <c r="L20" s="10">
        <v>89</v>
      </c>
      <c r="M20" s="10">
        <v>117</v>
      </c>
      <c r="N20" s="11">
        <v>76</v>
      </c>
      <c r="O20" s="12">
        <f t="shared" ref="O20:O31" si="12">SUMSQ(C20:N20)</f>
        <v>83810</v>
      </c>
      <c r="P20" s="13">
        <f t="shared" ref="P20:P31" si="13">C20^3+D20^3+E20^3+F20^3+G20^3+H20^3+I20^3+J20^3+K20^3+L20^3+M20^3+N20^3</f>
        <v>9082800</v>
      </c>
      <c r="Q20" s="14"/>
      <c r="R20" s="78" t="s">
        <v>20</v>
      </c>
      <c r="S20" s="21" t="s">
        <v>70</v>
      </c>
      <c r="T20" s="24" t="s">
        <v>116</v>
      </c>
      <c r="U20" s="17" t="s">
        <v>47</v>
      </c>
      <c r="V20" s="17" t="s">
        <v>62</v>
      </c>
      <c r="W20" s="17" t="s">
        <v>34</v>
      </c>
      <c r="X20" s="17" t="s">
        <v>80</v>
      </c>
      <c r="Y20" s="17" t="s">
        <v>81</v>
      </c>
      <c r="Z20" s="17" t="s">
        <v>41</v>
      </c>
      <c r="AA20" s="17" t="s">
        <v>55</v>
      </c>
      <c r="AB20" s="22" t="s">
        <v>48</v>
      </c>
      <c r="AC20" s="17" t="s">
        <v>111</v>
      </c>
      <c r="AD20" s="18" t="s">
        <v>69</v>
      </c>
      <c r="AE20" s="19"/>
      <c r="AG20" s="8"/>
      <c r="AH20" s="9">
        <v>134</v>
      </c>
      <c r="AI20" s="10">
        <v>142</v>
      </c>
      <c r="AJ20" s="10">
        <v>72</v>
      </c>
      <c r="AK20" s="10">
        <v>49</v>
      </c>
      <c r="AL20" s="10">
        <v>76</v>
      </c>
      <c r="AM20" s="10">
        <v>38</v>
      </c>
      <c r="AN20" s="10">
        <v>107</v>
      </c>
      <c r="AO20" s="10">
        <v>69</v>
      </c>
      <c r="AP20" s="10">
        <v>96</v>
      </c>
      <c r="AQ20" s="10">
        <v>73</v>
      </c>
      <c r="AR20" s="10">
        <v>3</v>
      </c>
      <c r="AS20" s="11">
        <v>11</v>
      </c>
      <c r="AT20" s="12">
        <f t="shared" ref="AT20:AT31" si="14">SUMSQ(AH20:AS20)</f>
        <v>83810</v>
      </c>
      <c r="AU20" s="13">
        <f t="shared" ref="AU20:AU31" si="15">AH20^3+AI20^3+AJ20^3+AK20^3+AL20^3+AM20^3+AN20^3+AO20^3+AP20^3+AQ20^3+AR20^3+AS20^3</f>
        <v>9082800</v>
      </c>
      <c r="AV20" s="14"/>
      <c r="AW20" s="20" t="s">
        <v>172</v>
      </c>
      <c r="AX20" s="79" t="s">
        <v>121</v>
      </c>
      <c r="AY20" s="17" t="s">
        <v>67</v>
      </c>
      <c r="AZ20" s="17" t="s">
        <v>77</v>
      </c>
      <c r="BA20" s="17" t="s">
        <v>138</v>
      </c>
      <c r="BB20" s="17" t="s">
        <v>69</v>
      </c>
      <c r="BC20" s="17" t="s">
        <v>149</v>
      </c>
      <c r="BD20" s="17" t="s">
        <v>148</v>
      </c>
      <c r="BE20" s="17" t="s">
        <v>70</v>
      </c>
      <c r="BF20" s="17" t="s">
        <v>139</v>
      </c>
      <c r="BG20" s="80" t="s">
        <v>84</v>
      </c>
      <c r="BH20" s="17" t="s">
        <v>72</v>
      </c>
      <c r="BI20" s="18" t="s">
        <v>120</v>
      </c>
      <c r="BJ20" s="19"/>
      <c r="BL20" s="8"/>
      <c r="BM20" s="9">
        <v>18</v>
      </c>
      <c r="BN20" s="10">
        <v>65</v>
      </c>
      <c r="BO20" s="10">
        <v>6</v>
      </c>
      <c r="BP20" s="10">
        <v>105</v>
      </c>
      <c r="BQ20" s="10">
        <v>92</v>
      </c>
      <c r="BR20" s="10">
        <v>34</v>
      </c>
      <c r="BS20" s="10">
        <v>111</v>
      </c>
      <c r="BT20" s="10">
        <v>53</v>
      </c>
      <c r="BU20" s="10">
        <v>40</v>
      </c>
      <c r="BV20" s="10">
        <v>139</v>
      </c>
      <c r="BW20" s="10">
        <v>80</v>
      </c>
      <c r="BX20" s="11">
        <v>127</v>
      </c>
      <c r="BY20" s="12">
        <f t="shared" ref="BY20:BY31" si="16">SUMSQ(BM20:BX20)</f>
        <v>83810</v>
      </c>
      <c r="BZ20" s="13">
        <f t="shared" ref="BZ20:BZ31" si="17">BM20^3+BN20^3+BO20^3+BP20^3+BQ20^3+BR20^3+BS20^3+BT20^3+BU20^3+BV20^3+BW20^3+BX20^3</f>
        <v>9082800</v>
      </c>
      <c r="CA20" s="14"/>
      <c r="CB20" s="15" t="s">
        <v>20</v>
      </c>
      <c r="CC20" s="23" t="s">
        <v>34</v>
      </c>
      <c r="CD20" s="17" t="s">
        <v>35</v>
      </c>
      <c r="CE20" s="17" t="s">
        <v>28</v>
      </c>
      <c r="CF20" s="17" t="s">
        <v>36</v>
      </c>
      <c r="CG20" s="17" t="s">
        <v>24</v>
      </c>
      <c r="CH20" s="17" t="s">
        <v>37</v>
      </c>
      <c r="CI20" s="24" t="s">
        <v>38</v>
      </c>
      <c r="CJ20" s="17" t="s">
        <v>29</v>
      </c>
      <c r="CK20" s="17" t="s">
        <v>39</v>
      </c>
      <c r="CL20" s="17" t="s">
        <v>25</v>
      </c>
      <c r="CM20" s="17" t="s">
        <v>40</v>
      </c>
      <c r="CN20" s="18" t="s">
        <v>41</v>
      </c>
      <c r="CO20" s="19"/>
    </row>
    <row r="21" spans="2:93" ht="12.75" x14ac:dyDescent="0.2">
      <c r="B21" s="8"/>
      <c r="C21" s="25">
        <v>120</v>
      </c>
      <c r="D21" s="26">
        <v>72</v>
      </c>
      <c r="E21" s="26">
        <v>71</v>
      </c>
      <c r="F21" s="26">
        <v>135</v>
      </c>
      <c r="G21" s="26">
        <v>106</v>
      </c>
      <c r="H21" s="26">
        <v>17</v>
      </c>
      <c r="I21" s="26">
        <v>128</v>
      </c>
      <c r="J21" s="26">
        <v>39</v>
      </c>
      <c r="K21" s="26">
        <v>10</v>
      </c>
      <c r="L21" s="26">
        <v>74</v>
      </c>
      <c r="M21" s="26">
        <v>73</v>
      </c>
      <c r="N21" s="27">
        <v>25</v>
      </c>
      <c r="O21" s="28">
        <f t="shared" si="12"/>
        <v>83810</v>
      </c>
      <c r="P21" s="29">
        <f t="shared" si="13"/>
        <v>9082800</v>
      </c>
      <c r="Q21" s="14"/>
      <c r="R21" s="78" t="s">
        <v>53</v>
      </c>
      <c r="S21" s="30" t="s">
        <v>96</v>
      </c>
      <c r="T21" s="33" t="s">
        <v>77</v>
      </c>
      <c r="U21" s="31" t="s">
        <v>88</v>
      </c>
      <c r="V21" s="31" t="s">
        <v>112</v>
      </c>
      <c r="W21" s="31" t="s">
        <v>128</v>
      </c>
      <c r="X21" s="31" t="s">
        <v>91</v>
      </c>
      <c r="Y21" s="31" t="s">
        <v>98</v>
      </c>
      <c r="Z21" s="31" t="s">
        <v>125</v>
      </c>
      <c r="AA21" s="37" t="s">
        <v>115</v>
      </c>
      <c r="AB21" s="31" t="s">
        <v>87</v>
      </c>
      <c r="AC21" s="31" t="s">
        <v>84</v>
      </c>
      <c r="AD21" s="38" t="s">
        <v>93</v>
      </c>
      <c r="AE21" s="19"/>
      <c r="AG21" s="8"/>
      <c r="AH21" s="25">
        <v>7</v>
      </c>
      <c r="AI21" s="26">
        <v>63</v>
      </c>
      <c r="AJ21" s="26">
        <v>24</v>
      </c>
      <c r="AK21" s="26">
        <v>110</v>
      </c>
      <c r="AL21" s="26">
        <v>95</v>
      </c>
      <c r="AM21" s="26">
        <v>31</v>
      </c>
      <c r="AN21" s="26">
        <v>114</v>
      </c>
      <c r="AO21" s="26">
        <v>50</v>
      </c>
      <c r="AP21" s="26">
        <v>35</v>
      </c>
      <c r="AQ21" s="26">
        <v>121</v>
      </c>
      <c r="AR21" s="26">
        <v>82</v>
      </c>
      <c r="AS21" s="27">
        <v>138</v>
      </c>
      <c r="AT21" s="28">
        <f t="shared" si="14"/>
        <v>83810</v>
      </c>
      <c r="AU21" s="29">
        <f t="shared" si="15"/>
        <v>9082800</v>
      </c>
      <c r="AV21" s="14"/>
      <c r="AW21" s="20" t="s">
        <v>174</v>
      </c>
      <c r="AX21" s="30" t="s">
        <v>43</v>
      </c>
      <c r="AY21" s="34" t="s">
        <v>94</v>
      </c>
      <c r="AZ21" s="31" t="s">
        <v>159</v>
      </c>
      <c r="BA21" s="31" t="s">
        <v>175</v>
      </c>
      <c r="BB21" s="31" t="s">
        <v>9</v>
      </c>
      <c r="BC21" s="31" t="s">
        <v>92</v>
      </c>
      <c r="BD21" s="31" t="s">
        <v>97</v>
      </c>
      <c r="BE21" s="31" t="s">
        <v>18</v>
      </c>
      <c r="BF21" s="31" t="s">
        <v>176</v>
      </c>
      <c r="BG21" s="31" t="s">
        <v>156</v>
      </c>
      <c r="BH21" s="33" t="s">
        <v>95</v>
      </c>
      <c r="BI21" s="32" t="s">
        <v>52</v>
      </c>
      <c r="BJ21" s="19"/>
      <c r="BL21" s="8"/>
      <c r="BM21" s="25">
        <v>19</v>
      </c>
      <c r="BN21" s="26">
        <v>23</v>
      </c>
      <c r="BO21" s="26">
        <v>86</v>
      </c>
      <c r="BP21" s="26">
        <v>142</v>
      </c>
      <c r="BQ21" s="26">
        <v>67</v>
      </c>
      <c r="BR21" s="26">
        <v>76</v>
      </c>
      <c r="BS21" s="26">
        <v>69</v>
      </c>
      <c r="BT21" s="26">
        <v>78</v>
      </c>
      <c r="BU21" s="26">
        <v>3</v>
      </c>
      <c r="BV21" s="26">
        <v>59</v>
      </c>
      <c r="BW21" s="26">
        <v>122</v>
      </c>
      <c r="BX21" s="27">
        <v>126</v>
      </c>
      <c r="BY21" s="28">
        <f t="shared" si="16"/>
        <v>83810</v>
      </c>
      <c r="BZ21" s="29">
        <f t="shared" si="17"/>
        <v>9082800</v>
      </c>
      <c r="CA21" s="14"/>
      <c r="CB21" s="15" t="s">
        <v>53</v>
      </c>
      <c r="CC21" s="30" t="s">
        <v>64</v>
      </c>
      <c r="CD21" s="35" t="s">
        <v>65</v>
      </c>
      <c r="CE21" s="31" t="s">
        <v>66</v>
      </c>
      <c r="CF21" s="31" t="s">
        <v>67</v>
      </c>
      <c r="CG21" s="31" t="s">
        <v>68</v>
      </c>
      <c r="CH21" s="31" t="s">
        <v>69</v>
      </c>
      <c r="CI21" s="31" t="s">
        <v>70</v>
      </c>
      <c r="CJ21" s="31" t="s">
        <v>71</v>
      </c>
      <c r="CK21" s="31" t="s">
        <v>72</v>
      </c>
      <c r="CL21" s="31" t="s">
        <v>73</v>
      </c>
      <c r="CM21" s="31" t="s">
        <v>74</v>
      </c>
      <c r="CN21" s="36" t="s">
        <v>75</v>
      </c>
      <c r="CO21" s="19"/>
    </row>
    <row r="22" spans="2:93" ht="12.75" x14ac:dyDescent="0.2">
      <c r="B22" s="8"/>
      <c r="C22" s="25">
        <v>90</v>
      </c>
      <c r="D22" s="26">
        <v>143</v>
      </c>
      <c r="E22" s="26">
        <v>111</v>
      </c>
      <c r="F22" s="26">
        <v>95</v>
      </c>
      <c r="G22" s="26">
        <v>96</v>
      </c>
      <c r="H22" s="26">
        <v>123</v>
      </c>
      <c r="I22" s="26">
        <v>22</v>
      </c>
      <c r="J22" s="26">
        <v>49</v>
      </c>
      <c r="K22" s="26">
        <v>50</v>
      </c>
      <c r="L22" s="26">
        <v>34</v>
      </c>
      <c r="M22" s="26">
        <v>2</v>
      </c>
      <c r="N22" s="27">
        <v>55</v>
      </c>
      <c r="O22" s="28">
        <f t="shared" si="12"/>
        <v>83810</v>
      </c>
      <c r="P22" s="29">
        <f t="shared" si="13"/>
        <v>9082800</v>
      </c>
      <c r="Q22" s="14"/>
      <c r="R22" s="78" t="s">
        <v>85</v>
      </c>
      <c r="S22" s="30" t="s">
        <v>145</v>
      </c>
      <c r="T22" s="31" t="s">
        <v>158</v>
      </c>
      <c r="U22" s="33" t="s">
        <v>38</v>
      </c>
      <c r="V22" s="37" t="s">
        <v>9</v>
      </c>
      <c r="W22" s="31" t="s">
        <v>139</v>
      </c>
      <c r="X22" s="34" t="s">
        <v>126</v>
      </c>
      <c r="Y22" s="31" t="s">
        <v>127</v>
      </c>
      <c r="Z22" s="31" t="s">
        <v>138</v>
      </c>
      <c r="AA22" s="31" t="s">
        <v>18</v>
      </c>
      <c r="AB22" s="31" t="s">
        <v>37</v>
      </c>
      <c r="AC22" s="31" t="s">
        <v>157</v>
      </c>
      <c r="AD22" s="32" t="s">
        <v>142</v>
      </c>
      <c r="AE22" s="19"/>
      <c r="AG22" s="8"/>
      <c r="AH22" s="25">
        <v>67</v>
      </c>
      <c r="AI22" s="26">
        <v>98</v>
      </c>
      <c r="AJ22" s="26">
        <v>104</v>
      </c>
      <c r="AK22" s="26">
        <v>54</v>
      </c>
      <c r="AL22" s="26">
        <v>12</v>
      </c>
      <c r="AM22" s="26">
        <v>4</v>
      </c>
      <c r="AN22" s="26">
        <v>141</v>
      </c>
      <c r="AO22" s="26">
        <v>133</v>
      </c>
      <c r="AP22" s="26">
        <v>91</v>
      </c>
      <c r="AQ22" s="26">
        <v>41</v>
      </c>
      <c r="AR22" s="26">
        <v>47</v>
      </c>
      <c r="AS22" s="27">
        <v>78</v>
      </c>
      <c r="AT22" s="28">
        <f t="shared" si="14"/>
        <v>83810</v>
      </c>
      <c r="AU22" s="29">
        <f t="shared" si="15"/>
        <v>9082800</v>
      </c>
      <c r="AV22" s="14"/>
      <c r="AW22" s="20" t="s">
        <v>178</v>
      </c>
      <c r="AX22" s="30" t="s">
        <v>68</v>
      </c>
      <c r="AY22" s="31" t="s">
        <v>134</v>
      </c>
      <c r="AZ22" s="34" t="s">
        <v>104</v>
      </c>
      <c r="BA22" s="31" t="s">
        <v>122</v>
      </c>
      <c r="BB22" s="31" t="s">
        <v>168</v>
      </c>
      <c r="BC22" s="31" t="s">
        <v>82</v>
      </c>
      <c r="BD22" s="31" t="s">
        <v>79</v>
      </c>
      <c r="BE22" s="31" t="s">
        <v>169</v>
      </c>
      <c r="BF22" s="31" t="s">
        <v>119</v>
      </c>
      <c r="BG22" s="31" t="s">
        <v>105</v>
      </c>
      <c r="BH22" s="31" t="s">
        <v>135</v>
      </c>
      <c r="BI22" s="81" t="s">
        <v>71</v>
      </c>
      <c r="BJ22" s="19"/>
      <c r="BL22" s="8"/>
      <c r="BM22" s="25">
        <v>17</v>
      </c>
      <c r="BN22" s="26">
        <v>94</v>
      </c>
      <c r="BO22" s="26">
        <v>20</v>
      </c>
      <c r="BP22" s="26">
        <v>31</v>
      </c>
      <c r="BQ22" s="26">
        <v>25</v>
      </c>
      <c r="BR22" s="26">
        <v>63</v>
      </c>
      <c r="BS22" s="26">
        <v>82</v>
      </c>
      <c r="BT22" s="26">
        <v>120</v>
      </c>
      <c r="BU22" s="26">
        <v>114</v>
      </c>
      <c r="BV22" s="26">
        <v>125</v>
      </c>
      <c r="BW22" s="26">
        <v>51</v>
      </c>
      <c r="BX22" s="27">
        <v>128</v>
      </c>
      <c r="BY22" s="28">
        <f t="shared" si="16"/>
        <v>83810</v>
      </c>
      <c r="BZ22" s="29">
        <f t="shared" si="17"/>
        <v>9082800</v>
      </c>
      <c r="CA22" s="14"/>
      <c r="CB22" s="15" t="s">
        <v>85</v>
      </c>
      <c r="CC22" s="30" t="s">
        <v>91</v>
      </c>
      <c r="CD22" s="37" t="s">
        <v>45</v>
      </c>
      <c r="CE22" s="35" t="s">
        <v>54</v>
      </c>
      <c r="CF22" s="31" t="s">
        <v>92</v>
      </c>
      <c r="CG22" s="31" t="s">
        <v>93</v>
      </c>
      <c r="CH22" s="31" t="s">
        <v>94</v>
      </c>
      <c r="CI22" s="31" t="s">
        <v>95</v>
      </c>
      <c r="CJ22" s="31" t="s">
        <v>96</v>
      </c>
      <c r="CK22" s="31" t="s">
        <v>97</v>
      </c>
      <c r="CL22" s="31" t="s">
        <v>63</v>
      </c>
      <c r="CM22" s="31" t="s">
        <v>50</v>
      </c>
      <c r="CN22" s="32" t="s">
        <v>98</v>
      </c>
      <c r="CO22" s="19"/>
    </row>
    <row r="23" spans="2:93" ht="12.75" x14ac:dyDescent="0.2">
      <c r="B23" s="8"/>
      <c r="C23" s="25">
        <v>141</v>
      </c>
      <c r="D23" s="26">
        <v>83</v>
      </c>
      <c r="E23" s="26">
        <v>26</v>
      </c>
      <c r="F23" s="26">
        <v>94</v>
      </c>
      <c r="G23" s="26">
        <v>27</v>
      </c>
      <c r="H23" s="26">
        <v>102</v>
      </c>
      <c r="I23" s="26">
        <v>43</v>
      </c>
      <c r="J23" s="26">
        <v>118</v>
      </c>
      <c r="K23" s="26">
        <v>51</v>
      </c>
      <c r="L23" s="26">
        <v>119</v>
      </c>
      <c r="M23" s="26">
        <v>62</v>
      </c>
      <c r="N23" s="27">
        <v>4</v>
      </c>
      <c r="O23" s="28">
        <f t="shared" si="12"/>
        <v>83810</v>
      </c>
      <c r="P23" s="29">
        <f t="shared" si="13"/>
        <v>9082800</v>
      </c>
      <c r="Q23" s="14"/>
      <c r="R23" s="78" t="s">
        <v>110</v>
      </c>
      <c r="S23" s="30" t="s">
        <v>79</v>
      </c>
      <c r="T23" s="31" t="s">
        <v>32</v>
      </c>
      <c r="U23" s="31" t="s">
        <v>49</v>
      </c>
      <c r="V23" s="33" t="s">
        <v>45</v>
      </c>
      <c r="W23" s="37" t="s">
        <v>16</v>
      </c>
      <c r="X23" s="31" t="s">
        <v>58</v>
      </c>
      <c r="Y23" s="31" t="s">
        <v>59</v>
      </c>
      <c r="Z23" s="31" t="s">
        <v>11</v>
      </c>
      <c r="AA23" s="34" t="s">
        <v>50</v>
      </c>
      <c r="AB23" s="31" t="s">
        <v>46</v>
      </c>
      <c r="AC23" s="31" t="s">
        <v>21</v>
      </c>
      <c r="AD23" s="32" t="s">
        <v>82</v>
      </c>
      <c r="AE23" s="19"/>
      <c r="AG23" s="8"/>
      <c r="AH23" s="25">
        <v>97</v>
      </c>
      <c r="AI23" s="26">
        <v>51</v>
      </c>
      <c r="AJ23" s="26">
        <v>22</v>
      </c>
      <c r="AK23" s="26">
        <v>29</v>
      </c>
      <c r="AL23" s="26">
        <v>55</v>
      </c>
      <c r="AM23" s="26">
        <v>140</v>
      </c>
      <c r="AN23" s="26">
        <v>5</v>
      </c>
      <c r="AO23" s="26">
        <v>90</v>
      </c>
      <c r="AP23" s="26">
        <v>116</v>
      </c>
      <c r="AQ23" s="26">
        <v>123</v>
      </c>
      <c r="AR23" s="26">
        <v>94</v>
      </c>
      <c r="AS23" s="27">
        <v>48</v>
      </c>
      <c r="AT23" s="28">
        <f t="shared" si="14"/>
        <v>83810</v>
      </c>
      <c r="AU23" s="29">
        <f t="shared" si="15"/>
        <v>9082800</v>
      </c>
      <c r="AV23" s="14"/>
      <c r="AW23" s="20" t="s">
        <v>140</v>
      </c>
      <c r="AX23" s="30" t="s">
        <v>141</v>
      </c>
      <c r="AY23" s="31" t="s">
        <v>50</v>
      </c>
      <c r="AZ23" s="31" t="s">
        <v>127</v>
      </c>
      <c r="BA23" s="34" t="s">
        <v>136</v>
      </c>
      <c r="BB23" s="31" t="s">
        <v>142</v>
      </c>
      <c r="BC23" s="33" t="s">
        <v>143</v>
      </c>
      <c r="BD23" s="31" t="s">
        <v>144</v>
      </c>
      <c r="BE23" s="31" t="s">
        <v>145</v>
      </c>
      <c r="BF23" s="31" t="s">
        <v>133</v>
      </c>
      <c r="BG23" s="31" t="s">
        <v>126</v>
      </c>
      <c r="BH23" s="31" t="s">
        <v>45</v>
      </c>
      <c r="BI23" s="32" t="s">
        <v>146</v>
      </c>
      <c r="BJ23" s="19"/>
      <c r="BL23" s="8"/>
      <c r="BM23" s="25">
        <v>46</v>
      </c>
      <c r="BN23" s="26">
        <v>13</v>
      </c>
      <c r="BO23" s="26">
        <v>91</v>
      </c>
      <c r="BP23" s="26">
        <v>68</v>
      </c>
      <c r="BQ23" s="26">
        <v>11</v>
      </c>
      <c r="BR23" s="26">
        <v>117</v>
      </c>
      <c r="BS23" s="26">
        <v>28</v>
      </c>
      <c r="BT23" s="26">
        <v>134</v>
      </c>
      <c r="BU23" s="26">
        <v>77</v>
      </c>
      <c r="BV23" s="26">
        <v>54</v>
      </c>
      <c r="BW23" s="26">
        <v>132</v>
      </c>
      <c r="BX23" s="27">
        <v>99</v>
      </c>
      <c r="BY23" s="28">
        <f t="shared" si="16"/>
        <v>83810</v>
      </c>
      <c r="BZ23" s="29">
        <f t="shared" si="17"/>
        <v>9082800</v>
      </c>
      <c r="CA23" s="14"/>
      <c r="CB23" s="15" t="s">
        <v>110</v>
      </c>
      <c r="CC23" s="30" t="s">
        <v>31</v>
      </c>
      <c r="CD23" s="31" t="s">
        <v>118</v>
      </c>
      <c r="CE23" s="31" t="s">
        <v>119</v>
      </c>
      <c r="CF23" s="35" t="s">
        <v>81</v>
      </c>
      <c r="CG23" s="31" t="s">
        <v>120</v>
      </c>
      <c r="CH23" s="31" t="s">
        <v>111</v>
      </c>
      <c r="CI23" s="31" t="s">
        <v>116</v>
      </c>
      <c r="CJ23" s="37" t="s">
        <v>121</v>
      </c>
      <c r="CK23" s="31" t="s">
        <v>80</v>
      </c>
      <c r="CL23" s="31" t="s">
        <v>122</v>
      </c>
      <c r="CM23" s="31" t="s">
        <v>123</v>
      </c>
      <c r="CN23" s="32" t="s">
        <v>22</v>
      </c>
      <c r="CO23" s="19"/>
    </row>
    <row r="24" spans="2:93" ht="12.75" x14ac:dyDescent="0.2">
      <c r="B24" s="8"/>
      <c r="C24" s="25">
        <v>113</v>
      </c>
      <c r="D24" s="26">
        <v>103</v>
      </c>
      <c r="E24" s="26">
        <v>136</v>
      </c>
      <c r="F24" s="26">
        <v>52</v>
      </c>
      <c r="G24" s="26">
        <v>41</v>
      </c>
      <c r="H24" s="26">
        <v>24</v>
      </c>
      <c r="I24" s="26">
        <v>121</v>
      </c>
      <c r="J24" s="26">
        <v>104</v>
      </c>
      <c r="K24" s="26">
        <v>93</v>
      </c>
      <c r="L24" s="26">
        <v>9</v>
      </c>
      <c r="M24" s="26">
        <v>42</v>
      </c>
      <c r="N24" s="27">
        <v>32</v>
      </c>
      <c r="O24" s="28">
        <f t="shared" si="12"/>
        <v>83810</v>
      </c>
      <c r="P24" s="29">
        <f t="shared" si="13"/>
        <v>9082800</v>
      </c>
      <c r="Q24" s="14"/>
      <c r="R24" s="78" t="s">
        <v>129</v>
      </c>
      <c r="S24" s="30" t="s">
        <v>155</v>
      </c>
      <c r="T24" s="31" t="s">
        <v>14</v>
      </c>
      <c r="U24" s="31" t="s">
        <v>147</v>
      </c>
      <c r="V24" s="34" t="s">
        <v>86</v>
      </c>
      <c r="W24" s="33" t="s">
        <v>105</v>
      </c>
      <c r="X24" s="31" t="s">
        <v>159</v>
      </c>
      <c r="Y24" s="31" t="s">
        <v>156</v>
      </c>
      <c r="Z24" s="31" t="s">
        <v>104</v>
      </c>
      <c r="AA24" s="31" t="s">
        <v>89</v>
      </c>
      <c r="AB24" s="31" t="s">
        <v>150</v>
      </c>
      <c r="AC24" s="37" t="s">
        <v>13</v>
      </c>
      <c r="AD24" s="32" t="s">
        <v>160</v>
      </c>
      <c r="AE24" s="19"/>
      <c r="AG24" s="8"/>
      <c r="AH24" s="25">
        <v>128</v>
      </c>
      <c r="AI24" s="26">
        <v>64</v>
      </c>
      <c r="AJ24" s="26">
        <v>87</v>
      </c>
      <c r="AK24" s="26">
        <v>124</v>
      </c>
      <c r="AL24" s="26">
        <v>132</v>
      </c>
      <c r="AM24" s="26">
        <v>101</v>
      </c>
      <c r="AN24" s="26">
        <v>44</v>
      </c>
      <c r="AO24" s="26">
        <v>13</v>
      </c>
      <c r="AP24" s="26">
        <v>21</v>
      </c>
      <c r="AQ24" s="26">
        <v>58</v>
      </c>
      <c r="AR24" s="26">
        <v>81</v>
      </c>
      <c r="AS24" s="27">
        <v>17</v>
      </c>
      <c r="AT24" s="28">
        <f t="shared" si="14"/>
        <v>83810</v>
      </c>
      <c r="AU24" s="29">
        <f t="shared" si="15"/>
        <v>9082800</v>
      </c>
      <c r="AV24" s="14"/>
      <c r="AW24" s="20" t="s">
        <v>151</v>
      </c>
      <c r="AX24" s="30" t="s">
        <v>98</v>
      </c>
      <c r="AY24" s="31" t="s">
        <v>152</v>
      </c>
      <c r="AZ24" s="31" t="s">
        <v>51</v>
      </c>
      <c r="BA24" s="31" t="s">
        <v>109</v>
      </c>
      <c r="BB24" s="34" t="s">
        <v>123</v>
      </c>
      <c r="BC24" s="31" t="s">
        <v>107</v>
      </c>
      <c r="BD24" s="33" t="s">
        <v>102</v>
      </c>
      <c r="BE24" s="31" t="s">
        <v>118</v>
      </c>
      <c r="BF24" s="31" t="s">
        <v>100</v>
      </c>
      <c r="BG24" s="31" t="s">
        <v>44</v>
      </c>
      <c r="BH24" s="31" t="s">
        <v>153</v>
      </c>
      <c r="BI24" s="32" t="s">
        <v>91</v>
      </c>
      <c r="BJ24" s="19"/>
      <c r="BL24" s="8"/>
      <c r="BM24" s="25">
        <v>129</v>
      </c>
      <c r="BN24" s="26">
        <v>87</v>
      </c>
      <c r="BO24" s="26">
        <v>116</v>
      </c>
      <c r="BP24" s="26">
        <v>84</v>
      </c>
      <c r="BQ24" s="26">
        <v>138</v>
      </c>
      <c r="BR24" s="26">
        <v>98</v>
      </c>
      <c r="BS24" s="26">
        <v>47</v>
      </c>
      <c r="BT24" s="26">
        <v>7</v>
      </c>
      <c r="BU24" s="26">
        <v>61</v>
      </c>
      <c r="BV24" s="26">
        <v>29</v>
      </c>
      <c r="BW24" s="26">
        <v>58</v>
      </c>
      <c r="BX24" s="27">
        <v>16</v>
      </c>
      <c r="BY24" s="28">
        <f t="shared" si="16"/>
        <v>83810</v>
      </c>
      <c r="BZ24" s="29">
        <f t="shared" si="17"/>
        <v>9082800</v>
      </c>
      <c r="CA24" s="14"/>
      <c r="CB24" s="15" t="s">
        <v>129</v>
      </c>
      <c r="CC24" s="30" t="s">
        <v>30</v>
      </c>
      <c r="CD24" s="31" t="s">
        <v>51</v>
      </c>
      <c r="CE24" s="31" t="s">
        <v>133</v>
      </c>
      <c r="CF24" s="31" t="s">
        <v>12</v>
      </c>
      <c r="CG24" s="35" t="s">
        <v>52</v>
      </c>
      <c r="CH24" s="31" t="s">
        <v>134</v>
      </c>
      <c r="CI24" s="31" t="s">
        <v>135</v>
      </c>
      <c r="CJ24" s="31" t="s">
        <v>43</v>
      </c>
      <c r="CK24" s="37" t="s">
        <v>15</v>
      </c>
      <c r="CL24" s="31" t="s">
        <v>136</v>
      </c>
      <c r="CM24" s="31" t="s">
        <v>44</v>
      </c>
      <c r="CN24" s="32" t="s">
        <v>23</v>
      </c>
      <c r="CO24" s="19"/>
    </row>
    <row r="25" spans="2:93" ht="12.75" x14ac:dyDescent="0.2">
      <c r="B25" s="8"/>
      <c r="C25" s="25">
        <v>7</v>
      </c>
      <c r="D25" s="26">
        <v>5</v>
      </c>
      <c r="E25" s="26">
        <v>91</v>
      </c>
      <c r="F25" s="26">
        <v>85</v>
      </c>
      <c r="G25" s="26">
        <v>44</v>
      </c>
      <c r="H25" s="26">
        <v>58</v>
      </c>
      <c r="I25" s="26">
        <v>87</v>
      </c>
      <c r="J25" s="26">
        <v>101</v>
      </c>
      <c r="K25" s="26">
        <v>60</v>
      </c>
      <c r="L25" s="26">
        <v>54</v>
      </c>
      <c r="M25" s="26">
        <v>140</v>
      </c>
      <c r="N25" s="27">
        <v>138</v>
      </c>
      <c r="O25" s="28">
        <f t="shared" si="12"/>
        <v>83810</v>
      </c>
      <c r="P25" s="29">
        <f t="shared" si="13"/>
        <v>9082800</v>
      </c>
      <c r="Q25" s="14"/>
      <c r="R25" s="78" t="s">
        <v>140</v>
      </c>
      <c r="S25" s="30" t="s">
        <v>43</v>
      </c>
      <c r="T25" s="34" t="s">
        <v>144</v>
      </c>
      <c r="U25" s="37" t="s">
        <v>119</v>
      </c>
      <c r="V25" s="31" t="s">
        <v>166</v>
      </c>
      <c r="W25" s="31" t="s">
        <v>102</v>
      </c>
      <c r="X25" s="33" t="s">
        <v>44</v>
      </c>
      <c r="Y25" s="31" t="s">
        <v>51</v>
      </c>
      <c r="Z25" s="31" t="s">
        <v>107</v>
      </c>
      <c r="AA25" s="31" t="s">
        <v>165</v>
      </c>
      <c r="AB25" s="31" t="s">
        <v>122</v>
      </c>
      <c r="AC25" s="31" t="s">
        <v>143</v>
      </c>
      <c r="AD25" s="32" t="s">
        <v>52</v>
      </c>
      <c r="AE25" s="19"/>
      <c r="AG25" s="8"/>
      <c r="AH25" s="25">
        <v>60</v>
      </c>
      <c r="AI25" s="26">
        <v>9</v>
      </c>
      <c r="AJ25" s="26">
        <v>143</v>
      </c>
      <c r="AK25" s="26">
        <v>103</v>
      </c>
      <c r="AL25" s="26">
        <v>56</v>
      </c>
      <c r="AM25" s="26">
        <v>75</v>
      </c>
      <c r="AN25" s="26">
        <v>70</v>
      </c>
      <c r="AO25" s="26">
        <v>89</v>
      </c>
      <c r="AP25" s="26">
        <v>42</v>
      </c>
      <c r="AQ25" s="26">
        <v>2</v>
      </c>
      <c r="AR25" s="26">
        <v>136</v>
      </c>
      <c r="AS25" s="27">
        <v>85</v>
      </c>
      <c r="AT25" s="28">
        <f t="shared" si="14"/>
        <v>83810</v>
      </c>
      <c r="AU25" s="29">
        <f t="shared" si="15"/>
        <v>9082800</v>
      </c>
      <c r="AV25" s="14"/>
      <c r="AW25" s="20" t="s">
        <v>164</v>
      </c>
      <c r="AX25" s="30" t="s">
        <v>165</v>
      </c>
      <c r="AY25" s="31" t="s">
        <v>150</v>
      </c>
      <c r="AZ25" s="31" t="s">
        <v>158</v>
      </c>
      <c r="BA25" s="31" t="s">
        <v>14</v>
      </c>
      <c r="BB25" s="31" t="s">
        <v>47</v>
      </c>
      <c r="BC25" s="34" t="s">
        <v>163</v>
      </c>
      <c r="BD25" s="31" t="s">
        <v>162</v>
      </c>
      <c r="BE25" s="33" t="s">
        <v>48</v>
      </c>
      <c r="BF25" s="31" t="s">
        <v>13</v>
      </c>
      <c r="BG25" s="31" t="s">
        <v>157</v>
      </c>
      <c r="BH25" s="31" t="s">
        <v>147</v>
      </c>
      <c r="BI25" s="32" t="s">
        <v>166</v>
      </c>
      <c r="BJ25" s="19"/>
      <c r="BL25" s="8"/>
      <c r="BM25" s="25">
        <v>79</v>
      </c>
      <c r="BN25" s="26">
        <v>144</v>
      </c>
      <c r="BO25" s="26">
        <v>41</v>
      </c>
      <c r="BP25" s="26">
        <v>33</v>
      </c>
      <c r="BQ25" s="26">
        <v>62</v>
      </c>
      <c r="BR25" s="26">
        <v>22</v>
      </c>
      <c r="BS25" s="26">
        <v>123</v>
      </c>
      <c r="BT25" s="26">
        <v>83</v>
      </c>
      <c r="BU25" s="26">
        <v>112</v>
      </c>
      <c r="BV25" s="26">
        <v>104</v>
      </c>
      <c r="BW25" s="26">
        <v>1</v>
      </c>
      <c r="BX25" s="27">
        <v>66</v>
      </c>
      <c r="BY25" s="28">
        <f t="shared" si="16"/>
        <v>83810</v>
      </c>
      <c r="BZ25" s="29">
        <f t="shared" si="17"/>
        <v>9082800</v>
      </c>
      <c r="CA25" s="14"/>
      <c r="CB25" s="15" t="s">
        <v>140</v>
      </c>
      <c r="CC25" s="30" t="s">
        <v>103</v>
      </c>
      <c r="CD25" s="31" t="s">
        <v>62</v>
      </c>
      <c r="CE25" s="31" t="s">
        <v>105</v>
      </c>
      <c r="CF25" s="31" t="s">
        <v>26</v>
      </c>
      <c r="CG25" s="31" t="s">
        <v>21</v>
      </c>
      <c r="CH25" s="35" t="s">
        <v>127</v>
      </c>
      <c r="CI25" s="31" t="s">
        <v>126</v>
      </c>
      <c r="CJ25" s="31" t="s">
        <v>32</v>
      </c>
      <c r="CK25" s="31" t="s">
        <v>27</v>
      </c>
      <c r="CL25" s="31" t="s">
        <v>104</v>
      </c>
      <c r="CM25" s="37" t="s">
        <v>55</v>
      </c>
      <c r="CN25" s="32" t="s">
        <v>106</v>
      </c>
      <c r="CO25" s="19"/>
    </row>
    <row r="26" spans="2:93" ht="12.75" x14ac:dyDescent="0.2">
      <c r="B26" s="8"/>
      <c r="C26" s="25">
        <v>16</v>
      </c>
      <c r="D26" s="26">
        <v>100</v>
      </c>
      <c r="E26" s="26">
        <v>124</v>
      </c>
      <c r="F26" s="26">
        <v>65</v>
      </c>
      <c r="G26" s="26">
        <v>122</v>
      </c>
      <c r="H26" s="26">
        <v>108</v>
      </c>
      <c r="I26" s="26">
        <v>37</v>
      </c>
      <c r="J26" s="26">
        <v>23</v>
      </c>
      <c r="K26" s="26">
        <v>80</v>
      </c>
      <c r="L26" s="26">
        <v>21</v>
      </c>
      <c r="M26" s="26">
        <v>45</v>
      </c>
      <c r="N26" s="27">
        <v>129</v>
      </c>
      <c r="O26" s="28">
        <f t="shared" si="12"/>
        <v>83810</v>
      </c>
      <c r="P26" s="29">
        <f t="shared" si="13"/>
        <v>9082800</v>
      </c>
      <c r="Q26" s="14"/>
      <c r="R26" s="78" t="s">
        <v>151</v>
      </c>
      <c r="S26" s="30" t="s">
        <v>23</v>
      </c>
      <c r="T26" s="31" t="s">
        <v>108</v>
      </c>
      <c r="U26" s="31" t="s">
        <v>109</v>
      </c>
      <c r="V26" s="31" t="s">
        <v>35</v>
      </c>
      <c r="W26" s="34" t="s">
        <v>74</v>
      </c>
      <c r="X26" s="31" t="s">
        <v>131</v>
      </c>
      <c r="Y26" s="33" t="s">
        <v>130</v>
      </c>
      <c r="Z26" s="31" t="s">
        <v>65</v>
      </c>
      <c r="AA26" s="31" t="s">
        <v>40</v>
      </c>
      <c r="AB26" s="31" t="s">
        <v>100</v>
      </c>
      <c r="AC26" s="31" t="s">
        <v>101</v>
      </c>
      <c r="AD26" s="36" t="s">
        <v>30</v>
      </c>
      <c r="AE26" s="19"/>
      <c r="AG26" s="8"/>
      <c r="AH26" s="25">
        <v>106</v>
      </c>
      <c r="AI26" s="26">
        <v>137</v>
      </c>
      <c r="AJ26" s="26">
        <v>61</v>
      </c>
      <c r="AK26" s="26">
        <v>105</v>
      </c>
      <c r="AL26" s="26">
        <v>113</v>
      </c>
      <c r="AM26" s="26">
        <v>120</v>
      </c>
      <c r="AN26" s="26">
        <v>25</v>
      </c>
      <c r="AO26" s="26">
        <v>32</v>
      </c>
      <c r="AP26" s="26">
        <v>40</v>
      </c>
      <c r="AQ26" s="26">
        <v>84</v>
      </c>
      <c r="AR26" s="26">
        <v>8</v>
      </c>
      <c r="AS26" s="27">
        <v>39</v>
      </c>
      <c r="AT26" s="28">
        <f t="shared" si="14"/>
        <v>83810</v>
      </c>
      <c r="AU26" s="29">
        <f t="shared" si="15"/>
        <v>9082800</v>
      </c>
      <c r="AV26" s="14"/>
      <c r="AW26" s="20" t="s">
        <v>170</v>
      </c>
      <c r="AX26" s="30" t="s">
        <v>128</v>
      </c>
      <c r="AY26" s="31" t="s">
        <v>78</v>
      </c>
      <c r="AZ26" s="31" t="s">
        <v>15</v>
      </c>
      <c r="BA26" s="31" t="s">
        <v>36</v>
      </c>
      <c r="BB26" s="31" t="s">
        <v>155</v>
      </c>
      <c r="BC26" s="31" t="s">
        <v>96</v>
      </c>
      <c r="BD26" s="34" t="s">
        <v>93</v>
      </c>
      <c r="BE26" s="31" t="s">
        <v>160</v>
      </c>
      <c r="BF26" s="33" t="s">
        <v>39</v>
      </c>
      <c r="BG26" s="31" t="s">
        <v>12</v>
      </c>
      <c r="BH26" s="31" t="s">
        <v>83</v>
      </c>
      <c r="BI26" s="32" t="s">
        <v>125</v>
      </c>
      <c r="BJ26" s="19"/>
      <c r="BL26" s="8"/>
      <c r="BM26" s="25">
        <v>113</v>
      </c>
      <c r="BN26" s="26">
        <v>72</v>
      </c>
      <c r="BO26" s="26">
        <v>121</v>
      </c>
      <c r="BP26" s="26">
        <v>2</v>
      </c>
      <c r="BQ26" s="26">
        <v>109</v>
      </c>
      <c r="BR26" s="26">
        <v>64</v>
      </c>
      <c r="BS26" s="26">
        <v>81</v>
      </c>
      <c r="BT26" s="26">
        <v>36</v>
      </c>
      <c r="BU26" s="26">
        <v>143</v>
      </c>
      <c r="BV26" s="26">
        <v>24</v>
      </c>
      <c r="BW26" s="26">
        <v>73</v>
      </c>
      <c r="BX26" s="27">
        <v>32</v>
      </c>
      <c r="BY26" s="28">
        <f t="shared" si="16"/>
        <v>83810</v>
      </c>
      <c r="BZ26" s="29">
        <f t="shared" si="17"/>
        <v>9082800</v>
      </c>
      <c r="CA26" s="14"/>
      <c r="CB26" s="15" t="s">
        <v>151</v>
      </c>
      <c r="CC26" s="30" t="s">
        <v>155</v>
      </c>
      <c r="CD26" s="31" t="s">
        <v>77</v>
      </c>
      <c r="CE26" s="31" t="s">
        <v>156</v>
      </c>
      <c r="CF26" s="31" t="s">
        <v>157</v>
      </c>
      <c r="CG26" s="31" t="s">
        <v>60</v>
      </c>
      <c r="CH26" s="31" t="s">
        <v>152</v>
      </c>
      <c r="CI26" s="35" t="s">
        <v>153</v>
      </c>
      <c r="CJ26" s="31" t="s">
        <v>57</v>
      </c>
      <c r="CK26" s="31" t="s">
        <v>158</v>
      </c>
      <c r="CL26" s="37" t="s">
        <v>159</v>
      </c>
      <c r="CM26" s="31" t="s">
        <v>84</v>
      </c>
      <c r="CN26" s="32" t="s">
        <v>160</v>
      </c>
      <c r="CO26" s="19"/>
    </row>
    <row r="27" spans="2:93" ht="12.75" x14ac:dyDescent="0.2">
      <c r="B27" s="8"/>
      <c r="C27" s="25">
        <v>110</v>
      </c>
      <c r="D27" s="26">
        <v>48</v>
      </c>
      <c r="E27" s="26">
        <v>115</v>
      </c>
      <c r="F27" s="26">
        <v>57</v>
      </c>
      <c r="G27" s="26">
        <v>139</v>
      </c>
      <c r="H27" s="26">
        <v>116</v>
      </c>
      <c r="I27" s="26">
        <v>29</v>
      </c>
      <c r="J27" s="26">
        <v>6</v>
      </c>
      <c r="K27" s="26">
        <v>88</v>
      </c>
      <c r="L27" s="26">
        <v>30</v>
      </c>
      <c r="M27" s="26">
        <v>97</v>
      </c>
      <c r="N27" s="27">
        <v>35</v>
      </c>
      <c r="O27" s="28">
        <f t="shared" si="12"/>
        <v>83810</v>
      </c>
      <c r="P27" s="29">
        <f t="shared" si="13"/>
        <v>9082800</v>
      </c>
      <c r="Q27" s="14"/>
      <c r="R27" s="78" t="s">
        <v>164</v>
      </c>
      <c r="S27" s="30" t="s">
        <v>175</v>
      </c>
      <c r="T27" s="31" t="s">
        <v>146</v>
      </c>
      <c r="U27" s="34" t="s">
        <v>113</v>
      </c>
      <c r="V27" s="31" t="s">
        <v>61</v>
      </c>
      <c r="W27" s="31" t="s">
        <v>25</v>
      </c>
      <c r="X27" s="37" t="s">
        <v>133</v>
      </c>
      <c r="Y27" s="31" t="s">
        <v>136</v>
      </c>
      <c r="Z27" s="33" t="s">
        <v>28</v>
      </c>
      <c r="AA27" s="31" t="s">
        <v>56</v>
      </c>
      <c r="AB27" s="31" t="s">
        <v>114</v>
      </c>
      <c r="AC27" s="31" t="s">
        <v>141</v>
      </c>
      <c r="AD27" s="32" t="s">
        <v>176</v>
      </c>
      <c r="AE27" s="19"/>
      <c r="AG27" s="8"/>
      <c r="AH27" s="25">
        <v>62</v>
      </c>
      <c r="AI27" s="26">
        <v>99</v>
      </c>
      <c r="AJ27" s="26">
        <v>16</v>
      </c>
      <c r="AK27" s="26">
        <v>92</v>
      </c>
      <c r="AL27" s="26">
        <v>139</v>
      </c>
      <c r="AM27" s="26">
        <v>33</v>
      </c>
      <c r="AN27" s="26">
        <v>112</v>
      </c>
      <c r="AO27" s="26">
        <v>6</v>
      </c>
      <c r="AP27" s="26">
        <v>53</v>
      </c>
      <c r="AQ27" s="26">
        <v>129</v>
      </c>
      <c r="AR27" s="26">
        <v>46</v>
      </c>
      <c r="AS27" s="27">
        <v>83</v>
      </c>
      <c r="AT27" s="28">
        <f t="shared" si="14"/>
        <v>83810</v>
      </c>
      <c r="AU27" s="29">
        <f t="shared" si="15"/>
        <v>9082800</v>
      </c>
      <c r="AV27" s="14"/>
      <c r="AW27" s="20" t="s">
        <v>20</v>
      </c>
      <c r="AX27" s="82" t="s">
        <v>21</v>
      </c>
      <c r="AY27" s="31" t="s">
        <v>22</v>
      </c>
      <c r="AZ27" s="31" t="s">
        <v>23</v>
      </c>
      <c r="BA27" s="31" t="s">
        <v>24</v>
      </c>
      <c r="BB27" s="31" t="s">
        <v>25</v>
      </c>
      <c r="BC27" s="31" t="s">
        <v>26</v>
      </c>
      <c r="BD27" s="31" t="s">
        <v>27</v>
      </c>
      <c r="BE27" s="34" t="s">
        <v>28</v>
      </c>
      <c r="BF27" s="31" t="s">
        <v>29</v>
      </c>
      <c r="BG27" s="31" t="s">
        <v>30</v>
      </c>
      <c r="BH27" s="31" t="s">
        <v>31</v>
      </c>
      <c r="BI27" s="32" t="s">
        <v>32</v>
      </c>
      <c r="BJ27" s="19"/>
      <c r="BL27" s="8"/>
      <c r="BM27" s="25">
        <v>102</v>
      </c>
      <c r="BN27" s="26">
        <v>71</v>
      </c>
      <c r="BO27" s="26">
        <v>49</v>
      </c>
      <c r="BP27" s="26">
        <v>106</v>
      </c>
      <c r="BQ27" s="26">
        <v>12</v>
      </c>
      <c r="BR27" s="26">
        <v>8</v>
      </c>
      <c r="BS27" s="26">
        <v>137</v>
      </c>
      <c r="BT27" s="26">
        <v>133</v>
      </c>
      <c r="BU27" s="26">
        <v>39</v>
      </c>
      <c r="BV27" s="26">
        <v>96</v>
      </c>
      <c r="BW27" s="26">
        <v>74</v>
      </c>
      <c r="BX27" s="27">
        <v>43</v>
      </c>
      <c r="BY27" s="28">
        <f t="shared" si="16"/>
        <v>83810</v>
      </c>
      <c r="BZ27" s="29">
        <f t="shared" si="17"/>
        <v>9082800</v>
      </c>
      <c r="CA27" s="14"/>
      <c r="CB27" s="15" t="s">
        <v>164</v>
      </c>
      <c r="CC27" s="30" t="s">
        <v>58</v>
      </c>
      <c r="CD27" s="31" t="s">
        <v>88</v>
      </c>
      <c r="CE27" s="37" t="s">
        <v>138</v>
      </c>
      <c r="CF27" s="31" t="s">
        <v>128</v>
      </c>
      <c r="CG27" s="31" t="s">
        <v>168</v>
      </c>
      <c r="CH27" s="31" t="s">
        <v>83</v>
      </c>
      <c r="CI27" s="31" t="s">
        <v>78</v>
      </c>
      <c r="CJ27" s="35" t="s">
        <v>169</v>
      </c>
      <c r="CK27" s="31" t="s">
        <v>125</v>
      </c>
      <c r="CL27" s="31" t="s">
        <v>139</v>
      </c>
      <c r="CM27" s="31" t="s">
        <v>87</v>
      </c>
      <c r="CN27" s="32" t="s">
        <v>59</v>
      </c>
      <c r="CO27" s="19"/>
    </row>
    <row r="28" spans="2:93" ht="12.75" x14ac:dyDescent="0.2">
      <c r="B28" s="8"/>
      <c r="C28" s="25">
        <v>40</v>
      </c>
      <c r="D28" s="26">
        <v>78</v>
      </c>
      <c r="E28" s="26">
        <v>75</v>
      </c>
      <c r="F28" s="26">
        <v>8</v>
      </c>
      <c r="G28" s="26">
        <v>109</v>
      </c>
      <c r="H28" s="26">
        <v>134</v>
      </c>
      <c r="I28" s="26">
        <v>11</v>
      </c>
      <c r="J28" s="26">
        <v>36</v>
      </c>
      <c r="K28" s="26">
        <v>137</v>
      </c>
      <c r="L28" s="26">
        <v>70</v>
      </c>
      <c r="M28" s="26">
        <v>67</v>
      </c>
      <c r="N28" s="27">
        <v>105</v>
      </c>
      <c r="O28" s="28">
        <f t="shared" si="12"/>
        <v>83810</v>
      </c>
      <c r="P28" s="29">
        <f t="shared" si="13"/>
        <v>9082800</v>
      </c>
      <c r="Q28" s="14"/>
      <c r="R28" s="78" t="s">
        <v>170</v>
      </c>
      <c r="S28" s="83" t="s">
        <v>39</v>
      </c>
      <c r="T28" s="31" t="s">
        <v>71</v>
      </c>
      <c r="U28" s="31" t="s">
        <v>163</v>
      </c>
      <c r="V28" s="31" t="s">
        <v>83</v>
      </c>
      <c r="W28" s="31" t="s">
        <v>60</v>
      </c>
      <c r="X28" s="31" t="s">
        <v>121</v>
      </c>
      <c r="Y28" s="31" t="s">
        <v>120</v>
      </c>
      <c r="Z28" s="34" t="s">
        <v>57</v>
      </c>
      <c r="AA28" s="33" t="s">
        <v>78</v>
      </c>
      <c r="AB28" s="31" t="s">
        <v>162</v>
      </c>
      <c r="AC28" s="31" t="s">
        <v>68</v>
      </c>
      <c r="AD28" s="32" t="s">
        <v>36</v>
      </c>
      <c r="AE28" s="19"/>
      <c r="AG28" s="8"/>
      <c r="AH28" s="25">
        <v>20</v>
      </c>
      <c r="AI28" s="26">
        <v>1</v>
      </c>
      <c r="AJ28" s="26">
        <v>88</v>
      </c>
      <c r="AK28" s="26">
        <v>36</v>
      </c>
      <c r="AL28" s="26">
        <v>80</v>
      </c>
      <c r="AM28" s="26">
        <v>102</v>
      </c>
      <c r="AN28" s="26">
        <v>43</v>
      </c>
      <c r="AO28" s="26">
        <v>65</v>
      </c>
      <c r="AP28" s="26">
        <v>109</v>
      </c>
      <c r="AQ28" s="26">
        <v>57</v>
      </c>
      <c r="AR28" s="26">
        <v>144</v>
      </c>
      <c r="AS28" s="27">
        <v>125</v>
      </c>
      <c r="AT28" s="28">
        <f t="shared" si="14"/>
        <v>83810</v>
      </c>
      <c r="AU28" s="29">
        <f t="shared" si="15"/>
        <v>9082800</v>
      </c>
      <c r="AV28" s="14"/>
      <c r="AW28" s="20" t="s">
        <v>53</v>
      </c>
      <c r="AX28" s="30" t="s">
        <v>54</v>
      </c>
      <c r="AY28" s="33" t="s">
        <v>55</v>
      </c>
      <c r="AZ28" s="31" t="s">
        <v>56</v>
      </c>
      <c r="BA28" s="31" t="s">
        <v>57</v>
      </c>
      <c r="BB28" s="31" t="s">
        <v>40</v>
      </c>
      <c r="BC28" s="31" t="s">
        <v>58</v>
      </c>
      <c r="BD28" s="31" t="s">
        <v>59</v>
      </c>
      <c r="BE28" s="31" t="s">
        <v>35</v>
      </c>
      <c r="BF28" s="34" t="s">
        <v>60</v>
      </c>
      <c r="BG28" s="31" t="s">
        <v>61</v>
      </c>
      <c r="BH28" s="31" t="s">
        <v>62</v>
      </c>
      <c r="BI28" s="32" t="s">
        <v>63</v>
      </c>
      <c r="BJ28" s="19"/>
      <c r="BL28" s="8"/>
      <c r="BM28" s="25">
        <v>52</v>
      </c>
      <c r="BN28" s="26">
        <v>136</v>
      </c>
      <c r="BO28" s="26">
        <v>115</v>
      </c>
      <c r="BP28" s="26">
        <v>45</v>
      </c>
      <c r="BQ28" s="26">
        <v>107</v>
      </c>
      <c r="BR28" s="26">
        <v>119</v>
      </c>
      <c r="BS28" s="26">
        <v>26</v>
      </c>
      <c r="BT28" s="26">
        <v>38</v>
      </c>
      <c r="BU28" s="26">
        <v>100</v>
      </c>
      <c r="BV28" s="26">
        <v>30</v>
      </c>
      <c r="BW28" s="26">
        <v>9</v>
      </c>
      <c r="BX28" s="27">
        <v>93</v>
      </c>
      <c r="BY28" s="28">
        <f t="shared" si="16"/>
        <v>83810</v>
      </c>
      <c r="BZ28" s="29">
        <f t="shared" si="17"/>
        <v>9082800</v>
      </c>
      <c r="CA28" s="14"/>
      <c r="CB28" s="15" t="s">
        <v>170</v>
      </c>
      <c r="CC28" s="30" t="s">
        <v>86</v>
      </c>
      <c r="CD28" s="31" t="s">
        <v>147</v>
      </c>
      <c r="CE28" s="31" t="s">
        <v>113</v>
      </c>
      <c r="CF28" s="31" t="s">
        <v>101</v>
      </c>
      <c r="CG28" s="31" t="s">
        <v>148</v>
      </c>
      <c r="CH28" s="37" t="s">
        <v>46</v>
      </c>
      <c r="CI28" s="31" t="s">
        <v>49</v>
      </c>
      <c r="CJ28" s="31" t="s">
        <v>149</v>
      </c>
      <c r="CK28" s="35" t="s">
        <v>108</v>
      </c>
      <c r="CL28" s="31" t="s">
        <v>114</v>
      </c>
      <c r="CM28" s="31" t="s">
        <v>150</v>
      </c>
      <c r="CN28" s="32" t="s">
        <v>89</v>
      </c>
      <c r="CO28" s="19"/>
    </row>
    <row r="29" spans="2:93" ht="12.75" x14ac:dyDescent="0.2">
      <c r="B29" s="8"/>
      <c r="C29" s="25">
        <v>38</v>
      </c>
      <c r="D29" s="26">
        <v>64</v>
      </c>
      <c r="E29" s="26">
        <v>12</v>
      </c>
      <c r="F29" s="26">
        <v>86</v>
      </c>
      <c r="G29" s="26">
        <v>13</v>
      </c>
      <c r="H29" s="26">
        <v>31</v>
      </c>
      <c r="I29" s="26">
        <v>114</v>
      </c>
      <c r="J29" s="26">
        <v>132</v>
      </c>
      <c r="K29" s="26">
        <v>59</v>
      </c>
      <c r="L29" s="26">
        <v>133</v>
      </c>
      <c r="M29" s="26">
        <v>81</v>
      </c>
      <c r="N29" s="27">
        <v>107</v>
      </c>
      <c r="O29" s="28">
        <f t="shared" si="12"/>
        <v>83810</v>
      </c>
      <c r="P29" s="29">
        <f t="shared" si="13"/>
        <v>9082800</v>
      </c>
      <c r="Q29" s="14"/>
      <c r="R29" s="78" t="s">
        <v>172</v>
      </c>
      <c r="S29" s="39" t="s">
        <v>149</v>
      </c>
      <c r="T29" s="31" t="s">
        <v>152</v>
      </c>
      <c r="U29" s="31" t="s">
        <v>168</v>
      </c>
      <c r="V29" s="31" t="s">
        <v>66</v>
      </c>
      <c r="W29" s="31" t="s">
        <v>118</v>
      </c>
      <c r="X29" s="31" t="s">
        <v>92</v>
      </c>
      <c r="Y29" s="37" t="s">
        <v>97</v>
      </c>
      <c r="Z29" s="31" t="s">
        <v>123</v>
      </c>
      <c r="AA29" s="31" t="s">
        <v>73</v>
      </c>
      <c r="AB29" s="33" t="s">
        <v>169</v>
      </c>
      <c r="AC29" s="31" t="s">
        <v>153</v>
      </c>
      <c r="AD29" s="32" t="s">
        <v>148</v>
      </c>
      <c r="AE29" s="19"/>
      <c r="AG29" s="8"/>
      <c r="AH29" s="25">
        <v>27</v>
      </c>
      <c r="AI29" s="26">
        <v>52</v>
      </c>
      <c r="AJ29" s="26">
        <v>111</v>
      </c>
      <c r="AK29" s="26">
        <v>14</v>
      </c>
      <c r="AL29" s="26">
        <v>18</v>
      </c>
      <c r="AM29" s="26">
        <v>74</v>
      </c>
      <c r="AN29" s="26">
        <v>71</v>
      </c>
      <c r="AO29" s="26">
        <v>127</v>
      </c>
      <c r="AP29" s="26">
        <v>131</v>
      </c>
      <c r="AQ29" s="26">
        <v>34</v>
      </c>
      <c r="AR29" s="26">
        <v>93</v>
      </c>
      <c r="AS29" s="27">
        <v>118</v>
      </c>
      <c r="AT29" s="28">
        <f t="shared" si="14"/>
        <v>83810</v>
      </c>
      <c r="AU29" s="29">
        <f t="shared" si="15"/>
        <v>9082800</v>
      </c>
      <c r="AV29" s="14"/>
      <c r="AW29" s="20" t="s">
        <v>85</v>
      </c>
      <c r="AX29" s="30" t="s">
        <v>16</v>
      </c>
      <c r="AY29" s="31" t="s">
        <v>86</v>
      </c>
      <c r="AZ29" s="33" t="s">
        <v>38</v>
      </c>
      <c r="BA29" s="31" t="s">
        <v>17</v>
      </c>
      <c r="BB29" s="31" t="s">
        <v>34</v>
      </c>
      <c r="BC29" s="31" t="s">
        <v>87</v>
      </c>
      <c r="BD29" s="31" t="s">
        <v>88</v>
      </c>
      <c r="BE29" s="31" t="s">
        <v>41</v>
      </c>
      <c r="BF29" s="31" t="s">
        <v>10</v>
      </c>
      <c r="BG29" s="34" t="s">
        <v>37</v>
      </c>
      <c r="BH29" s="31" t="s">
        <v>89</v>
      </c>
      <c r="BI29" s="32" t="s">
        <v>11</v>
      </c>
      <c r="BJ29" s="19"/>
      <c r="BL29" s="8"/>
      <c r="BM29" s="25">
        <v>108</v>
      </c>
      <c r="BN29" s="26">
        <v>5</v>
      </c>
      <c r="BO29" s="26">
        <v>42</v>
      </c>
      <c r="BP29" s="26">
        <v>124</v>
      </c>
      <c r="BQ29" s="26">
        <v>60</v>
      </c>
      <c r="BR29" s="26">
        <v>101</v>
      </c>
      <c r="BS29" s="26">
        <v>44</v>
      </c>
      <c r="BT29" s="26">
        <v>85</v>
      </c>
      <c r="BU29" s="26">
        <v>21</v>
      </c>
      <c r="BV29" s="26">
        <v>103</v>
      </c>
      <c r="BW29" s="26">
        <v>140</v>
      </c>
      <c r="BX29" s="27">
        <v>37</v>
      </c>
      <c r="BY29" s="28">
        <f t="shared" si="16"/>
        <v>83810</v>
      </c>
      <c r="BZ29" s="29">
        <f t="shared" si="17"/>
        <v>9082800</v>
      </c>
      <c r="CA29" s="14"/>
      <c r="CB29" s="15" t="s">
        <v>172</v>
      </c>
      <c r="CC29" s="30" t="s">
        <v>131</v>
      </c>
      <c r="CD29" s="31" t="s">
        <v>144</v>
      </c>
      <c r="CE29" s="31" t="s">
        <v>13</v>
      </c>
      <c r="CF29" s="31" t="s">
        <v>109</v>
      </c>
      <c r="CG29" s="37" t="s">
        <v>165</v>
      </c>
      <c r="CH29" s="31" t="s">
        <v>107</v>
      </c>
      <c r="CI29" s="31" t="s">
        <v>102</v>
      </c>
      <c r="CJ29" s="31" t="s">
        <v>166</v>
      </c>
      <c r="CK29" s="31" t="s">
        <v>100</v>
      </c>
      <c r="CL29" s="35" t="s">
        <v>14</v>
      </c>
      <c r="CM29" s="31" t="s">
        <v>143</v>
      </c>
      <c r="CN29" s="32" t="s">
        <v>130</v>
      </c>
      <c r="CO29" s="19"/>
    </row>
    <row r="30" spans="2:93" ht="12.75" x14ac:dyDescent="0.2">
      <c r="B30" s="8"/>
      <c r="C30" s="25">
        <v>79</v>
      </c>
      <c r="D30" s="26">
        <v>131</v>
      </c>
      <c r="E30" s="26">
        <v>33</v>
      </c>
      <c r="F30" s="26">
        <v>3</v>
      </c>
      <c r="G30" s="26">
        <v>92</v>
      </c>
      <c r="H30" s="26">
        <v>61</v>
      </c>
      <c r="I30" s="26">
        <v>84</v>
      </c>
      <c r="J30" s="26">
        <v>53</v>
      </c>
      <c r="K30" s="26">
        <v>142</v>
      </c>
      <c r="L30" s="26">
        <v>112</v>
      </c>
      <c r="M30" s="26">
        <v>14</v>
      </c>
      <c r="N30" s="27">
        <v>66</v>
      </c>
      <c r="O30" s="28">
        <f t="shared" si="12"/>
        <v>83810</v>
      </c>
      <c r="P30" s="29">
        <f t="shared" si="13"/>
        <v>9082800</v>
      </c>
      <c r="Q30" s="14"/>
      <c r="R30" s="78" t="s">
        <v>174</v>
      </c>
      <c r="S30" s="30" t="s">
        <v>103</v>
      </c>
      <c r="T30" s="31" t="s">
        <v>10</v>
      </c>
      <c r="U30" s="31" t="s">
        <v>26</v>
      </c>
      <c r="V30" s="31" t="s">
        <v>72</v>
      </c>
      <c r="W30" s="31" t="s">
        <v>24</v>
      </c>
      <c r="X30" s="31" t="s">
        <v>15</v>
      </c>
      <c r="Y30" s="34" t="s">
        <v>12</v>
      </c>
      <c r="Z30" s="37" t="s">
        <v>29</v>
      </c>
      <c r="AA30" s="31" t="s">
        <v>67</v>
      </c>
      <c r="AB30" s="31" t="s">
        <v>27</v>
      </c>
      <c r="AC30" s="33" t="s">
        <v>17</v>
      </c>
      <c r="AD30" s="32" t="s">
        <v>106</v>
      </c>
      <c r="AE30" s="19"/>
      <c r="AG30" s="8"/>
      <c r="AH30" s="25">
        <v>117</v>
      </c>
      <c r="AI30" s="26">
        <v>86</v>
      </c>
      <c r="AJ30" s="26">
        <v>23</v>
      </c>
      <c r="AK30" s="26">
        <v>135</v>
      </c>
      <c r="AL30" s="26">
        <v>79</v>
      </c>
      <c r="AM30" s="26">
        <v>115</v>
      </c>
      <c r="AN30" s="26">
        <v>30</v>
      </c>
      <c r="AO30" s="26">
        <v>66</v>
      </c>
      <c r="AP30" s="26">
        <v>10</v>
      </c>
      <c r="AQ30" s="26">
        <v>122</v>
      </c>
      <c r="AR30" s="26">
        <v>59</v>
      </c>
      <c r="AS30" s="27">
        <v>28</v>
      </c>
      <c r="AT30" s="28">
        <f t="shared" si="14"/>
        <v>83810</v>
      </c>
      <c r="AU30" s="29">
        <f t="shared" si="15"/>
        <v>9082800</v>
      </c>
      <c r="AV30" s="14"/>
      <c r="AW30" s="20" t="s">
        <v>110</v>
      </c>
      <c r="AX30" s="30" t="s">
        <v>111</v>
      </c>
      <c r="AY30" s="31" t="s">
        <v>66</v>
      </c>
      <c r="AZ30" s="31" t="s">
        <v>65</v>
      </c>
      <c r="BA30" s="33" t="s">
        <v>112</v>
      </c>
      <c r="BB30" s="31" t="s">
        <v>103</v>
      </c>
      <c r="BC30" s="31" t="s">
        <v>113</v>
      </c>
      <c r="BD30" s="31" t="s">
        <v>114</v>
      </c>
      <c r="BE30" s="31" t="s">
        <v>106</v>
      </c>
      <c r="BF30" s="31" t="s">
        <v>115</v>
      </c>
      <c r="BG30" s="31" t="s">
        <v>74</v>
      </c>
      <c r="BH30" s="34" t="s">
        <v>73</v>
      </c>
      <c r="BI30" s="32" t="s">
        <v>116</v>
      </c>
      <c r="BJ30" s="19"/>
      <c r="BL30" s="8"/>
      <c r="BM30" s="25">
        <v>131</v>
      </c>
      <c r="BN30" s="26">
        <v>70</v>
      </c>
      <c r="BO30" s="26">
        <v>48</v>
      </c>
      <c r="BP30" s="26">
        <v>35</v>
      </c>
      <c r="BQ30" s="26">
        <v>57</v>
      </c>
      <c r="BR30" s="26">
        <v>141</v>
      </c>
      <c r="BS30" s="26">
        <v>4</v>
      </c>
      <c r="BT30" s="26">
        <v>88</v>
      </c>
      <c r="BU30" s="26">
        <v>110</v>
      </c>
      <c r="BV30" s="26">
        <v>97</v>
      </c>
      <c r="BW30" s="26">
        <v>75</v>
      </c>
      <c r="BX30" s="27">
        <v>14</v>
      </c>
      <c r="BY30" s="28">
        <f t="shared" si="16"/>
        <v>83810</v>
      </c>
      <c r="BZ30" s="29">
        <f t="shared" si="17"/>
        <v>9082800</v>
      </c>
      <c r="CA30" s="14"/>
      <c r="CB30" s="15" t="s">
        <v>174</v>
      </c>
      <c r="CC30" s="30" t="s">
        <v>10</v>
      </c>
      <c r="CD30" s="31" t="s">
        <v>162</v>
      </c>
      <c r="CE30" s="31" t="s">
        <v>146</v>
      </c>
      <c r="CF30" s="37" t="s">
        <v>176</v>
      </c>
      <c r="CG30" s="31" t="s">
        <v>61</v>
      </c>
      <c r="CH30" s="31" t="s">
        <v>79</v>
      </c>
      <c r="CI30" s="31" t="s">
        <v>82</v>
      </c>
      <c r="CJ30" s="31" t="s">
        <v>56</v>
      </c>
      <c r="CK30" s="31" t="s">
        <v>175</v>
      </c>
      <c r="CL30" s="31" t="s">
        <v>141</v>
      </c>
      <c r="CM30" s="35" t="s">
        <v>163</v>
      </c>
      <c r="CN30" s="32" t="s">
        <v>17</v>
      </c>
      <c r="CO30" s="19"/>
    </row>
    <row r="31" spans="2:93" ht="13.5" thickBot="1" x14ac:dyDescent="0.25">
      <c r="B31" s="8"/>
      <c r="C31" s="40">
        <v>47</v>
      </c>
      <c r="D31" s="41">
        <v>15</v>
      </c>
      <c r="E31" s="41">
        <v>20</v>
      </c>
      <c r="F31" s="41">
        <v>46</v>
      </c>
      <c r="G31" s="41">
        <v>63</v>
      </c>
      <c r="H31" s="41">
        <v>19</v>
      </c>
      <c r="I31" s="41">
        <v>126</v>
      </c>
      <c r="J31" s="41">
        <v>82</v>
      </c>
      <c r="K31" s="41">
        <v>99</v>
      </c>
      <c r="L31" s="41">
        <v>125</v>
      </c>
      <c r="M31" s="41">
        <v>130</v>
      </c>
      <c r="N31" s="42">
        <v>98</v>
      </c>
      <c r="O31" s="28">
        <f t="shared" si="12"/>
        <v>83810</v>
      </c>
      <c r="P31" s="29">
        <f t="shared" si="13"/>
        <v>9082800</v>
      </c>
      <c r="Q31" s="14"/>
      <c r="R31" s="78" t="s">
        <v>178</v>
      </c>
      <c r="S31" s="43" t="s">
        <v>135</v>
      </c>
      <c r="T31" s="44" t="s">
        <v>19</v>
      </c>
      <c r="U31" s="44" t="s">
        <v>54</v>
      </c>
      <c r="V31" s="44" t="s">
        <v>31</v>
      </c>
      <c r="W31" s="44" t="s">
        <v>94</v>
      </c>
      <c r="X31" s="44" t="s">
        <v>64</v>
      </c>
      <c r="Y31" s="44" t="s">
        <v>75</v>
      </c>
      <c r="Z31" s="44" t="s">
        <v>95</v>
      </c>
      <c r="AA31" s="44" t="s">
        <v>22</v>
      </c>
      <c r="AB31" s="84" t="s">
        <v>63</v>
      </c>
      <c r="AC31" s="46" t="s">
        <v>8</v>
      </c>
      <c r="AD31" s="47" t="s">
        <v>134</v>
      </c>
      <c r="AE31" s="19"/>
      <c r="AG31" s="8"/>
      <c r="AH31" s="40">
        <v>45</v>
      </c>
      <c r="AI31" s="41">
        <v>68</v>
      </c>
      <c r="AJ31" s="41">
        <v>119</v>
      </c>
      <c r="AK31" s="41">
        <v>19</v>
      </c>
      <c r="AL31" s="41">
        <v>15</v>
      </c>
      <c r="AM31" s="41">
        <v>37</v>
      </c>
      <c r="AN31" s="41">
        <v>108</v>
      </c>
      <c r="AO31" s="41">
        <v>130</v>
      </c>
      <c r="AP31" s="41">
        <v>126</v>
      </c>
      <c r="AQ31" s="41">
        <v>26</v>
      </c>
      <c r="AR31" s="41">
        <v>77</v>
      </c>
      <c r="AS31" s="42">
        <v>100</v>
      </c>
      <c r="AT31" s="28">
        <f t="shared" si="14"/>
        <v>83810</v>
      </c>
      <c r="AU31" s="29">
        <f t="shared" si="15"/>
        <v>9082800</v>
      </c>
      <c r="AV31" s="14"/>
      <c r="AW31" s="20" t="s">
        <v>129</v>
      </c>
      <c r="AX31" s="43" t="s">
        <v>101</v>
      </c>
      <c r="AY31" s="44" t="s">
        <v>81</v>
      </c>
      <c r="AZ31" s="44" t="s">
        <v>46</v>
      </c>
      <c r="BA31" s="44" t="s">
        <v>64</v>
      </c>
      <c r="BB31" s="85" t="s">
        <v>19</v>
      </c>
      <c r="BC31" s="44" t="s">
        <v>130</v>
      </c>
      <c r="BD31" s="44" t="s">
        <v>131</v>
      </c>
      <c r="BE31" s="44" t="s">
        <v>8</v>
      </c>
      <c r="BF31" s="44" t="s">
        <v>75</v>
      </c>
      <c r="BG31" s="44" t="s">
        <v>49</v>
      </c>
      <c r="BH31" s="44" t="s">
        <v>80</v>
      </c>
      <c r="BI31" s="86" t="s">
        <v>108</v>
      </c>
      <c r="BJ31" s="19"/>
      <c r="BL31" s="8"/>
      <c r="BM31" s="40">
        <v>56</v>
      </c>
      <c r="BN31" s="41">
        <v>90</v>
      </c>
      <c r="BO31" s="41">
        <v>135</v>
      </c>
      <c r="BP31" s="41">
        <v>95</v>
      </c>
      <c r="BQ31" s="41">
        <v>130</v>
      </c>
      <c r="BR31" s="41">
        <v>27</v>
      </c>
      <c r="BS31" s="41">
        <v>118</v>
      </c>
      <c r="BT31" s="41">
        <v>15</v>
      </c>
      <c r="BU31" s="41">
        <v>50</v>
      </c>
      <c r="BV31" s="41">
        <v>10</v>
      </c>
      <c r="BW31" s="41">
        <v>55</v>
      </c>
      <c r="BX31" s="42">
        <v>89</v>
      </c>
      <c r="BY31" s="28">
        <f t="shared" si="16"/>
        <v>83810</v>
      </c>
      <c r="BZ31" s="29">
        <f t="shared" si="17"/>
        <v>9082800</v>
      </c>
      <c r="CA31" s="14"/>
      <c r="CB31" s="15" t="s">
        <v>178</v>
      </c>
      <c r="CC31" s="48" t="s">
        <v>47</v>
      </c>
      <c r="CD31" s="44" t="s">
        <v>145</v>
      </c>
      <c r="CE31" s="44" t="s">
        <v>112</v>
      </c>
      <c r="CF31" s="44" t="s">
        <v>9</v>
      </c>
      <c r="CG31" s="44" t="s">
        <v>8</v>
      </c>
      <c r="CH31" s="44" t="s">
        <v>16</v>
      </c>
      <c r="CI31" s="44" t="s">
        <v>11</v>
      </c>
      <c r="CJ31" s="44" t="s">
        <v>19</v>
      </c>
      <c r="CK31" s="44" t="s">
        <v>18</v>
      </c>
      <c r="CL31" s="44" t="s">
        <v>115</v>
      </c>
      <c r="CM31" s="44" t="s">
        <v>142</v>
      </c>
      <c r="CN31" s="49" t="s">
        <v>48</v>
      </c>
      <c r="CO31" s="19"/>
    </row>
    <row r="32" spans="2:93" x14ac:dyDescent="0.2">
      <c r="B32" s="8"/>
      <c r="C32" s="50">
        <f t="shared" ref="C32:N32" si="18">SUMSQ(C20:C31)</f>
        <v>83810</v>
      </c>
      <c r="D32" s="51">
        <f t="shared" si="18"/>
        <v>83810</v>
      </c>
      <c r="E32" s="51">
        <f t="shared" si="18"/>
        <v>83810</v>
      </c>
      <c r="F32" s="51">
        <f t="shared" si="18"/>
        <v>83810</v>
      </c>
      <c r="G32" s="51">
        <f t="shared" si="18"/>
        <v>83810</v>
      </c>
      <c r="H32" s="51">
        <f t="shared" si="18"/>
        <v>83810</v>
      </c>
      <c r="I32" s="51">
        <f t="shared" si="18"/>
        <v>83810</v>
      </c>
      <c r="J32" s="51">
        <f t="shared" si="18"/>
        <v>83810</v>
      </c>
      <c r="K32" s="51">
        <f t="shared" si="18"/>
        <v>83810</v>
      </c>
      <c r="L32" s="51">
        <f t="shared" si="18"/>
        <v>83810</v>
      </c>
      <c r="M32" s="51">
        <f t="shared" si="18"/>
        <v>83810</v>
      </c>
      <c r="N32" s="51">
        <f t="shared" si="18"/>
        <v>83810</v>
      </c>
      <c r="O32" s="28">
        <f>SUMSQ(C20,D21,E22,F23,G24,H25,I26,J27,K28,L29,M30,N31)</f>
        <v>83810</v>
      </c>
      <c r="P32" s="52">
        <f>C20^3+D21^3+E22^3+F23^3+G24^3+H25^3+I26^3+J27^3+K28^3+L29^3+M30^3+N31^3</f>
        <v>9082800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9"/>
      <c r="AG32" s="8"/>
      <c r="AH32" s="50">
        <f t="shared" ref="AH32:AS32" si="19">SUMSQ(AH20:AH31)</f>
        <v>83810</v>
      </c>
      <c r="AI32" s="51">
        <f t="shared" si="19"/>
        <v>83810</v>
      </c>
      <c r="AJ32" s="51">
        <f t="shared" si="19"/>
        <v>83810</v>
      </c>
      <c r="AK32" s="51">
        <f t="shared" si="19"/>
        <v>83810</v>
      </c>
      <c r="AL32" s="51">
        <f t="shared" si="19"/>
        <v>83810</v>
      </c>
      <c r="AM32" s="51">
        <f t="shared" si="19"/>
        <v>83810</v>
      </c>
      <c r="AN32" s="51">
        <f t="shared" si="19"/>
        <v>83810</v>
      </c>
      <c r="AO32" s="51">
        <f t="shared" si="19"/>
        <v>83810</v>
      </c>
      <c r="AP32" s="51">
        <f t="shared" si="19"/>
        <v>83810</v>
      </c>
      <c r="AQ32" s="51">
        <f t="shared" si="19"/>
        <v>83810</v>
      </c>
      <c r="AR32" s="51">
        <f t="shared" si="19"/>
        <v>83810</v>
      </c>
      <c r="AS32" s="51">
        <f t="shared" si="19"/>
        <v>83810</v>
      </c>
      <c r="AT32" s="28">
        <f>SUMSQ(AH20,AI21,AJ22,AK23,AL24,AM25,AN26,AO27,AP28,AQ29,AR30,AS31)</f>
        <v>83810</v>
      </c>
      <c r="AU32" s="52">
        <f>AH20^3+AI21^3+AJ22^3+AK23^3+AL24^3+AM25^3+AN26^3+AO27^3+AP28^3+AQ29^3+AR30^3+AS31^3</f>
        <v>9082800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9"/>
      <c r="BL32" s="8"/>
      <c r="BM32" s="50">
        <f t="shared" ref="BM32:BX32" si="20">SUMSQ(BM20:BM31)</f>
        <v>83810</v>
      </c>
      <c r="BN32" s="51">
        <f t="shared" si="20"/>
        <v>83810</v>
      </c>
      <c r="BO32" s="51">
        <f t="shared" si="20"/>
        <v>83810</v>
      </c>
      <c r="BP32" s="51">
        <f t="shared" si="20"/>
        <v>83810</v>
      </c>
      <c r="BQ32" s="51">
        <f t="shared" si="20"/>
        <v>83810</v>
      </c>
      <c r="BR32" s="51">
        <f t="shared" si="20"/>
        <v>83810</v>
      </c>
      <c r="BS32" s="51">
        <f t="shared" si="20"/>
        <v>83810</v>
      </c>
      <c r="BT32" s="51">
        <f t="shared" si="20"/>
        <v>83810</v>
      </c>
      <c r="BU32" s="51">
        <f t="shared" si="20"/>
        <v>83810</v>
      </c>
      <c r="BV32" s="51">
        <f t="shared" si="20"/>
        <v>83810</v>
      </c>
      <c r="BW32" s="51">
        <f t="shared" si="20"/>
        <v>83810</v>
      </c>
      <c r="BX32" s="51">
        <f t="shared" si="20"/>
        <v>83810</v>
      </c>
      <c r="BY32" s="28">
        <f>SUMSQ(BM20,BN21,BO22,BP23,BQ24,BR25,BS26,BT27,BU28,BV29,BW30,BX31)</f>
        <v>83810</v>
      </c>
      <c r="BZ32" s="52">
        <f>BM20^3+BN21^3+BO22^3+BP23^3+BQ24^3+BR25^3+BS26^3+BT27^3+BU28^3+BV29^3+BW30^3+BX31^3</f>
        <v>9082800</v>
      </c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9"/>
    </row>
    <row r="33" spans="2:93" ht="12.75" thickBot="1" x14ac:dyDescent="0.25">
      <c r="B33" s="8"/>
      <c r="C33" s="55">
        <f t="shared" ref="C33:N33" si="21">C20^3+C21^3+C22^3+C23^3+C24^3+C25^3+C26^3+C27^3+C28^3+C29^3+C30^3+C31^3</f>
        <v>9082800</v>
      </c>
      <c r="D33" s="56">
        <f t="shared" si="21"/>
        <v>9082800</v>
      </c>
      <c r="E33" s="56">
        <f t="shared" si="21"/>
        <v>9082800</v>
      </c>
      <c r="F33" s="56">
        <f t="shared" si="21"/>
        <v>9082800</v>
      </c>
      <c r="G33" s="56">
        <f t="shared" si="21"/>
        <v>9082800</v>
      </c>
      <c r="H33" s="56">
        <f t="shared" si="21"/>
        <v>9082800</v>
      </c>
      <c r="I33" s="56">
        <f t="shared" si="21"/>
        <v>9082800</v>
      </c>
      <c r="J33" s="56">
        <f t="shared" si="21"/>
        <v>9082800</v>
      </c>
      <c r="K33" s="56">
        <f t="shared" si="21"/>
        <v>9082800</v>
      </c>
      <c r="L33" s="56">
        <f t="shared" si="21"/>
        <v>9082800</v>
      </c>
      <c r="M33" s="56">
        <f t="shared" si="21"/>
        <v>9082800</v>
      </c>
      <c r="N33" s="56">
        <f t="shared" si="21"/>
        <v>9082800</v>
      </c>
      <c r="O33" s="57">
        <f>SUMSQ(C31,D30,E29,F28,G27,H26,I25,J24,K23,L22,M21,N20)</f>
        <v>83810</v>
      </c>
      <c r="P33" s="58">
        <f>C31^3+D30^3+E29^3+F28^3+G27^3+H26^3+I25^3+J24^3+K23^3+L22^3+M21^3+N20^3</f>
        <v>9082800</v>
      </c>
      <c r="Q33" s="14"/>
      <c r="R33" s="14"/>
      <c r="S33" s="62" t="s">
        <v>70</v>
      </c>
      <c r="T33" s="63" t="s">
        <v>77</v>
      </c>
      <c r="U33" s="63" t="s">
        <v>38</v>
      </c>
      <c r="V33" s="63" t="s">
        <v>45</v>
      </c>
      <c r="W33" s="63" t="s">
        <v>105</v>
      </c>
      <c r="X33" s="63" t="s">
        <v>44</v>
      </c>
      <c r="Y33" s="63" t="s">
        <v>130</v>
      </c>
      <c r="Z33" s="63" t="s">
        <v>28</v>
      </c>
      <c r="AA33" s="63" t="s">
        <v>78</v>
      </c>
      <c r="AB33" s="63" t="s">
        <v>169</v>
      </c>
      <c r="AC33" s="63" t="s">
        <v>17</v>
      </c>
      <c r="AD33" s="64" t="s">
        <v>134</v>
      </c>
      <c r="AE33" s="19"/>
      <c r="AG33" s="8"/>
      <c r="AH33" s="55">
        <f t="shared" ref="AH33:AS33" si="22">AH20^3+AH21^3+AH22^3+AH23^3+AH24^3+AH25^3+AH26^3+AH27^3+AH28^3+AH29^3+AH30^3+AH31^3</f>
        <v>9082800</v>
      </c>
      <c r="AI33" s="56">
        <f t="shared" si="22"/>
        <v>9082800</v>
      </c>
      <c r="AJ33" s="56">
        <f t="shared" si="22"/>
        <v>9082800</v>
      </c>
      <c r="AK33" s="56">
        <f t="shared" si="22"/>
        <v>9082800</v>
      </c>
      <c r="AL33" s="56">
        <f t="shared" si="22"/>
        <v>9082800</v>
      </c>
      <c r="AM33" s="56">
        <f t="shared" si="22"/>
        <v>9082800</v>
      </c>
      <c r="AN33" s="56">
        <f t="shared" si="22"/>
        <v>9082800</v>
      </c>
      <c r="AO33" s="56">
        <f t="shared" si="22"/>
        <v>9082800</v>
      </c>
      <c r="AP33" s="56">
        <f t="shared" si="22"/>
        <v>9082800</v>
      </c>
      <c r="AQ33" s="56">
        <f t="shared" si="22"/>
        <v>9082800</v>
      </c>
      <c r="AR33" s="56">
        <f t="shared" si="22"/>
        <v>9082800</v>
      </c>
      <c r="AS33" s="56">
        <f t="shared" si="22"/>
        <v>9082800</v>
      </c>
      <c r="AT33" s="57">
        <f>SUMSQ(AH31,AI30,AJ29,AK28,AL27,AM26,AN25,AO24,AP23,AQ22,AR21,AS20)</f>
        <v>83810</v>
      </c>
      <c r="AU33" s="58">
        <f>AH31^3+AI30^3+AJ29^3+AK28^3+AL27^3+AM26^3+AN25^3+AO24^3+AP23^3+AQ22^3+AR21^3+AS20^3</f>
        <v>9082800</v>
      </c>
      <c r="AV33" s="14"/>
      <c r="AW33" s="14"/>
      <c r="AX33" s="62" t="s">
        <v>121</v>
      </c>
      <c r="AY33" s="63" t="s">
        <v>94</v>
      </c>
      <c r="AZ33" s="63" t="s">
        <v>104</v>
      </c>
      <c r="BA33" s="63" t="s">
        <v>136</v>
      </c>
      <c r="BB33" s="63" t="s">
        <v>123</v>
      </c>
      <c r="BC33" s="63" t="s">
        <v>163</v>
      </c>
      <c r="BD33" s="63" t="s">
        <v>93</v>
      </c>
      <c r="BE33" s="63" t="s">
        <v>28</v>
      </c>
      <c r="BF33" s="63" t="s">
        <v>60</v>
      </c>
      <c r="BG33" s="63" t="s">
        <v>37</v>
      </c>
      <c r="BH33" s="63" t="s">
        <v>73</v>
      </c>
      <c r="BI33" s="64" t="s">
        <v>108</v>
      </c>
      <c r="BJ33" s="19"/>
      <c r="BL33" s="8"/>
      <c r="BM33" s="55">
        <f t="shared" ref="BM33:BX33" si="23">BM20^3+BM21^3+BM22^3+BM23^3+BM24^3+BM25^3+BM26^3+BM27^3+BM28^3+BM29^3+BM30^3+BM31^3</f>
        <v>9082800</v>
      </c>
      <c r="BN33" s="56">
        <f t="shared" si="23"/>
        <v>9082800</v>
      </c>
      <c r="BO33" s="56">
        <f t="shared" si="23"/>
        <v>9082800</v>
      </c>
      <c r="BP33" s="56">
        <f t="shared" si="23"/>
        <v>9082800</v>
      </c>
      <c r="BQ33" s="56">
        <f t="shared" si="23"/>
        <v>9082800</v>
      </c>
      <c r="BR33" s="56">
        <f t="shared" si="23"/>
        <v>9082800</v>
      </c>
      <c r="BS33" s="56">
        <f t="shared" si="23"/>
        <v>9082800</v>
      </c>
      <c r="BT33" s="56">
        <f t="shared" si="23"/>
        <v>9082800</v>
      </c>
      <c r="BU33" s="56">
        <f t="shared" si="23"/>
        <v>9082800</v>
      </c>
      <c r="BV33" s="56">
        <f t="shared" si="23"/>
        <v>9082800</v>
      </c>
      <c r="BW33" s="56">
        <f t="shared" si="23"/>
        <v>9082800</v>
      </c>
      <c r="BX33" s="56">
        <f t="shared" si="23"/>
        <v>9082800</v>
      </c>
      <c r="BY33" s="57">
        <f>SUMSQ(BM31,BN30,BO29,BP28,BQ27,BR26,BS25,BT24,BU23,BV22,BW21,BX20)</f>
        <v>83810</v>
      </c>
      <c r="BZ33" s="58">
        <f>BM31^3+BN30^3+BO29^3+BP28^3+BQ27^3+BR26^3+BS25^3+BT24^3+BU23^3+BV22^3+BW21^3+BX20^3</f>
        <v>9082800</v>
      </c>
      <c r="CA33" s="14"/>
      <c r="CB33" s="14"/>
      <c r="CC33" s="62" t="s">
        <v>34</v>
      </c>
      <c r="CD33" s="63" t="s">
        <v>65</v>
      </c>
      <c r="CE33" s="63" t="s">
        <v>54</v>
      </c>
      <c r="CF33" s="63" t="s">
        <v>81</v>
      </c>
      <c r="CG33" s="63" t="s">
        <v>52</v>
      </c>
      <c r="CH33" s="63" t="s">
        <v>127</v>
      </c>
      <c r="CI33" s="63" t="s">
        <v>153</v>
      </c>
      <c r="CJ33" s="63" t="s">
        <v>169</v>
      </c>
      <c r="CK33" s="63" t="s">
        <v>108</v>
      </c>
      <c r="CL33" s="63" t="s">
        <v>14</v>
      </c>
      <c r="CM33" s="63" t="s">
        <v>163</v>
      </c>
      <c r="CN33" s="64" t="s">
        <v>48</v>
      </c>
      <c r="CO33" s="19"/>
    </row>
    <row r="34" spans="2:93" ht="12.75" thickBot="1" x14ac:dyDescent="0.25">
      <c r="B34" s="8" t="s">
        <v>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72"/>
      <c r="P34" s="72"/>
      <c r="Q34" s="14"/>
      <c r="R34" s="14"/>
      <c r="S34" s="73" t="s">
        <v>135</v>
      </c>
      <c r="T34" s="74" t="s">
        <v>10</v>
      </c>
      <c r="U34" s="74" t="s">
        <v>168</v>
      </c>
      <c r="V34" s="74" t="s">
        <v>83</v>
      </c>
      <c r="W34" s="74" t="s">
        <v>25</v>
      </c>
      <c r="X34" s="74" t="s">
        <v>131</v>
      </c>
      <c r="Y34" s="74" t="s">
        <v>51</v>
      </c>
      <c r="Z34" s="74" t="s">
        <v>104</v>
      </c>
      <c r="AA34" s="74" t="s">
        <v>50</v>
      </c>
      <c r="AB34" s="74" t="s">
        <v>37</v>
      </c>
      <c r="AC34" s="74" t="s">
        <v>84</v>
      </c>
      <c r="AD34" s="75" t="s">
        <v>69</v>
      </c>
      <c r="AE34" s="19"/>
      <c r="AF34" s="1" t="s">
        <v>0</v>
      </c>
      <c r="AG34" s="8" t="s">
        <v>0</v>
      </c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72"/>
      <c r="AU34" s="72"/>
      <c r="AV34" s="14"/>
      <c r="AW34" s="14"/>
      <c r="AX34" s="73" t="s">
        <v>101</v>
      </c>
      <c r="AY34" s="74" t="s">
        <v>66</v>
      </c>
      <c r="AZ34" s="74" t="s">
        <v>38</v>
      </c>
      <c r="BA34" s="74" t="s">
        <v>57</v>
      </c>
      <c r="BB34" s="74" t="s">
        <v>25</v>
      </c>
      <c r="BC34" s="74" t="s">
        <v>96</v>
      </c>
      <c r="BD34" s="74" t="s">
        <v>162</v>
      </c>
      <c r="BE34" s="74" t="s">
        <v>118</v>
      </c>
      <c r="BF34" s="74" t="s">
        <v>133</v>
      </c>
      <c r="BG34" s="74" t="s">
        <v>105</v>
      </c>
      <c r="BH34" s="74" t="s">
        <v>95</v>
      </c>
      <c r="BI34" s="75" t="s">
        <v>120</v>
      </c>
      <c r="BJ34" s="19"/>
      <c r="BL34" s="8" t="s">
        <v>0</v>
      </c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72"/>
      <c r="BZ34" s="72"/>
      <c r="CA34" s="14"/>
      <c r="CB34" s="14"/>
      <c r="CC34" s="73" t="s">
        <v>47</v>
      </c>
      <c r="CD34" s="74" t="s">
        <v>162</v>
      </c>
      <c r="CE34" s="74" t="s">
        <v>13</v>
      </c>
      <c r="CF34" s="74" t="s">
        <v>101</v>
      </c>
      <c r="CG34" s="74" t="s">
        <v>168</v>
      </c>
      <c r="CH34" s="74" t="s">
        <v>152</v>
      </c>
      <c r="CI34" s="74" t="s">
        <v>126</v>
      </c>
      <c r="CJ34" s="74" t="s">
        <v>43</v>
      </c>
      <c r="CK34" s="74" t="s">
        <v>80</v>
      </c>
      <c r="CL34" s="74" t="s">
        <v>63</v>
      </c>
      <c r="CM34" s="74" t="s">
        <v>74</v>
      </c>
      <c r="CN34" s="75" t="s">
        <v>41</v>
      </c>
      <c r="CO34" s="19"/>
    </row>
    <row r="35" spans="2:93" ht="12.75" thickBot="1" x14ac:dyDescent="0.25"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7"/>
      <c r="AB35" s="76"/>
      <c r="AC35" s="76"/>
      <c r="AD35" s="76"/>
      <c r="AE35" s="76"/>
      <c r="AG35" s="76" t="s">
        <v>0</v>
      </c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1" t="s">
        <v>0</v>
      </c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7"/>
      <c r="CL35" s="76"/>
      <c r="CM35" s="76"/>
      <c r="CN35" s="76"/>
      <c r="CO35" s="76"/>
    </row>
    <row r="36" spans="2:93" ht="12.75" thickBot="1" x14ac:dyDescent="0.25">
      <c r="B36" s="2" t="s">
        <v>0</v>
      </c>
      <c r="C36" s="3"/>
      <c r="D36" s="3"/>
      <c r="E36" s="3"/>
      <c r="F36" s="3"/>
      <c r="G36" s="3"/>
      <c r="H36" s="3"/>
      <c r="I36" s="4" t="s">
        <v>185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 t="s">
        <v>186</v>
      </c>
      <c r="Y36" s="5"/>
      <c r="Z36" s="3"/>
      <c r="AA36" s="3"/>
      <c r="AB36" s="3"/>
      <c r="AC36" s="3"/>
      <c r="AD36" s="3"/>
      <c r="AE36" s="6"/>
      <c r="AG36" s="2" t="s">
        <v>0</v>
      </c>
      <c r="AH36" s="3"/>
      <c r="AI36" s="3"/>
      <c r="AJ36" s="3"/>
      <c r="AK36" s="3"/>
      <c r="AL36" s="3"/>
      <c r="AM36" s="3"/>
      <c r="AN36" s="4" t="s">
        <v>187</v>
      </c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4" t="s">
        <v>188</v>
      </c>
      <c r="BD36" s="5"/>
      <c r="BE36" s="3"/>
      <c r="BF36" s="3"/>
      <c r="BG36" s="3"/>
      <c r="BH36" s="3"/>
      <c r="BI36" s="3"/>
      <c r="BJ36" s="6"/>
      <c r="BL36" s="2" t="s">
        <v>0</v>
      </c>
      <c r="BM36" s="3"/>
      <c r="BN36" s="3"/>
      <c r="BO36" s="3"/>
      <c r="BP36" s="3"/>
      <c r="BQ36" s="3"/>
      <c r="BR36" s="3"/>
      <c r="BS36" s="4" t="s">
        <v>189</v>
      </c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4" t="s">
        <v>190</v>
      </c>
      <c r="CI36" s="5"/>
      <c r="CJ36" s="3"/>
      <c r="CK36" s="3"/>
      <c r="CL36" s="3"/>
      <c r="CM36" s="3"/>
      <c r="CN36" s="3"/>
      <c r="CO36" s="6"/>
    </row>
    <row r="37" spans="2:93" ht="12.75" x14ac:dyDescent="0.2">
      <c r="B37" s="8"/>
      <c r="C37" s="9">
        <v>40</v>
      </c>
      <c r="D37" s="10">
        <v>78</v>
      </c>
      <c r="E37" s="10">
        <v>75</v>
      </c>
      <c r="F37" s="10">
        <v>8</v>
      </c>
      <c r="G37" s="10">
        <v>109</v>
      </c>
      <c r="H37" s="10">
        <v>134</v>
      </c>
      <c r="I37" s="10">
        <v>11</v>
      </c>
      <c r="J37" s="10">
        <v>36</v>
      </c>
      <c r="K37" s="10">
        <v>137</v>
      </c>
      <c r="L37" s="10">
        <v>70</v>
      </c>
      <c r="M37" s="10">
        <v>67</v>
      </c>
      <c r="N37" s="11">
        <v>105</v>
      </c>
      <c r="O37" s="12">
        <f t="shared" ref="O37:O48" si="24">SUMSQ(C37:N37)</f>
        <v>83810</v>
      </c>
      <c r="P37" s="13">
        <f t="shared" ref="P37:P48" si="25">C37^3+D37^3+E37^3+F37^3+G37^3+H37^3+I37^3+J37^3+K37^3+L37^3+M37^3+N37^3</f>
        <v>9082800</v>
      </c>
      <c r="Q37" s="14"/>
      <c r="R37" s="78" t="s">
        <v>170</v>
      </c>
      <c r="S37" s="87" t="s">
        <v>39</v>
      </c>
      <c r="T37" s="17" t="s">
        <v>71</v>
      </c>
      <c r="U37" s="17" t="s">
        <v>163</v>
      </c>
      <c r="V37" s="17" t="s">
        <v>83</v>
      </c>
      <c r="W37" s="17" t="s">
        <v>60</v>
      </c>
      <c r="X37" s="17" t="s">
        <v>121</v>
      </c>
      <c r="Y37" s="17" t="s">
        <v>120</v>
      </c>
      <c r="Z37" s="22" t="s">
        <v>57</v>
      </c>
      <c r="AA37" s="80" t="s">
        <v>78</v>
      </c>
      <c r="AB37" s="17" t="s">
        <v>162</v>
      </c>
      <c r="AC37" s="17" t="s">
        <v>68</v>
      </c>
      <c r="AD37" s="18" t="s">
        <v>36</v>
      </c>
      <c r="AE37" s="19"/>
      <c r="AG37" s="8"/>
      <c r="AH37" s="9">
        <v>109</v>
      </c>
      <c r="AI37" s="10">
        <v>57</v>
      </c>
      <c r="AJ37" s="10">
        <v>144</v>
      </c>
      <c r="AK37" s="10">
        <v>125</v>
      </c>
      <c r="AL37" s="10">
        <v>102</v>
      </c>
      <c r="AM37" s="10">
        <v>80</v>
      </c>
      <c r="AN37" s="10">
        <v>65</v>
      </c>
      <c r="AO37" s="10">
        <v>43</v>
      </c>
      <c r="AP37" s="10">
        <v>20</v>
      </c>
      <c r="AQ37" s="10">
        <v>1</v>
      </c>
      <c r="AR37" s="10">
        <v>88</v>
      </c>
      <c r="AS37" s="11">
        <v>36</v>
      </c>
      <c r="AT37" s="12">
        <f t="shared" ref="AT37:AT48" si="26">SUMSQ(AH37:AS37)</f>
        <v>83810</v>
      </c>
      <c r="AU37" s="13">
        <f t="shared" ref="AU37:AU48" si="27">AH37^3+AI37^3+AJ37^3+AK37^3+AL37^3+AM37^3+AN37^3+AO37^3+AP37^3+AQ37^3+AR37^3+AS37^3</f>
        <v>9082800</v>
      </c>
      <c r="AV37" s="88"/>
      <c r="AW37" s="89" t="s">
        <v>20</v>
      </c>
      <c r="AX37" s="79" t="s">
        <v>60</v>
      </c>
      <c r="AY37" s="17" t="s">
        <v>61</v>
      </c>
      <c r="AZ37" s="17" t="s">
        <v>62</v>
      </c>
      <c r="BA37" s="17" t="s">
        <v>63</v>
      </c>
      <c r="BB37" s="90" t="s">
        <v>58</v>
      </c>
      <c r="BC37" s="17" t="s">
        <v>40</v>
      </c>
      <c r="BD37" s="17" t="s">
        <v>35</v>
      </c>
      <c r="BE37" s="17" t="s">
        <v>59</v>
      </c>
      <c r="BF37" s="17" t="s">
        <v>54</v>
      </c>
      <c r="BG37" s="91" t="s">
        <v>55</v>
      </c>
      <c r="BH37" s="17" t="s">
        <v>56</v>
      </c>
      <c r="BI37" s="18" t="s">
        <v>57</v>
      </c>
      <c r="BJ37" s="19" t="s">
        <v>0</v>
      </c>
      <c r="BL37" s="8"/>
      <c r="BM37" s="9">
        <v>56</v>
      </c>
      <c r="BN37" s="10">
        <v>90</v>
      </c>
      <c r="BO37" s="10">
        <v>135</v>
      </c>
      <c r="BP37" s="10">
        <v>95</v>
      </c>
      <c r="BQ37" s="10">
        <v>130</v>
      </c>
      <c r="BR37" s="10">
        <v>27</v>
      </c>
      <c r="BS37" s="10">
        <v>118</v>
      </c>
      <c r="BT37" s="10">
        <v>15</v>
      </c>
      <c r="BU37" s="10">
        <v>50</v>
      </c>
      <c r="BV37" s="10">
        <v>10</v>
      </c>
      <c r="BW37" s="10">
        <v>55</v>
      </c>
      <c r="BX37" s="11">
        <v>89</v>
      </c>
      <c r="BY37" s="12">
        <f t="shared" ref="BY37:BY48" si="28">SUMSQ(BM37:BX37)</f>
        <v>83810</v>
      </c>
      <c r="BZ37" s="13">
        <f t="shared" ref="BZ37:BZ48" si="29">BM37^3+BN37^3+BO37^3+BP37^3+BQ37^3+BR37^3+BS37^3+BT37^3+BU37^3+BV37^3+BW37^3+BX37^3</f>
        <v>9082800</v>
      </c>
      <c r="CA37" s="14"/>
      <c r="CB37" s="15" t="s">
        <v>178</v>
      </c>
      <c r="CC37" s="87" t="s">
        <v>47</v>
      </c>
      <c r="CD37" s="17" t="s">
        <v>145</v>
      </c>
      <c r="CE37" s="17" t="s">
        <v>112</v>
      </c>
      <c r="CF37" s="17" t="s">
        <v>9</v>
      </c>
      <c r="CG37" s="17" t="s">
        <v>8</v>
      </c>
      <c r="CH37" s="17" t="s">
        <v>16</v>
      </c>
      <c r="CI37" s="17" t="s">
        <v>11</v>
      </c>
      <c r="CJ37" s="17" t="s">
        <v>19</v>
      </c>
      <c r="CK37" s="17" t="s">
        <v>18</v>
      </c>
      <c r="CL37" s="17" t="s">
        <v>115</v>
      </c>
      <c r="CM37" s="17" t="s">
        <v>142</v>
      </c>
      <c r="CN37" s="92" t="s">
        <v>48</v>
      </c>
      <c r="CO37" s="19"/>
    </row>
    <row r="38" spans="2:93" ht="12.75" x14ac:dyDescent="0.2">
      <c r="B38" s="8"/>
      <c r="C38" s="25">
        <v>69</v>
      </c>
      <c r="D38" s="26">
        <v>28</v>
      </c>
      <c r="E38" s="26">
        <v>56</v>
      </c>
      <c r="F38" s="26">
        <v>144</v>
      </c>
      <c r="G38" s="26">
        <v>18</v>
      </c>
      <c r="H38" s="26">
        <v>77</v>
      </c>
      <c r="I38" s="26">
        <v>68</v>
      </c>
      <c r="J38" s="26">
        <v>127</v>
      </c>
      <c r="K38" s="26">
        <v>1</v>
      </c>
      <c r="L38" s="26">
        <v>89</v>
      </c>
      <c r="M38" s="26">
        <v>117</v>
      </c>
      <c r="N38" s="27">
        <v>76</v>
      </c>
      <c r="O38" s="28">
        <f t="shared" si="24"/>
        <v>83810</v>
      </c>
      <c r="P38" s="29">
        <f t="shared" si="25"/>
        <v>9082800</v>
      </c>
      <c r="Q38" s="14"/>
      <c r="R38" s="78" t="s">
        <v>20</v>
      </c>
      <c r="S38" s="82" t="s">
        <v>70</v>
      </c>
      <c r="T38" s="37" t="s">
        <v>116</v>
      </c>
      <c r="U38" s="31" t="s">
        <v>47</v>
      </c>
      <c r="V38" s="31" t="s">
        <v>62</v>
      </c>
      <c r="W38" s="31" t="s">
        <v>34</v>
      </c>
      <c r="X38" s="31" t="s">
        <v>80</v>
      </c>
      <c r="Y38" s="31" t="s">
        <v>81</v>
      </c>
      <c r="Z38" s="31" t="s">
        <v>41</v>
      </c>
      <c r="AA38" s="31" t="s">
        <v>55</v>
      </c>
      <c r="AB38" s="34" t="s">
        <v>48</v>
      </c>
      <c r="AC38" s="31" t="s">
        <v>111</v>
      </c>
      <c r="AD38" s="32" t="s">
        <v>69</v>
      </c>
      <c r="AE38" s="19"/>
      <c r="AG38" s="8"/>
      <c r="AH38" s="25">
        <v>131</v>
      </c>
      <c r="AI38" s="26">
        <v>34</v>
      </c>
      <c r="AJ38" s="26">
        <v>93</v>
      </c>
      <c r="AK38" s="26">
        <v>118</v>
      </c>
      <c r="AL38" s="26">
        <v>74</v>
      </c>
      <c r="AM38" s="26">
        <v>18</v>
      </c>
      <c r="AN38" s="26">
        <v>127</v>
      </c>
      <c r="AO38" s="26">
        <v>71</v>
      </c>
      <c r="AP38" s="26">
        <v>27</v>
      </c>
      <c r="AQ38" s="26">
        <v>52</v>
      </c>
      <c r="AR38" s="26">
        <v>111</v>
      </c>
      <c r="AS38" s="27">
        <v>14</v>
      </c>
      <c r="AT38" s="28">
        <f t="shared" si="26"/>
        <v>83810</v>
      </c>
      <c r="AU38" s="29">
        <f t="shared" si="27"/>
        <v>9082800</v>
      </c>
      <c r="AV38" s="88"/>
      <c r="AW38" s="89" t="s">
        <v>53</v>
      </c>
      <c r="AX38" s="30" t="s">
        <v>10</v>
      </c>
      <c r="AY38" s="34" t="s">
        <v>37</v>
      </c>
      <c r="AZ38" s="31" t="s">
        <v>89</v>
      </c>
      <c r="BA38" s="31" t="s">
        <v>11</v>
      </c>
      <c r="BB38" s="93" t="s">
        <v>87</v>
      </c>
      <c r="BC38" s="31" t="s">
        <v>34</v>
      </c>
      <c r="BD38" s="31" t="s">
        <v>41</v>
      </c>
      <c r="BE38" s="31" t="s">
        <v>88</v>
      </c>
      <c r="BF38" s="31" t="s">
        <v>16</v>
      </c>
      <c r="BG38" s="94" t="s">
        <v>86</v>
      </c>
      <c r="BH38" s="33" t="s">
        <v>38</v>
      </c>
      <c r="BI38" s="32" t="s">
        <v>17</v>
      </c>
      <c r="BJ38" s="19"/>
      <c r="BL38" s="8"/>
      <c r="BM38" s="25">
        <v>17</v>
      </c>
      <c r="BN38" s="26">
        <v>94</v>
      </c>
      <c r="BO38" s="26">
        <v>20</v>
      </c>
      <c r="BP38" s="26">
        <v>31</v>
      </c>
      <c r="BQ38" s="26">
        <v>25</v>
      </c>
      <c r="BR38" s="26">
        <v>63</v>
      </c>
      <c r="BS38" s="26">
        <v>82</v>
      </c>
      <c r="BT38" s="26">
        <v>120</v>
      </c>
      <c r="BU38" s="26">
        <v>114</v>
      </c>
      <c r="BV38" s="26">
        <v>125</v>
      </c>
      <c r="BW38" s="26">
        <v>51</v>
      </c>
      <c r="BX38" s="27">
        <v>128</v>
      </c>
      <c r="BY38" s="28">
        <f t="shared" si="28"/>
        <v>83810</v>
      </c>
      <c r="BZ38" s="29">
        <f t="shared" si="29"/>
        <v>9082800</v>
      </c>
      <c r="CA38" s="14"/>
      <c r="CB38" s="15" t="s">
        <v>85</v>
      </c>
      <c r="CC38" s="30" t="s">
        <v>91</v>
      </c>
      <c r="CD38" s="37" t="s">
        <v>45</v>
      </c>
      <c r="CE38" s="35" t="s">
        <v>54</v>
      </c>
      <c r="CF38" s="31" t="s">
        <v>92</v>
      </c>
      <c r="CG38" s="31" t="s">
        <v>93</v>
      </c>
      <c r="CH38" s="31" t="s">
        <v>94</v>
      </c>
      <c r="CI38" s="31" t="s">
        <v>95</v>
      </c>
      <c r="CJ38" s="31" t="s">
        <v>96</v>
      </c>
      <c r="CK38" s="31" t="s">
        <v>97</v>
      </c>
      <c r="CL38" s="31" t="s">
        <v>63</v>
      </c>
      <c r="CM38" s="31" t="s">
        <v>50</v>
      </c>
      <c r="CN38" s="32" t="s">
        <v>98</v>
      </c>
      <c r="CO38" s="19"/>
    </row>
    <row r="39" spans="2:93" ht="12.75" x14ac:dyDescent="0.2">
      <c r="B39" s="8"/>
      <c r="C39" s="25">
        <v>7</v>
      </c>
      <c r="D39" s="26">
        <v>5</v>
      </c>
      <c r="E39" s="26">
        <v>91</v>
      </c>
      <c r="F39" s="26">
        <v>85</v>
      </c>
      <c r="G39" s="26">
        <v>44</v>
      </c>
      <c r="H39" s="26">
        <v>58</v>
      </c>
      <c r="I39" s="26">
        <v>87</v>
      </c>
      <c r="J39" s="26">
        <v>101</v>
      </c>
      <c r="K39" s="26">
        <v>60</v>
      </c>
      <c r="L39" s="26">
        <v>54</v>
      </c>
      <c r="M39" s="26">
        <v>140</v>
      </c>
      <c r="N39" s="27">
        <v>138</v>
      </c>
      <c r="O39" s="28">
        <f t="shared" si="24"/>
        <v>83810</v>
      </c>
      <c r="P39" s="29">
        <f t="shared" si="25"/>
        <v>9082800</v>
      </c>
      <c r="Q39" s="14"/>
      <c r="R39" s="78" t="s">
        <v>140</v>
      </c>
      <c r="S39" s="30" t="s">
        <v>43</v>
      </c>
      <c r="T39" s="34" t="s">
        <v>144</v>
      </c>
      <c r="U39" s="37" t="s">
        <v>119</v>
      </c>
      <c r="V39" s="31" t="s">
        <v>166</v>
      </c>
      <c r="W39" s="31" t="s">
        <v>102</v>
      </c>
      <c r="X39" s="33" t="s">
        <v>44</v>
      </c>
      <c r="Y39" s="31" t="s">
        <v>51</v>
      </c>
      <c r="Z39" s="31" t="s">
        <v>107</v>
      </c>
      <c r="AA39" s="31" t="s">
        <v>165</v>
      </c>
      <c r="AB39" s="31" t="s">
        <v>122</v>
      </c>
      <c r="AC39" s="31" t="s">
        <v>143</v>
      </c>
      <c r="AD39" s="32" t="s">
        <v>52</v>
      </c>
      <c r="AE39" s="19"/>
      <c r="AG39" s="8"/>
      <c r="AH39" s="25">
        <v>10</v>
      </c>
      <c r="AI39" s="26">
        <v>122</v>
      </c>
      <c r="AJ39" s="26">
        <v>59</v>
      </c>
      <c r="AK39" s="26">
        <v>28</v>
      </c>
      <c r="AL39" s="26">
        <v>115</v>
      </c>
      <c r="AM39" s="26">
        <v>79</v>
      </c>
      <c r="AN39" s="26">
        <v>66</v>
      </c>
      <c r="AO39" s="26">
        <v>30</v>
      </c>
      <c r="AP39" s="26">
        <v>117</v>
      </c>
      <c r="AQ39" s="26">
        <v>86</v>
      </c>
      <c r="AR39" s="26">
        <v>23</v>
      </c>
      <c r="AS39" s="27">
        <v>135</v>
      </c>
      <c r="AT39" s="28">
        <f t="shared" si="26"/>
        <v>83810</v>
      </c>
      <c r="AU39" s="29">
        <f t="shared" si="27"/>
        <v>9082800</v>
      </c>
      <c r="AV39" s="88"/>
      <c r="AW39" s="89" t="s">
        <v>85</v>
      </c>
      <c r="AX39" s="30" t="s">
        <v>115</v>
      </c>
      <c r="AY39" s="31" t="s">
        <v>74</v>
      </c>
      <c r="AZ39" s="34" t="s">
        <v>73</v>
      </c>
      <c r="BA39" s="31" t="s">
        <v>116</v>
      </c>
      <c r="BB39" s="93" t="s">
        <v>113</v>
      </c>
      <c r="BC39" s="31" t="s">
        <v>103</v>
      </c>
      <c r="BD39" s="31" t="s">
        <v>106</v>
      </c>
      <c r="BE39" s="31" t="s">
        <v>114</v>
      </c>
      <c r="BF39" s="31" t="s">
        <v>111</v>
      </c>
      <c r="BG39" s="94" t="s">
        <v>66</v>
      </c>
      <c r="BH39" s="31" t="s">
        <v>65</v>
      </c>
      <c r="BI39" s="81" t="s">
        <v>112</v>
      </c>
      <c r="BJ39" s="19"/>
      <c r="BL39" s="8"/>
      <c r="BM39" s="25">
        <v>102</v>
      </c>
      <c r="BN39" s="26">
        <v>71</v>
      </c>
      <c r="BO39" s="26">
        <v>49</v>
      </c>
      <c r="BP39" s="26">
        <v>106</v>
      </c>
      <c r="BQ39" s="26">
        <v>12</v>
      </c>
      <c r="BR39" s="26">
        <v>8</v>
      </c>
      <c r="BS39" s="26">
        <v>137</v>
      </c>
      <c r="BT39" s="26">
        <v>133</v>
      </c>
      <c r="BU39" s="26">
        <v>39</v>
      </c>
      <c r="BV39" s="26">
        <v>96</v>
      </c>
      <c r="BW39" s="26">
        <v>74</v>
      </c>
      <c r="BX39" s="27">
        <v>43</v>
      </c>
      <c r="BY39" s="28">
        <f t="shared" si="28"/>
        <v>83810</v>
      </c>
      <c r="BZ39" s="29">
        <f t="shared" si="29"/>
        <v>9082800</v>
      </c>
      <c r="CA39" s="14"/>
      <c r="CB39" s="15" t="s">
        <v>164</v>
      </c>
      <c r="CC39" s="30" t="s">
        <v>58</v>
      </c>
      <c r="CD39" s="31" t="s">
        <v>88</v>
      </c>
      <c r="CE39" s="37" t="s">
        <v>138</v>
      </c>
      <c r="CF39" s="31" t="s">
        <v>128</v>
      </c>
      <c r="CG39" s="31" t="s">
        <v>168</v>
      </c>
      <c r="CH39" s="31" t="s">
        <v>83</v>
      </c>
      <c r="CI39" s="31" t="s">
        <v>78</v>
      </c>
      <c r="CJ39" s="35" t="s">
        <v>169</v>
      </c>
      <c r="CK39" s="31" t="s">
        <v>125</v>
      </c>
      <c r="CL39" s="31" t="s">
        <v>139</v>
      </c>
      <c r="CM39" s="31" t="s">
        <v>87</v>
      </c>
      <c r="CN39" s="32" t="s">
        <v>59</v>
      </c>
      <c r="CO39" s="19"/>
    </row>
    <row r="40" spans="2:93" ht="12.75" x14ac:dyDescent="0.2">
      <c r="B40" s="8"/>
      <c r="C40" s="25">
        <v>90</v>
      </c>
      <c r="D40" s="26">
        <v>143</v>
      </c>
      <c r="E40" s="26">
        <v>111</v>
      </c>
      <c r="F40" s="26">
        <v>95</v>
      </c>
      <c r="G40" s="26">
        <v>96</v>
      </c>
      <c r="H40" s="26">
        <v>123</v>
      </c>
      <c r="I40" s="26">
        <v>22</v>
      </c>
      <c r="J40" s="26">
        <v>49</v>
      </c>
      <c r="K40" s="26">
        <v>50</v>
      </c>
      <c r="L40" s="26">
        <v>34</v>
      </c>
      <c r="M40" s="26">
        <v>2</v>
      </c>
      <c r="N40" s="27">
        <v>55</v>
      </c>
      <c r="O40" s="28">
        <f t="shared" si="24"/>
        <v>83810</v>
      </c>
      <c r="P40" s="29">
        <f t="shared" si="25"/>
        <v>9082800</v>
      </c>
      <c r="Q40" s="14"/>
      <c r="R40" s="78" t="s">
        <v>85</v>
      </c>
      <c r="S40" s="30" t="s">
        <v>145</v>
      </c>
      <c r="T40" s="31" t="s">
        <v>158</v>
      </c>
      <c r="U40" s="33" t="s">
        <v>38</v>
      </c>
      <c r="V40" s="37" t="s">
        <v>9</v>
      </c>
      <c r="W40" s="31" t="s">
        <v>139</v>
      </c>
      <c r="X40" s="34" t="s">
        <v>126</v>
      </c>
      <c r="Y40" s="31" t="s">
        <v>127</v>
      </c>
      <c r="Z40" s="31" t="s">
        <v>138</v>
      </c>
      <c r="AA40" s="31" t="s">
        <v>18</v>
      </c>
      <c r="AB40" s="31" t="s">
        <v>37</v>
      </c>
      <c r="AC40" s="31" t="s">
        <v>157</v>
      </c>
      <c r="AD40" s="32" t="s">
        <v>142</v>
      </c>
      <c r="AE40" s="19"/>
      <c r="AG40" s="8"/>
      <c r="AH40" s="25">
        <v>126</v>
      </c>
      <c r="AI40" s="26">
        <v>26</v>
      </c>
      <c r="AJ40" s="26">
        <v>77</v>
      </c>
      <c r="AK40" s="26">
        <v>100</v>
      </c>
      <c r="AL40" s="26">
        <v>37</v>
      </c>
      <c r="AM40" s="26">
        <v>15</v>
      </c>
      <c r="AN40" s="26">
        <v>130</v>
      </c>
      <c r="AO40" s="26">
        <v>108</v>
      </c>
      <c r="AP40" s="26">
        <v>45</v>
      </c>
      <c r="AQ40" s="26">
        <v>68</v>
      </c>
      <c r="AR40" s="26">
        <v>119</v>
      </c>
      <c r="AS40" s="27">
        <v>19</v>
      </c>
      <c r="AT40" s="28">
        <f t="shared" si="26"/>
        <v>83810</v>
      </c>
      <c r="AU40" s="29">
        <f t="shared" si="27"/>
        <v>9082800</v>
      </c>
      <c r="AV40" s="88"/>
      <c r="AW40" s="89" t="s">
        <v>110</v>
      </c>
      <c r="AX40" s="30" t="s">
        <v>75</v>
      </c>
      <c r="AY40" s="31" t="s">
        <v>49</v>
      </c>
      <c r="AZ40" s="31" t="s">
        <v>80</v>
      </c>
      <c r="BA40" s="34" t="s">
        <v>108</v>
      </c>
      <c r="BB40" s="93" t="s">
        <v>130</v>
      </c>
      <c r="BC40" s="33" t="s">
        <v>19</v>
      </c>
      <c r="BD40" s="31" t="s">
        <v>8</v>
      </c>
      <c r="BE40" s="31" t="s">
        <v>131</v>
      </c>
      <c r="BF40" s="31" t="s">
        <v>101</v>
      </c>
      <c r="BG40" s="94" t="s">
        <v>81</v>
      </c>
      <c r="BH40" s="31" t="s">
        <v>46</v>
      </c>
      <c r="BI40" s="32" t="s">
        <v>64</v>
      </c>
      <c r="BJ40" s="19"/>
      <c r="BL40" s="8"/>
      <c r="BM40" s="25">
        <v>131</v>
      </c>
      <c r="BN40" s="26">
        <v>70</v>
      </c>
      <c r="BO40" s="26">
        <v>48</v>
      </c>
      <c r="BP40" s="26">
        <v>35</v>
      </c>
      <c r="BQ40" s="26">
        <v>57</v>
      </c>
      <c r="BR40" s="26">
        <v>141</v>
      </c>
      <c r="BS40" s="26">
        <v>4</v>
      </c>
      <c r="BT40" s="26">
        <v>88</v>
      </c>
      <c r="BU40" s="26">
        <v>110</v>
      </c>
      <c r="BV40" s="26">
        <v>97</v>
      </c>
      <c r="BW40" s="26">
        <v>75</v>
      </c>
      <c r="BX40" s="27">
        <v>14</v>
      </c>
      <c r="BY40" s="28">
        <f t="shared" si="28"/>
        <v>83810</v>
      </c>
      <c r="BZ40" s="29">
        <f t="shared" si="29"/>
        <v>9082800</v>
      </c>
      <c r="CA40" s="14"/>
      <c r="CB40" s="15" t="s">
        <v>174</v>
      </c>
      <c r="CC40" s="30" t="s">
        <v>10</v>
      </c>
      <c r="CD40" s="31" t="s">
        <v>162</v>
      </c>
      <c r="CE40" s="31" t="s">
        <v>146</v>
      </c>
      <c r="CF40" s="37" t="s">
        <v>176</v>
      </c>
      <c r="CG40" s="31" t="s">
        <v>61</v>
      </c>
      <c r="CH40" s="31" t="s">
        <v>79</v>
      </c>
      <c r="CI40" s="31" t="s">
        <v>82</v>
      </c>
      <c r="CJ40" s="31" t="s">
        <v>56</v>
      </c>
      <c r="CK40" s="31" t="s">
        <v>175</v>
      </c>
      <c r="CL40" s="31" t="s">
        <v>141</v>
      </c>
      <c r="CM40" s="35" t="s">
        <v>163</v>
      </c>
      <c r="CN40" s="32" t="s">
        <v>17</v>
      </c>
      <c r="CO40" s="19"/>
    </row>
    <row r="41" spans="2:93" ht="12.75" x14ac:dyDescent="0.2">
      <c r="B41" s="8"/>
      <c r="C41" s="25">
        <v>141</v>
      </c>
      <c r="D41" s="26">
        <v>83</v>
      </c>
      <c r="E41" s="26">
        <v>26</v>
      </c>
      <c r="F41" s="26">
        <v>94</v>
      </c>
      <c r="G41" s="26">
        <v>27</v>
      </c>
      <c r="H41" s="26">
        <v>102</v>
      </c>
      <c r="I41" s="26">
        <v>43</v>
      </c>
      <c r="J41" s="26">
        <v>118</v>
      </c>
      <c r="K41" s="26">
        <v>51</v>
      </c>
      <c r="L41" s="26">
        <v>119</v>
      </c>
      <c r="M41" s="26">
        <v>62</v>
      </c>
      <c r="N41" s="27">
        <v>4</v>
      </c>
      <c r="O41" s="28">
        <f t="shared" si="24"/>
        <v>83810</v>
      </c>
      <c r="P41" s="29">
        <f t="shared" si="25"/>
        <v>9082800</v>
      </c>
      <c r="Q41" s="14"/>
      <c r="R41" s="78" t="s">
        <v>110</v>
      </c>
      <c r="S41" s="30" t="s">
        <v>79</v>
      </c>
      <c r="T41" s="31" t="s">
        <v>32</v>
      </c>
      <c r="U41" s="31" t="s">
        <v>49</v>
      </c>
      <c r="V41" s="33" t="s">
        <v>45</v>
      </c>
      <c r="W41" s="37" t="s">
        <v>16</v>
      </c>
      <c r="X41" s="31" t="s">
        <v>58</v>
      </c>
      <c r="Y41" s="31" t="s">
        <v>59</v>
      </c>
      <c r="Z41" s="31" t="s">
        <v>11</v>
      </c>
      <c r="AA41" s="34" t="s">
        <v>50</v>
      </c>
      <c r="AB41" s="31" t="s">
        <v>46</v>
      </c>
      <c r="AC41" s="31" t="s">
        <v>21</v>
      </c>
      <c r="AD41" s="32" t="s">
        <v>82</v>
      </c>
      <c r="AE41" s="19"/>
      <c r="AG41" s="8"/>
      <c r="AH41" s="25">
        <v>42</v>
      </c>
      <c r="AI41" s="26">
        <v>2</v>
      </c>
      <c r="AJ41" s="26">
        <v>136</v>
      </c>
      <c r="AK41" s="26">
        <v>85</v>
      </c>
      <c r="AL41" s="26">
        <v>75</v>
      </c>
      <c r="AM41" s="26">
        <v>56</v>
      </c>
      <c r="AN41" s="26">
        <v>89</v>
      </c>
      <c r="AO41" s="26">
        <v>70</v>
      </c>
      <c r="AP41" s="26">
        <v>60</v>
      </c>
      <c r="AQ41" s="26">
        <v>9</v>
      </c>
      <c r="AR41" s="26">
        <v>143</v>
      </c>
      <c r="AS41" s="27">
        <v>103</v>
      </c>
      <c r="AT41" s="28">
        <f t="shared" si="26"/>
        <v>83810</v>
      </c>
      <c r="AU41" s="29">
        <f t="shared" si="27"/>
        <v>9082800</v>
      </c>
      <c r="AV41" s="88"/>
      <c r="AW41" s="89" t="s">
        <v>129</v>
      </c>
      <c r="AX41" s="30" t="s">
        <v>13</v>
      </c>
      <c r="AY41" s="31" t="s">
        <v>157</v>
      </c>
      <c r="AZ41" s="31" t="s">
        <v>147</v>
      </c>
      <c r="BA41" s="31" t="s">
        <v>166</v>
      </c>
      <c r="BB41" s="95" t="s">
        <v>163</v>
      </c>
      <c r="BC41" s="31" t="s">
        <v>47</v>
      </c>
      <c r="BD41" s="33" t="s">
        <v>48</v>
      </c>
      <c r="BE41" s="31" t="s">
        <v>162</v>
      </c>
      <c r="BF41" s="31" t="s">
        <v>165</v>
      </c>
      <c r="BG41" s="94" t="s">
        <v>150</v>
      </c>
      <c r="BH41" s="31" t="s">
        <v>158</v>
      </c>
      <c r="BI41" s="32" t="s">
        <v>14</v>
      </c>
      <c r="BJ41" s="19"/>
      <c r="BL41" s="8"/>
      <c r="BM41" s="25">
        <v>108</v>
      </c>
      <c r="BN41" s="26">
        <v>5</v>
      </c>
      <c r="BO41" s="26">
        <v>42</v>
      </c>
      <c r="BP41" s="26">
        <v>124</v>
      </c>
      <c r="BQ41" s="26">
        <v>60</v>
      </c>
      <c r="BR41" s="26">
        <v>101</v>
      </c>
      <c r="BS41" s="26">
        <v>44</v>
      </c>
      <c r="BT41" s="26">
        <v>85</v>
      </c>
      <c r="BU41" s="26">
        <v>21</v>
      </c>
      <c r="BV41" s="26">
        <v>103</v>
      </c>
      <c r="BW41" s="26">
        <v>140</v>
      </c>
      <c r="BX41" s="27">
        <v>37</v>
      </c>
      <c r="BY41" s="28">
        <f t="shared" si="28"/>
        <v>83810</v>
      </c>
      <c r="BZ41" s="29">
        <f t="shared" si="29"/>
        <v>9082800</v>
      </c>
      <c r="CA41" s="14"/>
      <c r="CB41" s="15" t="s">
        <v>172</v>
      </c>
      <c r="CC41" s="30" t="s">
        <v>131</v>
      </c>
      <c r="CD41" s="31" t="s">
        <v>144</v>
      </c>
      <c r="CE41" s="31" t="s">
        <v>13</v>
      </c>
      <c r="CF41" s="31" t="s">
        <v>109</v>
      </c>
      <c r="CG41" s="37" t="s">
        <v>165</v>
      </c>
      <c r="CH41" s="31" t="s">
        <v>107</v>
      </c>
      <c r="CI41" s="31" t="s">
        <v>102</v>
      </c>
      <c r="CJ41" s="31" t="s">
        <v>166</v>
      </c>
      <c r="CK41" s="31" t="s">
        <v>100</v>
      </c>
      <c r="CL41" s="35" t="s">
        <v>14</v>
      </c>
      <c r="CM41" s="31" t="s">
        <v>143</v>
      </c>
      <c r="CN41" s="32" t="s">
        <v>130</v>
      </c>
      <c r="CO41" s="19"/>
    </row>
    <row r="42" spans="2:93" ht="12.75" x14ac:dyDescent="0.2">
      <c r="B42" s="8"/>
      <c r="C42" s="25">
        <v>110</v>
      </c>
      <c r="D42" s="26">
        <v>48</v>
      </c>
      <c r="E42" s="26">
        <v>115</v>
      </c>
      <c r="F42" s="26">
        <v>57</v>
      </c>
      <c r="G42" s="26">
        <v>139</v>
      </c>
      <c r="H42" s="26">
        <v>116</v>
      </c>
      <c r="I42" s="26">
        <v>29</v>
      </c>
      <c r="J42" s="26">
        <v>6</v>
      </c>
      <c r="K42" s="26">
        <v>88</v>
      </c>
      <c r="L42" s="26">
        <v>30</v>
      </c>
      <c r="M42" s="26">
        <v>97</v>
      </c>
      <c r="N42" s="27">
        <v>35</v>
      </c>
      <c r="O42" s="28">
        <f t="shared" si="24"/>
        <v>83810</v>
      </c>
      <c r="P42" s="29">
        <f t="shared" si="25"/>
        <v>9082800</v>
      </c>
      <c r="Q42" s="14"/>
      <c r="R42" s="78" t="s">
        <v>164</v>
      </c>
      <c r="S42" s="30" t="s">
        <v>175</v>
      </c>
      <c r="T42" s="31" t="s">
        <v>146</v>
      </c>
      <c r="U42" s="34" t="s">
        <v>113</v>
      </c>
      <c r="V42" s="31" t="s">
        <v>61</v>
      </c>
      <c r="W42" s="31" t="s">
        <v>25</v>
      </c>
      <c r="X42" s="37" t="s">
        <v>133</v>
      </c>
      <c r="Y42" s="31" t="s">
        <v>136</v>
      </c>
      <c r="Z42" s="33" t="s">
        <v>28</v>
      </c>
      <c r="AA42" s="31" t="s">
        <v>56</v>
      </c>
      <c r="AB42" s="31" t="s">
        <v>114</v>
      </c>
      <c r="AC42" s="31" t="s">
        <v>141</v>
      </c>
      <c r="AD42" s="32" t="s">
        <v>176</v>
      </c>
      <c r="AE42" s="19"/>
      <c r="AG42" s="8"/>
      <c r="AH42" s="25">
        <v>21</v>
      </c>
      <c r="AI42" s="26">
        <v>58</v>
      </c>
      <c r="AJ42" s="26">
        <v>81</v>
      </c>
      <c r="AK42" s="26">
        <v>17</v>
      </c>
      <c r="AL42" s="26">
        <v>101</v>
      </c>
      <c r="AM42" s="26">
        <v>132</v>
      </c>
      <c r="AN42" s="26">
        <v>13</v>
      </c>
      <c r="AO42" s="26">
        <v>44</v>
      </c>
      <c r="AP42" s="26">
        <v>128</v>
      </c>
      <c r="AQ42" s="26">
        <v>64</v>
      </c>
      <c r="AR42" s="26">
        <v>87</v>
      </c>
      <c r="AS42" s="27">
        <v>124</v>
      </c>
      <c r="AT42" s="28">
        <f t="shared" si="26"/>
        <v>83810</v>
      </c>
      <c r="AU42" s="29">
        <f t="shared" si="27"/>
        <v>9082800</v>
      </c>
      <c r="AV42" s="88"/>
      <c r="AW42" s="89" t="s">
        <v>140</v>
      </c>
      <c r="AX42" s="30" t="s">
        <v>100</v>
      </c>
      <c r="AY42" s="31" t="s">
        <v>44</v>
      </c>
      <c r="AZ42" s="31" t="s">
        <v>153</v>
      </c>
      <c r="BA42" s="31" t="s">
        <v>91</v>
      </c>
      <c r="BB42" s="93" t="s">
        <v>107</v>
      </c>
      <c r="BC42" s="34" t="s">
        <v>123</v>
      </c>
      <c r="BD42" s="31" t="s">
        <v>118</v>
      </c>
      <c r="BE42" s="33" t="s">
        <v>102</v>
      </c>
      <c r="BF42" s="31" t="s">
        <v>98</v>
      </c>
      <c r="BG42" s="94" t="s">
        <v>152</v>
      </c>
      <c r="BH42" s="31" t="s">
        <v>51</v>
      </c>
      <c r="BI42" s="32" t="s">
        <v>109</v>
      </c>
      <c r="BJ42" s="19"/>
      <c r="BL42" s="8"/>
      <c r="BM42" s="25">
        <v>52</v>
      </c>
      <c r="BN42" s="26">
        <v>136</v>
      </c>
      <c r="BO42" s="26">
        <v>115</v>
      </c>
      <c r="BP42" s="26">
        <v>45</v>
      </c>
      <c r="BQ42" s="26">
        <v>107</v>
      </c>
      <c r="BR42" s="26">
        <v>119</v>
      </c>
      <c r="BS42" s="26">
        <v>26</v>
      </c>
      <c r="BT42" s="26">
        <v>38</v>
      </c>
      <c r="BU42" s="26">
        <v>100</v>
      </c>
      <c r="BV42" s="26">
        <v>30</v>
      </c>
      <c r="BW42" s="26">
        <v>9</v>
      </c>
      <c r="BX42" s="27">
        <v>93</v>
      </c>
      <c r="BY42" s="28">
        <f t="shared" si="28"/>
        <v>83810</v>
      </c>
      <c r="BZ42" s="29">
        <f t="shared" si="29"/>
        <v>9082800</v>
      </c>
      <c r="CA42" s="14"/>
      <c r="CB42" s="15" t="s">
        <v>170</v>
      </c>
      <c r="CC42" s="30" t="s">
        <v>86</v>
      </c>
      <c r="CD42" s="31" t="s">
        <v>147</v>
      </c>
      <c r="CE42" s="31" t="s">
        <v>113</v>
      </c>
      <c r="CF42" s="31" t="s">
        <v>101</v>
      </c>
      <c r="CG42" s="31" t="s">
        <v>148</v>
      </c>
      <c r="CH42" s="37" t="s">
        <v>46</v>
      </c>
      <c r="CI42" s="31" t="s">
        <v>49</v>
      </c>
      <c r="CJ42" s="31" t="s">
        <v>149</v>
      </c>
      <c r="CK42" s="35" t="s">
        <v>108</v>
      </c>
      <c r="CL42" s="31" t="s">
        <v>114</v>
      </c>
      <c r="CM42" s="31" t="s">
        <v>150</v>
      </c>
      <c r="CN42" s="32" t="s">
        <v>89</v>
      </c>
      <c r="CO42" s="19"/>
    </row>
    <row r="43" spans="2:93" ht="12.75" x14ac:dyDescent="0.2">
      <c r="B43" s="8"/>
      <c r="C43" s="25">
        <v>38</v>
      </c>
      <c r="D43" s="26">
        <v>64</v>
      </c>
      <c r="E43" s="26">
        <v>12</v>
      </c>
      <c r="F43" s="26">
        <v>86</v>
      </c>
      <c r="G43" s="26">
        <v>13</v>
      </c>
      <c r="H43" s="26">
        <v>31</v>
      </c>
      <c r="I43" s="26">
        <v>114</v>
      </c>
      <c r="J43" s="26">
        <v>132</v>
      </c>
      <c r="K43" s="26">
        <v>59</v>
      </c>
      <c r="L43" s="26">
        <v>133</v>
      </c>
      <c r="M43" s="26">
        <v>81</v>
      </c>
      <c r="N43" s="27">
        <v>107</v>
      </c>
      <c r="O43" s="28">
        <f t="shared" si="24"/>
        <v>83810</v>
      </c>
      <c r="P43" s="29">
        <f t="shared" si="25"/>
        <v>9082800</v>
      </c>
      <c r="Q43" s="14"/>
      <c r="R43" s="78" t="s">
        <v>172</v>
      </c>
      <c r="S43" s="39" t="s">
        <v>149</v>
      </c>
      <c r="T43" s="31" t="s">
        <v>152</v>
      </c>
      <c r="U43" s="31" t="s">
        <v>168</v>
      </c>
      <c r="V43" s="31" t="s">
        <v>66</v>
      </c>
      <c r="W43" s="31" t="s">
        <v>118</v>
      </c>
      <c r="X43" s="31" t="s">
        <v>92</v>
      </c>
      <c r="Y43" s="37" t="s">
        <v>97</v>
      </c>
      <c r="Z43" s="31" t="s">
        <v>123</v>
      </c>
      <c r="AA43" s="31" t="s">
        <v>73</v>
      </c>
      <c r="AB43" s="33" t="s">
        <v>169</v>
      </c>
      <c r="AC43" s="31" t="s">
        <v>153</v>
      </c>
      <c r="AD43" s="32" t="s">
        <v>148</v>
      </c>
      <c r="AE43" s="19"/>
      <c r="AG43" s="8"/>
      <c r="AH43" s="25">
        <v>53</v>
      </c>
      <c r="AI43" s="26">
        <v>129</v>
      </c>
      <c r="AJ43" s="26">
        <v>46</v>
      </c>
      <c r="AK43" s="26">
        <v>83</v>
      </c>
      <c r="AL43" s="26">
        <v>33</v>
      </c>
      <c r="AM43" s="26">
        <v>139</v>
      </c>
      <c r="AN43" s="26">
        <v>6</v>
      </c>
      <c r="AO43" s="26">
        <v>112</v>
      </c>
      <c r="AP43" s="26">
        <v>62</v>
      </c>
      <c r="AQ43" s="26">
        <v>99</v>
      </c>
      <c r="AR43" s="26">
        <v>16</v>
      </c>
      <c r="AS43" s="27">
        <v>92</v>
      </c>
      <c r="AT43" s="28">
        <f t="shared" si="26"/>
        <v>83810</v>
      </c>
      <c r="AU43" s="29">
        <f t="shared" si="27"/>
        <v>9082800</v>
      </c>
      <c r="AV43" s="88"/>
      <c r="AW43" s="89" t="s">
        <v>151</v>
      </c>
      <c r="AX43" s="30" t="s">
        <v>29</v>
      </c>
      <c r="AY43" s="31" t="s">
        <v>30</v>
      </c>
      <c r="AZ43" s="31" t="s">
        <v>31</v>
      </c>
      <c r="BA43" s="31" t="s">
        <v>32</v>
      </c>
      <c r="BB43" s="93" t="s">
        <v>26</v>
      </c>
      <c r="BC43" s="31" t="s">
        <v>25</v>
      </c>
      <c r="BD43" s="34" t="s">
        <v>28</v>
      </c>
      <c r="BE43" s="31" t="s">
        <v>27</v>
      </c>
      <c r="BF43" s="33" t="s">
        <v>21</v>
      </c>
      <c r="BG43" s="94" t="s">
        <v>22</v>
      </c>
      <c r="BH43" s="31" t="s">
        <v>23</v>
      </c>
      <c r="BI43" s="32" t="s">
        <v>24</v>
      </c>
      <c r="BJ43" s="19"/>
      <c r="BL43" s="8"/>
      <c r="BM43" s="25">
        <v>18</v>
      </c>
      <c r="BN43" s="26">
        <v>65</v>
      </c>
      <c r="BO43" s="26">
        <v>6</v>
      </c>
      <c r="BP43" s="26">
        <v>105</v>
      </c>
      <c r="BQ43" s="26">
        <v>92</v>
      </c>
      <c r="BR43" s="26">
        <v>34</v>
      </c>
      <c r="BS43" s="26">
        <v>111</v>
      </c>
      <c r="BT43" s="26">
        <v>53</v>
      </c>
      <c r="BU43" s="26">
        <v>40</v>
      </c>
      <c r="BV43" s="26">
        <v>139</v>
      </c>
      <c r="BW43" s="26">
        <v>80</v>
      </c>
      <c r="BX43" s="27">
        <v>127</v>
      </c>
      <c r="BY43" s="28">
        <f t="shared" si="28"/>
        <v>83810</v>
      </c>
      <c r="BZ43" s="29">
        <f t="shared" si="29"/>
        <v>9082800</v>
      </c>
      <c r="CA43" s="14"/>
      <c r="CB43" s="15" t="s">
        <v>20</v>
      </c>
      <c r="CC43" s="96" t="s">
        <v>34</v>
      </c>
      <c r="CD43" s="31" t="s">
        <v>35</v>
      </c>
      <c r="CE43" s="31" t="s">
        <v>28</v>
      </c>
      <c r="CF43" s="31" t="s">
        <v>36</v>
      </c>
      <c r="CG43" s="31" t="s">
        <v>24</v>
      </c>
      <c r="CH43" s="31" t="s">
        <v>37</v>
      </c>
      <c r="CI43" s="37" t="s">
        <v>38</v>
      </c>
      <c r="CJ43" s="31" t="s">
        <v>29</v>
      </c>
      <c r="CK43" s="31" t="s">
        <v>39</v>
      </c>
      <c r="CL43" s="31" t="s">
        <v>25</v>
      </c>
      <c r="CM43" s="31" t="s">
        <v>40</v>
      </c>
      <c r="CN43" s="32" t="s">
        <v>41</v>
      </c>
      <c r="CO43" s="19"/>
    </row>
    <row r="44" spans="2:93" ht="12.75" x14ac:dyDescent="0.2">
      <c r="B44" s="8"/>
      <c r="C44" s="25">
        <v>79</v>
      </c>
      <c r="D44" s="26">
        <v>131</v>
      </c>
      <c r="E44" s="26">
        <v>33</v>
      </c>
      <c r="F44" s="26">
        <v>3</v>
      </c>
      <c r="G44" s="26">
        <v>92</v>
      </c>
      <c r="H44" s="26">
        <v>61</v>
      </c>
      <c r="I44" s="26">
        <v>84</v>
      </c>
      <c r="J44" s="26">
        <v>53</v>
      </c>
      <c r="K44" s="26">
        <v>142</v>
      </c>
      <c r="L44" s="26">
        <v>112</v>
      </c>
      <c r="M44" s="26">
        <v>14</v>
      </c>
      <c r="N44" s="27">
        <v>66</v>
      </c>
      <c r="O44" s="28">
        <f t="shared" si="24"/>
        <v>83810</v>
      </c>
      <c r="P44" s="29">
        <f t="shared" si="25"/>
        <v>9082800</v>
      </c>
      <c r="Q44" s="14"/>
      <c r="R44" s="78" t="s">
        <v>174</v>
      </c>
      <c r="S44" s="30" t="s">
        <v>103</v>
      </c>
      <c r="T44" s="31" t="s">
        <v>10</v>
      </c>
      <c r="U44" s="31" t="s">
        <v>26</v>
      </c>
      <c r="V44" s="31" t="s">
        <v>72</v>
      </c>
      <c r="W44" s="31" t="s">
        <v>24</v>
      </c>
      <c r="X44" s="31" t="s">
        <v>15</v>
      </c>
      <c r="Y44" s="34" t="s">
        <v>12</v>
      </c>
      <c r="Z44" s="37" t="s">
        <v>29</v>
      </c>
      <c r="AA44" s="31" t="s">
        <v>67</v>
      </c>
      <c r="AB44" s="31" t="s">
        <v>27</v>
      </c>
      <c r="AC44" s="33" t="s">
        <v>17</v>
      </c>
      <c r="AD44" s="32" t="s">
        <v>106</v>
      </c>
      <c r="AE44" s="19"/>
      <c r="AG44" s="8"/>
      <c r="AH44" s="25">
        <v>40</v>
      </c>
      <c r="AI44" s="26">
        <v>84</v>
      </c>
      <c r="AJ44" s="26">
        <v>8</v>
      </c>
      <c r="AK44" s="26">
        <v>39</v>
      </c>
      <c r="AL44" s="26">
        <v>120</v>
      </c>
      <c r="AM44" s="26">
        <v>113</v>
      </c>
      <c r="AN44" s="26">
        <v>32</v>
      </c>
      <c r="AO44" s="26">
        <v>25</v>
      </c>
      <c r="AP44" s="26">
        <v>106</v>
      </c>
      <c r="AQ44" s="26">
        <v>137</v>
      </c>
      <c r="AR44" s="26">
        <v>61</v>
      </c>
      <c r="AS44" s="27">
        <v>105</v>
      </c>
      <c r="AT44" s="28">
        <f t="shared" si="26"/>
        <v>83810</v>
      </c>
      <c r="AU44" s="29">
        <f t="shared" si="27"/>
        <v>9082800</v>
      </c>
      <c r="AV44" s="88"/>
      <c r="AW44" s="89" t="s">
        <v>164</v>
      </c>
      <c r="AX44" s="82" t="s">
        <v>39</v>
      </c>
      <c r="AY44" s="31" t="s">
        <v>12</v>
      </c>
      <c r="AZ44" s="31" t="s">
        <v>83</v>
      </c>
      <c r="BA44" s="31" t="s">
        <v>125</v>
      </c>
      <c r="BB44" s="93" t="s">
        <v>96</v>
      </c>
      <c r="BC44" s="31" t="s">
        <v>155</v>
      </c>
      <c r="BD44" s="31" t="s">
        <v>160</v>
      </c>
      <c r="BE44" s="34" t="s">
        <v>93</v>
      </c>
      <c r="BF44" s="31" t="s">
        <v>128</v>
      </c>
      <c r="BG44" s="94" t="s">
        <v>78</v>
      </c>
      <c r="BH44" s="31" t="s">
        <v>15</v>
      </c>
      <c r="BI44" s="32" t="s">
        <v>36</v>
      </c>
      <c r="BJ44" s="19"/>
      <c r="BL44" s="8"/>
      <c r="BM44" s="25">
        <v>46</v>
      </c>
      <c r="BN44" s="26">
        <v>13</v>
      </c>
      <c r="BO44" s="26">
        <v>91</v>
      </c>
      <c r="BP44" s="26">
        <v>68</v>
      </c>
      <c r="BQ44" s="26">
        <v>11</v>
      </c>
      <c r="BR44" s="26">
        <v>117</v>
      </c>
      <c r="BS44" s="26">
        <v>28</v>
      </c>
      <c r="BT44" s="26">
        <v>134</v>
      </c>
      <c r="BU44" s="26">
        <v>77</v>
      </c>
      <c r="BV44" s="26">
        <v>54</v>
      </c>
      <c r="BW44" s="26">
        <v>132</v>
      </c>
      <c r="BX44" s="27">
        <v>99</v>
      </c>
      <c r="BY44" s="28">
        <f t="shared" si="28"/>
        <v>83810</v>
      </c>
      <c r="BZ44" s="29">
        <f t="shared" si="29"/>
        <v>9082800</v>
      </c>
      <c r="CA44" s="14"/>
      <c r="CB44" s="15" t="s">
        <v>110</v>
      </c>
      <c r="CC44" s="30" t="s">
        <v>31</v>
      </c>
      <c r="CD44" s="31" t="s">
        <v>118</v>
      </c>
      <c r="CE44" s="31" t="s">
        <v>119</v>
      </c>
      <c r="CF44" s="35" t="s">
        <v>81</v>
      </c>
      <c r="CG44" s="31" t="s">
        <v>120</v>
      </c>
      <c r="CH44" s="31" t="s">
        <v>111</v>
      </c>
      <c r="CI44" s="31" t="s">
        <v>116</v>
      </c>
      <c r="CJ44" s="37" t="s">
        <v>121</v>
      </c>
      <c r="CK44" s="31" t="s">
        <v>80</v>
      </c>
      <c r="CL44" s="31" t="s">
        <v>122</v>
      </c>
      <c r="CM44" s="31" t="s">
        <v>123</v>
      </c>
      <c r="CN44" s="32" t="s">
        <v>22</v>
      </c>
      <c r="CO44" s="19"/>
    </row>
    <row r="45" spans="2:93" ht="12.75" x14ac:dyDescent="0.2">
      <c r="B45" s="8"/>
      <c r="C45" s="25">
        <v>120</v>
      </c>
      <c r="D45" s="26">
        <v>72</v>
      </c>
      <c r="E45" s="26">
        <v>71</v>
      </c>
      <c r="F45" s="26">
        <v>135</v>
      </c>
      <c r="G45" s="26">
        <v>106</v>
      </c>
      <c r="H45" s="26">
        <v>17</v>
      </c>
      <c r="I45" s="26">
        <v>128</v>
      </c>
      <c r="J45" s="26">
        <v>39</v>
      </c>
      <c r="K45" s="26">
        <v>10</v>
      </c>
      <c r="L45" s="26">
        <v>74</v>
      </c>
      <c r="M45" s="26">
        <v>73</v>
      </c>
      <c r="N45" s="27">
        <v>25</v>
      </c>
      <c r="O45" s="28">
        <f t="shared" si="24"/>
        <v>83810</v>
      </c>
      <c r="P45" s="29">
        <f t="shared" si="25"/>
        <v>9082800</v>
      </c>
      <c r="Q45" s="14"/>
      <c r="R45" s="78" t="s">
        <v>53</v>
      </c>
      <c r="S45" s="30" t="s">
        <v>96</v>
      </c>
      <c r="T45" s="33" t="s">
        <v>77</v>
      </c>
      <c r="U45" s="31" t="s">
        <v>88</v>
      </c>
      <c r="V45" s="31" t="s">
        <v>112</v>
      </c>
      <c r="W45" s="31" t="s">
        <v>128</v>
      </c>
      <c r="X45" s="31" t="s">
        <v>91</v>
      </c>
      <c r="Y45" s="31" t="s">
        <v>98</v>
      </c>
      <c r="Z45" s="31" t="s">
        <v>125</v>
      </c>
      <c r="AA45" s="37" t="s">
        <v>115</v>
      </c>
      <c r="AB45" s="31" t="s">
        <v>87</v>
      </c>
      <c r="AC45" s="31" t="s">
        <v>84</v>
      </c>
      <c r="AD45" s="38" t="s">
        <v>93</v>
      </c>
      <c r="AE45" s="19"/>
      <c r="AG45" s="8"/>
      <c r="AH45" s="25">
        <v>96</v>
      </c>
      <c r="AI45" s="26">
        <v>73</v>
      </c>
      <c r="AJ45" s="26">
        <v>3</v>
      </c>
      <c r="AK45" s="26">
        <v>11</v>
      </c>
      <c r="AL45" s="26">
        <v>38</v>
      </c>
      <c r="AM45" s="26">
        <v>76</v>
      </c>
      <c r="AN45" s="26">
        <v>69</v>
      </c>
      <c r="AO45" s="26">
        <v>107</v>
      </c>
      <c r="AP45" s="26">
        <v>134</v>
      </c>
      <c r="AQ45" s="26">
        <v>142</v>
      </c>
      <c r="AR45" s="26">
        <v>72</v>
      </c>
      <c r="AS45" s="27">
        <v>49</v>
      </c>
      <c r="AT45" s="28">
        <f t="shared" si="26"/>
        <v>83810</v>
      </c>
      <c r="AU45" s="29">
        <f t="shared" si="27"/>
        <v>9082800</v>
      </c>
      <c r="AV45" s="88"/>
      <c r="AW45" s="89" t="s">
        <v>170</v>
      </c>
      <c r="AX45" s="30" t="s">
        <v>139</v>
      </c>
      <c r="AY45" s="33" t="s">
        <v>84</v>
      </c>
      <c r="AZ45" s="31" t="s">
        <v>72</v>
      </c>
      <c r="BA45" s="31" t="s">
        <v>120</v>
      </c>
      <c r="BB45" s="93" t="s">
        <v>149</v>
      </c>
      <c r="BC45" s="31" t="s">
        <v>69</v>
      </c>
      <c r="BD45" s="31" t="s">
        <v>70</v>
      </c>
      <c r="BE45" s="31" t="s">
        <v>148</v>
      </c>
      <c r="BF45" s="34" t="s">
        <v>121</v>
      </c>
      <c r="BG45" s="94" t="s">
        <v>67</v>
      </c>
      <c r="BH45" s="31" t="s">
        <v>77</v>
      </c>
      <c r="BI45" s="32" t="s">
        <v>138</v>
      </c>
      <c r="BJ45" s="19"/>
      <c r="BL45" s="8"/>
      <c r="BM45" s="25">
        <v>129</v>
      </c>
      <c r="BN45" s="26">
        <v>87</v>
      </c>
      <c r="BO45" s="26">
        <v>116</v>
      </c>
      <c r="BP45" s="26">
        <v>84</v>
      </c>
      <c r="BQ45" s="26">
        <v>138</v>
      </c>
      <c r="BR45" s="26">
        <v>98</v>
      </c>
      <c r="BS45" s="26">
        <v>47</v>
      </c>
      <c r="BT45" s="26">
        <v>7</v>
      </c>
      <c r="BU45" s="26">
        <v>61</v>
      </c>
      <c r="BV45" s="26">
        <v>29</v>
      </c>
      <c r="BW45" s="26">
        <v>58</v>
      </c>
      <c r="BX45" s="27">
        <v>16</v>
      </c>
      <c r="BY45" s="28">
        <f t="shared" si="28"/>
        <v>83810</v>
      </c>
      <c r="BZ45" s="29">
        <f t="shared" si="29"/>
        <v>9082800</v>
      </c>
      <c r="CA45" s="14"/>
      <c r="CB45" s="15" t="s">
        <v>129</v>
      </c>
      <c r="CC45" s="30" t="s">
        <v>30</v>
      </c>
      <c r="CD45" s="31" t="s">
        <v>51</v>
      </c>
      <c r="CE45" s="31" t="s">
        <v>133</v>
      </c>
      <c r="CF45" s="31" t="s">
        <v>12</v>
      </c>
      <c r="CG45" s="35" t="s">
        <v>52</v>
      </c>
      <c r="CH45" s="31" t="s">
        <v>134</v>
      </c>
      <c r="CI45" s="31" t="s">
        <v>135</v>
      </c>
      <c r="CJ45" s="31" t="s">
        <v>43</v>
      </c>
      <c r="CK45" s="37" t="s">
        <v>15</v>
      </c>
      <c r="CL45" s="31" t="s">
        <v>136</v>
      </c>
      <c r="CM45" s="31" t="s">
        <v>44</v>
      </c>
      <c r="CN45" s="32" t="s">
        <v>23</v>
      </c>
      <c r="CO45" s="19"/>
    </row>
    <row r="46" spans="2:93" ht="12.75" x14ac:dyDescent="0.2">
      <c r="B46" s="8"/>
      <c r="C46" s="25">
        <v>47</v>
      </c>
      <c r="D46" s="26">
        <v>15</v>
      </c>
      <c r="E46" s="26">
        <v>20</v>
      </c>
      <c r="F46" s="26">
        <v>46</v>
      </c>
      <c r="G46" s="26">
        <v>63</v>
      </c>
      <c r="H46" s="26">
        <v>19</v>
      </c>
      <c r="I46" s="26">
        <v>126</v>
      </c>
      <c r="J46" s="26">
        <v>82</v>
      </c>
      <c r="K46" s="26">
        <v>99</v>
      </c>
      <c r="L46" s="26">
        <v>125</v>
      </c>
      <c r="M46" s="26">
        <v>130</v>
      </c>
      <c r="N46" s="27">
        <v>98</v>
      </c>
      <c r="O46" s="28">
        <f t="shared" si="24"/>
        <v>83810</v>
      </c>
      <c r="P46" s="29">
        <f t="shared" si="25"/>
        <v>9082800</v>
      </c>
      <c r="Q46" s="14"/>
      <c r="R46" s="78" t="s">
        <v>178</v>
      </c>
      <c r="S46" s="30" t="s">
        <v>135</v>
      </c>
      <c r="T46" s="31" t="s">
        <v>19</v>
      </c>
      <c r="U46" s="31" t="s">
        <v>54</v>
      </c>
      <c r="V46" s="31" t="s">
        <v>31</v>
      </c>
      <c r="W46" s="31" t="s">
        <v>94</v>
      </c>
      <c r="X46" s="31" t="s">
        <v>64</v>
      </c>
      <c r="Y46" s="31" t="s">
        <v>75</v>
      </c>
      <c r="Z46" s="31" t="s">
        <v>95</v>
      </c>
      <c r="AA46" s="31" t="s">
        <v>22</v>
      </c>
      <c r="AB46" s="37" t="s">
        <v>63</v>
      </c>
      <c r="AC46" s="34" t="s">
        <v>8</v>
      </c>
      <c r="AD46" s="81" t="s">
        <v>134</v>
      </c>
      <c r="AE46" s="19"/>
      <c r="AG46" s="8"/>
      <c r="AH46" s="25">
        <v>35</v>
      </c>
      <c r="AI46" s="26">
        <v>121</v>
      </c>
      <c r="AJ46" s="26">
        <v>82</v>
      </c>
      <c r="AK46" s="26">
        <v>138</v>
      </c>
      <c r="AL46" s="26">
        <v>31</v>
      </c>
      <c r="AM46" s="26">
        <v>95</v>
      </c>
      <c r="AN46" s="26">
        <v>50</v>
      </c>
      <c r="AO46" s="26">
        <v>114</v>
      </c>
      <c r="AP46" s="26">
        <v>7</v>
      </c>
      <c r="AQ46" s="26">
        <v>63</v>
      </c>
      <c r="AR46" s="26">
        <v>24</v>
      </c>
      <c r="AS46" s="27">
        <v>110</v>
      </c>
      <c r="AT46" s="28">
        <f t="shared" si="26"/>
        <v>83810</v>
      </c>
      <c r="AU46" s="29">
        <f t="shared" si="27"/>
        <v>9082800</v>
      </c>
      <c r="AV46" s="88"/>
      <c r="AW46" s="89" t="s">
        <v>172</v>
      </c>
      <c r="AX46" s="30" t="s">
        <v>176</v>
      </c>
      <c r="AY46" s="31" t="s">
        <v>156</v>
      </c>
      <c r="AZ46" s="33" t="s">
        <v>95</v>
      </c>
      <c r="BA46" s="31" t="s">
        <v>52</v>
      </c>
      <c r="BB46" s="93" t="s">
        <v>92</v>
      </c>
      <c r="BC46" s="31" t="s">
        <v>9</v>
      </c>
      <c r="BD46" s="31" t="s">
        <v>18</v>
      </c>
      <c r="BE46" s="31" t="s">
        <v>97</v>
      </c>
      <c r="BF46" s="31" t="s">
        <v>43</v>
      </c>
      <c r="BG46" s="97" t="s">
        <v>94</v>
      </c>
      <c r="BH46" s="31" t="s">
        <v>159</v>
      </c>
      <c r="BI46" s="32" t="s">
        <v>175</v>
      </c>
      <c r="BJ46" s="19"/>
      <c r="BL46" s="8"/>
      <c r="BM46" s="25">
        <v>113</v>
      </c>
      <c r="BN46" s="26">
        <v>72</v>
      </c>
      <c r="BO46" s="26">
        <v>121</v>
      </c>
      <c r="BP46" s="26">
        <v>2</v>
      </c>
      <c r="BQ46" s="26">
        <v>109</v>
      </c>
      <c r="BR46" s="26">
        <v>64</v>
      </c>
      <c r="BS46" s="26">
        <v>81</v>
      </c>
      <c r="BT46" s="26">
        <v>36</v>
      </c>
      <c r="BU46" s="26">
        <v>143</v>
      </c>
      <c r="BV46" s="26">
        <v>24</v>
      </c>
      <c r="BW46" s="26">
        <v>73</v>
      </c>
      <c r="BX46" s="27">
        <v>32</v>
      </c>
      <c r="BY46" s="28">
        <f t="shared" si="28"/>
        <v>83810</v>
      </c>
      <c r="BZ46" s="29">
        <f t="shared" si="29"/>
        <v>9082800</v>
      </c>
      <c r="CA46" s="14"/>
      <c r="CB46" s="15" t="s">
        <v>151</v>
      </c>
      <c r="CC46" s="30" t="s">
        <v>155</v>
      </c>
      <c r="CD46" s="31" t="s">
        <v>77</v>
      </c>
      <c r="CE46" s="31" t="s">
        <v>156</v>
      </c>
      <c r="CF46" s="31" t="s">
        <v>157</v>
      </c>
      <c r="CG46" s="31" t="s">
        <v>60</v>
      </c>
      <c r="CH46" s="31" t="s">
        <v>152</v>
      </c>
      <c r="CI46" s="35" t="s">
        <v>153</v>
      </c>
      <c r="CJ46" s="31" t="s">
        <v>57</v>
      </c>
      <c r="CK46" s="31" t="s">
        <v>158</v>
      </c>
      <c r="CL46" s="37" t="s">
        <v>159</v>
      </c>
      <c r="CM46" s="31" t="s">
        <v>84</v>
      </c>
      <c r="CN46" s="32" t="s">
        <v>160</v>
      </c>
      <c r="CO46" s="19"/>
    </row>
    <row r="47" spans="2:93" ht="12.75" x14ac:dyDescent="0.2">
      <c r="B47" s="8"/>
      <c r="C47" s="25">
        <v>113</v>
      </c>
      <c r="D47" s="26">
        <v>103</v>
      </c>
      <c r="E47" s="26">
        <v>136</v>
      </c>
      <c r="F47" s="26">
        <v>52</v>
      </c>
      <c r="G47" s="26">
        <v>41</v>
      </c>
      <c r="H47" s="26">
        <v>24</v>
      </c>
      <c r="I47" s="26">
        <v>121</v>
      </c>
      <c r="J47" s="26">
        <v>104</v>
      </c>
      <c r="K47" s="26">
        <v>93</v>
      </c>
      <c r="L47" s="26">
        <v>9</v>
      </c>
      <c r="M47" s="26">
        <v>42</v>
      </c>
      <c r="N47" s="27">
        <v>32</v>
      </c>
      <c r="O47" s="28">
        <f t="shared" si="24"/>
        <v>83810</v>
      </c>
      <c r="P47" s="29">
        <f t="shared" si="25"/>
        <v>9082800</v>
      </c>
      <c r="Q47" s="14"/>
      <c r="R47" s="78" t="s">
        <v>129</v>
      </c>
      <c r="S47" s="30" t="s">
        <v>155</v>
      </c>
      <c r="T47" s="31" t="s">
        <v>14</v>
      </c>
      <c r="U47" s="31" t="s">
        <v>147</v>
      </c>
      <c r="V47" s="34" t="s">
        <v>86</v>
      </c>
      <c r="W47" s="33" t="s">
        <v>105</v>
      </c>
      <c r="X47" s="31" t="s">
        <v>159</v>
      </c>
      <c r="Y47" s="31" t="s">
        <v>156</v>
      </c>
      <c r="Z47" s="31" t="s">
        <v>104</v>
      </c>
      <c r="AA47" s="31" t="s">
        <v>89</v>
      </c>
      <c r="AB47" s="31" t="s">
        <v>150</v>
      </c>
      <c r="AC47" s="37" t="s">
        <v>13</v>
      </c>
      <c r="AD47" s="32" t="s">
        <v>160</v>
      </c>
      <c r="AE47" s="19"/>
      <c r="AG47" s="8"/>
      <c r="AH47" s="25">
        <v>91</v>
      </c>
      <c r="AI47" s="26">
        <v>41</v>
      </c>
      <c r="AJ47" s="26">
        <v>47</v>
      </c>
      <c r="AK47" s="26">
        <v>78</v>
      </c>
      <c r="AL47" s="26">
        <v>4</v>
      </c>
      <c r="AM47" s="26">
        <v>12</v>
      </c>
      <c r="AN47" s="26">
        <v>133</v>
      </c>
      <c r="AO47" s="26">
        <v>141</v>
      </c>
      <c r="AP47" s="26">
        <v>67</v>
      </c>
      <c r="AQ47" s="26">
        <v>98</v>
      </c>
      <c r="AR47" s="26">
        <v>104</v>
      </c>
      <c r="AS47" s="27">
        <v>54</v>
      </c>
      <c r="AT47" s="28">
        <f t="shared" si="26"/>
        <v>83810</v>
      </c>
      <c r="AU47" s="29">
        <f t="shared" si="27"/>
        <v>9082800</v>
      </c>
      <c r="AV47" s="88"/>
      <c r="AW47" s="89" t="s">
        <v>174</v>
      </c>
      <c r="AX47" s="30" t="s">
        <v>119</v>
      </c>
      <c r="AY47" s="31" t="s">
        <v>105</v>
      </c>
      <c r="AZ47" s="31" t="s">
        <v>135</v>
      </c>
      <c r="BA47" s="33" t="s">
        <v>71</v>
      </c>
      <c r="BB47" s="93" t="s">
        <v>82</v>
      </c>
      <c r="BC47" s="31" t="s">
        <v>168</v>
      </c>
      <c r="BD47" s="31" t="s">
        <v>169</v>
      </c>
      <c r="BE47" s="31" t="s">
        <v>79</v>
      </c>
      <c r="BF47" s="31" t="s">
        <v>68</v>
      </c>
      <c r="BG47" s="94" t="s">
        <v>134</v>
      </c>
      <c r="BH47" s="34" t="s">
        <v>104</v>
      </c>
      <c r="BI47" s="32" t="s">
        <v>122</v>
      </c>
      <c r="BJ47" s="19"/>
      <c r="BL47" s="8"/>
      <c r="BM47" s="25">
        <v>79</v>
      </c>
      <c r="BN47" s="26">
        <v>144</v>
      </c>
      <c r="BO47" s="26">
        <v>41</v>
      </c>
      <c r="BP47" s="26">
        <v>33</v>
      </c>
      <c r="BQ47" s="26">
        <v>62</v>
      </c>
      <c r="BR47" s="26">
        <v>22</v>
      </c>
      <c r="BS47" s="26">
        <v>123</v>
      </c>
      <c r="BT47" s="26">
        <v>83</v>
      </c>
      <c r="BU47" s="26">
        <v>112</v>
      </c>
      <c r="BV47" s="26">
        <v>104</v>
      </c>
      <c r="BW47" s="26">
        <v>1</v>
      </c>
      <c r="BX47" s="27">
        <v>66</v>
      </c>
      <c r="BY47" s="28">
        <f t="shared" si="28"/>
        <v>83810</v>
      </c>
      <c r="BZ47" s="29">
        <f t="shared" si="29"/>
        <v>9082800</v>
      </c>
      <c r="CA47" s="14"/>
      <c r="CB47" s="15" t="s">
        <v>140</v>
      </c>
      <c r="CC47" s="30" t="s">
        <v>103</v>
      </c>
      <c r="CD47" s="31" t="s">
        <v>62</v>
      </c>
      <c r="CE47" s="31" t="s">
        <v>105</v>
      </c>
      <c r="CF47" s="31" t="s">
        <v>26</v>
      </c>
      <c r="CG47" s="31" t="s">
        <v>21</v>
      </c>
      <c r="CH47" s="35" t="s">
        <v>127</v>
      </c>
      <c r="CI47" s="31" t="s">
        <v>126</v>
      </c>
      <c r="CJ47" s="31" t="s">
        <v>32</v>
      </c>
      <c r="CK47" s="31" t="s">
        <v>27</v>
      </c>
      <c r="CL47" s="31" t="s">
        <v>104</v>
      </c>
      <c r="CM47" s="37" t="s">
        <v>55</v>
      </c>
      <c r="CN47" s="32" t="s">
        <v>106</v>
      </c>
      <c r="CO47" s="19"/>
    </row>
    <row r="48" spans="2:93" ht="13.5" thickBot="1" x14ac:dyDescent="0.25">
      <c r="B48" s="8"/>
      <c r="C48" s="40">
        <v>16</v>
      </c>
      <c r="D48" s="41">
        <v>100</v>
      </c>
      <c r="E48" s="41">
        <v>124</v>
      </c>
      <c r="F48" s="41">
        <v>65</v>
      </c>
      <c r="G48" s="41">
        <v>122</v>
      </c>
      <c r="H48" s="41">
        <v>108</v>
      </c>
      <c r="I48" s="41">
        <v>37</v>
      </c>
      <c r="J48" s="41">
        <v>23</v>
      </c>
      <c r="K48" s="41">
        <v>80</v>
      </c>
      <c r="L48" s="41">
        <v>21</v>
      </c>
      <c r="M48" s="41">
        <v>45</v>
      </c>
      <c r="N48" s="42">
        <v>129</v>
      </c>
      <c r="O48" s="28">
        <f t="shared" si="24"/>
        <v>83810</v>
      </c>
      <c r="P48" s="29">
        <f t="shared" si="25"/>
        <v>9082800</v>
      </c>
      <c r="Q48" s="14"/>
      <c r="R48" s="78" t="s">
        <v>151</v>
      </c>
      <c r="S48" s="43" t="s">
        <v>23</v>
      </c>
      <c r="T48" s="44" t="s">
        <v>108</v>
      </c>
      <c r="U48" s="44" t="s">
        <v>109</v>
      </c>
      <c r="V48" s="44" t="s">
        <v>35</v>
      </c>
      <c r="W48" s="46" t="s">
        <v>74</v>
      </c>
      <c r="X48" s="44" t="s">
        <v>131</v>
      </c>
      <c r="Y48" s="85" t="s">
        <v>130</v>
      </c>
      <c r="Z48" s="44" t="s">
        <v>65</v>
      </c>
      <c r="AA48" s="44" t="s">
        <v>40</v>
      </c>
      <c r="AB48" s="44" t="s">
        <v>100</v>
      </c>
      <c r="AC48" s="44" t="s">
        <v>101</v>
      </c>
      <c r="AD48" s="98" t="s">
        <v>30</v>
      </c>
      <c r="AE48" s="19"/>
      <c r="AG48" s="8"/>
      <c r="AH48" s="40">
        <v>116</v>
      </c>
      <c r="AI48" s="41">
        <v>123</v>
      </c>
      <c r="AJ48" s="41">
        <v>94</v>
      </c>
      <c r="AK48" s="41">
        <v>48</v>
      </c>
      <c r="AL48" s="41">
        <v>140</v>
      </c>
      <c r="AM48" s="41">
        <v>55</v>
      </c>
      <c r="AN48" s="41">
        <v>90</v>
      </c>
      <c r="AO48" s="41">
        <v>5</v>
      </c>
      <c r="AP48" s="41">
        <v>97</v>
      </c>
      <c r="AQ48" s="41">
        <v>51</v>
      </c>
      <c r="AR48" s="41">
        <v>22</v>
      </c>
      <c r="AS48" s="42">
        <v>29</v>
      </c>
      <c r="AT48" s="28">
        <f t="shared" si="26"/>
        <v>83810</v>
      </c>
      <c r="AU48" s="29">
        <f t="shared" si="27"/>
        <v>9082800</v>
      </c>
      <c r="AV48" s="88"/>
      <c r="AW48" s="89" t="s">
        <v>178</v>
      </c>
      <c r="AX48" s="43" t="s">
        <v>133</v>
      </c>
      <c r="AY48" s="44" t="s">
        <v>126</v>
      </c>
      <c r="AZ48" s="44" t="s">
        <v>45</v>
      </c>
      <c r="BA48" s="44" t="s">
        <v>146</v>
      </c>
      <c r="BB48" s="99" t="s">
        <v>143</v>
      </c>
      <c r="BC48" s="44" t="s">
        <v>142</v>
      </c>
      <c r="BD48" s="44" t="s">
        <v>145</v>
      </c>
      <c r="BE48" s="44" t="s">
        <v>144</v>
      </c>
      <c r="BF48" s="44" t="s">
        <v>141</v>
      </c>
      <c r="BG48" s="100" t="s">
        <v>50</v>
      </c>
      <c r="BH48" s="44" t="s">
        <v>127</v>
      </c>
      <c r="BI48" s="86" t="s">
        <v>136</v>
      </c>
      <c r="BJ48" s="19"/>
      <c r="BL48" s="8"/>
      <c r="BM48" s="40">
        <v>19</v>
      </c>
      <c r="BN48" s="41">
        <v>23</v>
      </c>
      <c r="BO48" s="41">
        <v>86</v>
      </c>
      <c r="BP48" s="41">
        <v>142</v>
      </c>
      <c r="BQ48" s="41">
        <v>67</v>
      </c>
      <c r="BR48" s="41">
        <v>76</v>
      </c>
      <c r="BS48" s="41">
        <v>69</v>
      </c>
      <c r="BT48" s="41">
        <v>78</v>
      </c>
      <c r="BU48" s="41">
        <v>3</v>
      </c>
      <c r="BV48" s="41">
        <v>59</v>
      </c>
      <c r="BW48" s="41">
        <v>122</v>
      </c>
      <c r="BX48" s="42">
        <v>126</v>
      </c>
      <c r="BY48" s="28">
        <f t="shared" si="28"/>
        <v>83810</v>
      </c>
      <c r="BZ48" s="29">
        <f t="shared" si="29"/>
        <v>9082800</v>
      </c>
      <c r="CA48" s="14"/>
      <c r="CB48" s="15" t="s">
        <v>53</v>
      </c>
      <c r="CC48" s="43" t="s">
        <v>64</v>
      </c>
      <c r="CD48" s="101" t="s">
        <v>65</v>
      </c>
      <c r="CE48" s="44" t="s">
        <v>66</v>
      </c>
      <c r="CF48" s="44" t="s">
        <v>67</v>
      </c>
      <c r="CG48" s="44" t="s">
        <v>68</v>
      </c>
      <c r="CH48" s="44" t="s">
        <v>69</v>
      </c>
      <c r="CI48" s="44" t="s">
        <v>70</v>
      </c>
      <c r="CJ48" s="44" t="s">
        <v>71</v>
      </c>
      <c r="CK48" s="44" t="s">
        <v>72</v>
      </c>
      <c r="CL48" s="44" t="s">
        <v>73</v>
      </c>
      <c r="CM48" s="44" t="s">
        <v>74</v>
      </c>
      <c r="CN48" s="98" t="s">
        <v>75</v>
      </c>
      <c r="CO48" s="19"/>
    </row>
    <row r="49" spans="2:93" x14ac:dyDescent="0.2">
      <c r="B49" s="8"/>
      <c r="C49" s="50">
        <f t="shared" ref="C49:N49" si="30">SUMSQ(C37:C48)</f>
        <v>83810</v>
      </c>
      <c r="D49" s="51">
        <f t="shared" si="30"/>
        <v>83810</v>
      </c>
      <c r="E49" s="51">
        <f t="shared" si="30"/>
        <v>83810</v>
      </c>
      <c r="F49" s="51">
        <f t="shared" si="30"/>
        <v>83810</v>
      </c>
      <c r="G49" s="51">
        <f t="shared" si="30"/>
        <v>83810</v>
      </c>
      <c r="H49" s="51">
        <f t="shared" si="30"/>
        <v>83810</v>
      </c>
      <c r="I49" s="51">
        <f t="shared" si="30"/>
        <v>83810</v>
      </c>
      <c r="J49" s="51">
        <f t="shared" si="30"/>
        <v>83810</v>
      </c>
      <c r="K49" s="51">
        <f t="shared" si="30"/>
        <v>83810</v>
      </c>
      <c r="L49" s="51">
        <f t="shared" si="30"/>
        <v>83810</v>
      </c>
      <c r="M49" s="51">
        <f t="shared" si="30"/>
        <v>83810</v>
      </c>
      <c r="N49" s="51">
        <f t="shared" si="30"/>
        <v>83810</v>
      </c>
      <c r="O49" s="28">
        <f>SUMSQ(C37,D38,E39,F40,G41,H42,I43,J44,K45,L46,M47,N48)</f>
        <v>83810</v>
      </c>
      <c r="P49" s="52">
        <f>C37^3+D38^3+E39^3+F40^3+G41^3+H42^3+I43^3+J44^3+K45^3+L46^3+M47^3+N48^3</f>
        <v>9082800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9"/>
      <c r="AG49" s="8"/>
      <c r="AH49" s="50">
        <f t="shared" ref="AH49:AS49" si="31">SUMSQ(AH37:AH48)</f>
        <v>83810</v>
      </c>
      <c r="AI49" s="51">
        <f t="shared" si="31"/>
        <v>83810</v>
      </c>
      <c r="AJ49" s="51">
        <f t="shared" si="31"/>
        <v>83810</v>
      </c>
      <c r="AK49" s="51">
        <f t="shared" si="31"/>
        <v>83810</v>
      </c>
      <c r="AL49" s="51">
        <f t="shared" si="31"/>
        <v>83810</v>
      </c>
      <c r="AM49" s="51">
        <f t="shared" si="31"/>
        <v>83810</v>
      </c>
      <c r="AN49" s="51">
        <f t="shared" si="31"/>
        <v>83810</v>
      </c>
      <c r="AO49" s="51">
        <f t="shared" si="31"/>
        <v>83810</v>
      </c>
      <c r="AP49" s="51">
        <f t="shared" si="31"/>
        <v>83810</v>
      </c>
      <c r="AQ49" s="51">
        <f t="shared" si="31"/>
        <v>83810</v>
      </c>
      <c r="AR49" s="51">
        <f t="shared" si="31"/>
        <v>83810</v>
      </c>
      <c r="AS49" s="51">
        <f t="shared" si="31"/>
        <v>83810</v>
      </c>
      <c r="AT49" s="28">
        <f>SUMSQ(AH37,AI38,AJ39,AK40,AL41,AM42,AN43,AO44,AP45,AQ46,AR47,AS48)</f>
        <v>83810</v>
      </c>
      <c r="AU49" s="52">
        <f>AH37^3+AI38^3+AJ39^3+AK40^3+AL41^3+AM42^3+AN43^3+AO44^3+AP45^3+AQ46^3+AR47^3+AS48^3</f>
        <v>9082800</v>
      </c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9"/>
      <c r="BL49" s="8"/>
      <c r="BM49" s="50">
        <f t="shared" ref="BM49:BX49" si="32">SUMSQ(BM37:BM48)</f>
        <v>83810</v>
      </c>
      <c r="BN49" s="51">
        <f t="shared" si="32"/>
        <v>83810</v>
      </c>
      <c r="BO49" s="51">
        <f t="shared" si="32"/>
        <v>83810</v>
      </c>
      <c r="BP49" s="51">
        <f t="shared" si="32"/>
        <v>83810</v>
      </c>
      <c r="BQ49" s="51">
        <f t="shared" si="32"/>
        <v>83810</v>
      </c>
      <c r="BR49" s="51">
        <f t="shared" si="32"/>
        <v>83810</v>
      </c>
      <c r="BS49" s="51">
        <f t="shared" si="32"/>
        <v>83810</v>
      </c>
      <c r="BT49" s="51">
        <f t="shared" si="32"/>
        <v>83810</v>
      </c>
      <c r="BU49" s="51">
        <f t="shared" si="32"/>
        <v>83810</v>
      </c>
      <c r="BV49" s="51">
        <f t="shared" si="32"/>
        <v>83810</v>
      </c>
      <c r="BW49" s="51">
        <f t="shared" si="32"/>
        <v>83810</v>
      </c>
      <c r="BX49" s="51">
        <f t="shared" si="32"/>
        <v>83810</v>
      </c>
      <c r="BY49" s="28">
        <f>SUMSQ(BM37,BN38,BO39,BP40,BQ41,BR42,BS43,BT44,BU45,BV46,BW47,BX48)</f>
        <v>83810</v>
      </c>
      <c r="BZ49" s="52">
        <f>BM37^3+BN38^3+BO39^3+BP40^3+BQ41^3+BR42^3+BS43^3+BT44^3+BU45^3+BV46^3+BW47^3+BX48^3</f>
        <v>9082800</v>
      </c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9"/>
    </row>
    <row r="50" spans="2:93" ht="12.75" thickBot="1" x14ac:dyDescent="0.25">
      <c r="B50" s="8"/>
      <c r="C50" s="55">
        <f t="shared" ref="C50:N50" si="33">C37^3+C38^3+C39^3+C40^3+C41^3+C42^3+C43^3+C44^3+C45^3+C46^3+C47^3+C48^3</f>
        <v>9082800</v>
      </c>
      <c r="D50" s="56">
        <f t="shared" si="33"/>
        <v>9082800</v>
      </c>
      <c r="E50" s="56">
        <f t="shared" si="33"/>
        <v>9082800</v>
      </c>
      <c r="F50" s="56">
        <f t="shared" si="33"/>
        <v>9082800</v>
      </c>
      <c r="G50" s="56">
        <f t="shared" si="33"/>
        <v>9082800</v>
      </c>
      <c r="H50" s="56">
        <f t="shared" si="33"/>
        <v>9082800</v>
      </c>
      <c r="I50" s="56">
        <f t="shared" si="33"/>
        <v>9082800</v>
      </c>
      <c r="J50" s="56">
        <f t="shared" si="33"/>
        <v>9082800</v>
      </c>
      <c r="K50" s="56">
        <f t="shared" si="33"/>
        <v>9082800</v>
      </c>
      <c r="L50" s="56">
        <f t="shared" si="33"/>
        <v>9082800</v>
      </c>
      <c r="M50" s="56">
        <f t="shared" si="33"/>
        <v>9082800</v>
      </c>
      <c r="N50" s="56">
        <f t="shared" si="33"/>
        <v>9082800</v>
      </c>
      <c r="O50" s="57">
        <f>SUMSQ(C48,D47,E46,F45,G44,H43,I42,J41,K40,L39,M38,N37)</f>
        <v>83810</v>
      </c>
      <c r="P50" s="58">
        <f>C48^3+D47^3+E46^3+F45^3+G44^3+H43^3+I42^3+J41^3+K40^3+L39^3+M38^3+N37^3</f>
        <v>9082800</v>
      </c>
      <c r="Q50" s="14"/>
      <c r="R50" s="14"/>
      <c r="S50" s="62" t="s">
        <v>39</v>
      </c>
      <c r="T50" s="63" t="s">
        <v>116</v>
      </c>
      <c r="U50" s="63" t="s">
        <v>119</v>
      </c>
      <c r="V50" s="63" t="s">
        <v>9</v>
      </c>
      <c r="W50" s="63" t="s">
        <v>16</v>
      </c>
      <c r="X50" s="63" t="s">
        <v>133</v>
      </c>
      <c r="Y50" s="63" t="s">
        <v>97</v>
      </c>
      <c r="Z50" s="63" t="s">
        <v>29</v>
      </c>
      <c r="AA50" s="63" t="s">
        <v>115</v>
      </c>
      <c r="AB50" s="63" t="s">
        <v>63</v>
      </c>
      <c r="AC50" s="63" t="s">
        <v>13</v>
      </c>
      <c r="AD50" s="64" t="s">
        <v>30</v>
      </c>
      <c r="AE50" s="19"/>
      <c r="AG50" s="8"/>
      <c r="AH50" s="55">
        <f t="shared" ref="AH50:AS50" si="34">AH37^3+AH38^3+AH39^3+AH40^3+AH41^3+AH42^3+AH43^3+AH44^3+AH45^3+AH46^3+AH47^3+AH48^3</f>
        <v>9082800</v>
      </c>
      <c r="AI50" s="56">
        <f t="shared" si="34"/>
        <v>9082800</v>
      </c>
      <c r="AJ50" s="56">
        <f t="shared" si="34"/>
        <v>9082800</v>
      </c>
      <c r="AK50" s="56">
        <f t="shared" si="34"/>
        <v>9082800</v>
      </c>
      <c r="AL50" s="56">
        <f t="shared" si="34"/>
        <v>9082800</v>
      </c>
      <c r="AM50" s="56">
        <f t="shared" si="34"/>
        <v>9082800</v>
      </c>
      <c r="AN50" s="56">
        <f t="shared" si="34"/>
        <v>9082800</v>
      </c>
      <c r="AO50" s="56">
        <f t="shared" si="34"/>
        <v>9082800</v>
      </c>
      <c r="AP50" s="56">
        <f t="shared" si="34"/>
        <v>9082800</v>
      </c>
      <c r="AQ50" s="56">
        <f t="shared" si="34"/>
        <v>9082800</v>
      </c>
      <c r="AR50" s="56">
        <f t="shared" si="34"/>
        <v>9082800</v>
      </c>
      <c r="AS50" s="56">
        <f t="shared" si="34"/>
        <v>9082800</v>
      </c>
      <c r="AT50" s="57">
        <f>SUMSQ(AH48,AI47,AJ46,AK45,AL44,AM43,AN42,AO41,AP40,AQ39,AR38,AS37)</f>
        <v>83810</v>
      </c>
      <c r="AU50" s="58">
        <f>AH48^3+AI47^3+AJ46^3+AK45^3+AL44^3+AM43^3+AN42^3+AO41^3+AP40^3+AQ39^3+AR38^3+AS37^3</f>
        <v>9082800</v>
      </c>
      <c r="AV50" s="14"/>
      <c r="AW50" s="14"/>
      <c r="AX50" s="62" t="s">
        <v>60</v>
      </c>
      <c r="AY50" s="63" t="s">
        <v>37</v>
      </c>
      <c r="AZ50" s="63" t="s">
        <v>73</v>
      </c>
      <c r="BA50" s="63" t="s">
        <v>108</v>
      </c>
      <c r="BB50" s="63" t="s">
        <v>163</v>
      </c>
      <c r="BC50" s="63" t="s">
        <v>123</v>
      </c>
      <c r="BD50" s="63" t="s">
        <v>28</v>
      </c>
      <c r="BE50" s="63" t="s">
        <v>93</v>
      </c>
      <c r="BF50" s="63" t="s">
        <v>121</v>
      </c>
      <c r="BG50" s="63" t="s">
        <v>94</v>
      </c>
      <c r="BH50" s="63" t="s">
        <v>104</v>
      </c>
      <c r="BI50" s="64" t="s">
        <v>136</v>
      </c>
      <c r="BJ50" s="19"/>
      <c r="BL50" s="8"/>
      <c r="BM50" s="55">
        <f t="shared" ref="BM50:BX50" si="35">BM37^3+BM38^3+BM39^3+BM40^3+BM41^3+BM42^3+BM43^3+BM44^3+BM45^3+BM46^3+BM47^3+BM48^3</f>
        <v>9082800</v>
      </c>
      <c r="BN50" s="56">
        <f t="shared" si="35"/>
        <v>9082800</v>
      </c>
      <c r="BO50" s="56">
        <f t="shared" si="35"/>
        <v>9082800</v>
      </c>
      <c r="BP50" s="56">
        <f t="shared" si="35"/>
        <v>9082800</v>
      </c>
      <c r="BQ50" s="56">
        <f t="shared" si="35"/>
        <v>9082800</v>
      </c>
      <c r="BR50" s="56">
        <f t="shared" si="35"/>
        <v>9082800</v>
      </c>
      <c r="BS50" s="56">
        <f t="shared" si="35"/>
        <v>9082800</v>
      </c>
      <c r="BT50" s="56">
        <f t="shared" si="35"/>
        <v>9082800</v>
      </c>
      <c r="BU50" s="56">
        <f t="shared" si="35"/>
        <v>9082800</v>
      </c>
      <c r="BV50" s="56">
        <f t="shared" si="35"/>
        <v>9082800</v>
      </c>
      <c r="BW50" s="56">
        <f t="shared" si="35"/>
        <v>9082800</v>
      </c>
      <c r="BX50" s="56">
        <f t="shared" si="35"/>
        <v>9082800</v>
      </c>
      <c r="BY50" s="57">
        <f>SUMSQ(BM48,BN47,BO46,BP45,BQ44,BR43,BS42,BT41,BU40,BV39,BW38,BX37)</f>
        <v>83810</v>
      </c>
      <c r="BZ50" s="58">
        <f>BM48^3+BN47^3+BO46^3+BP45^3+BQ44^3+BR43^3+BS42^3+BT41^3+BU40^3+BV39^3+BW38^3+BX37^3</f>
        <v>9082800</v>
      </c>
      <c r="CA50" s="14"/>
      <c r="CB50" s="14"/>
      <c r="CC50" s="62" t="s">
        <v>47</v>
      </c>
      <c r="CD50" s="63" t="s">
        <v>45</v>
      </c>
      <c r="CE50" s="63" t="s">
        <v>138</v>
      </c>
      <c r="CF50" s="63" t="s">
        <v>176</v>
      </c>
      <c r="CG50" s="63" t="s">
        <v>165</v>
      </c>
      <c r="CH50" s="63" t="s">
        <v>46</v>
      </c>
      <c r="CI50" s="63" t="s">
        <v>38</v>
      </c>
      <c r="CJ50" s="63" t="s">
        <v>121</v>
      </c>
      <c r="CK50" s="63" t="s">
        <v>15</v>
      </c>
      <c r="CL50" s="63" t="s">
        <v>159</v>
      </c>
      <c r="CM50" s="63" t="s">
        <v>55</v>
      </c>
      <c r="CN50" s="64" t="s">
        <v>75</v>
      </c>
      <c r="CO50" s="19"/>
    </row>
    <row r="51" spans="2:93" ht="12.75" thickBot="1" x14ac:dyDescent="0.25">
      <c r="B51" s="8" t="s">
        <v>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72"/>
      <c r="P51" s="72"/>
      <c r="Q51" s="14"/>
      <c r="R51" s="14"/>
      <c r="S51" s="73" t="s">
        <v>23</v>
      </c>
      <c r="T51" s="74" t="s">
        <v>14</v>
      </c>
      <c r="U51" s="74" t="s">
        <v>54</v>
      </c>
      <c r="V51" s="74" t="s">
        <v>112</v>
      </c>
      <c r="W51" s="74" t="s">
        <v>24</v>
      </c>
      <c r="X51" s="74" t="s">
        <v>92</v>
      </c>
      <c r="Y51" s="74" t="s">
        <v>136</v>
      </c>
      <c r="Z51" s="74" t="s">
        <v>11</v>
      </c>
      <c r="AA51" s="74" t="s">
        <v>18</v>
      </c>
      <c r="AB51" s="74" t="s">
        <v>122</v>
      </c>
      <c r="AC51" s="74" t="s">
        <v>111</v>
      </c>
      <c r="AD51" s="75" t="s">
        <v>36</v>
      </c>
      <c r="AE51" s="19"/>
      <c r="AG51" s="8" t="s">
        <v>0</v>
      </c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72"/>
      <c r="AU51" s="72"/>
      <c r="AV51" s="14"/>
      <c r="AW51" s="14"/>
      <c r="AX51" s="73" t="s">
        <v>133</v>
      </c>
      <c r="AY51" s="74" t="s">
        <v>105</v>
      </c>
      <c r="AZ51" s="74" t="s">
        <v>95</v>
      </c>
      <c r="BA51" s="74" t="s">
        <v>120</v>
      </c>
      <c r="BB51" s="74" t="s">
        <v>96</v>
      </c>
      <c r="BC51" s="74" t="s">
        <v>25</v>
      </c>
      <c r="BD51" s="74" t="s">
        <v>118</v>
      </c>
      <c r="BE51" s="74" t="s">
        <v>162</v>
      </c>
      <c r="BF51" s="74" t="s">
        <v>101</v>
      </c>
      <c r="BG51" s="74" t="s">
        <v>66</v>
      </c>
      <c r="BH51" s="74" t="s">
        <v>38</v>
      </c>
      <c r="BI51" s="75" t="s">
        <v>57</v>
      </c>
      <c r="BJ51" s="19"/>
      <c r="BL51" s="8" t="s">
        <v>0</v>
      </c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72"/>
      <c r="BZ51" s="72"/>
      <c r="CA51" s="14"/>
      <c r="CB51" s="14"/>
      <c r="CC51" s="73" t="s">
        <v>64</v>
      </c>
      <c r="CD51" s="74" t="s">
        <v>62</v>
      </c>
      <c r="CE51" s="74" t="s">
        <v>156</v>
      </c>
      <c r="CF51" s="74" t="s">
        <v>12</v>
      </c>
      <c r="CG51" s="74" t="s">
        <v>120</v>
      </c>
      <c r="CH51" s="74" t="s">
        <v>37</v>
      </c>
      <c r="CI51" s="74" t="s">
        <v>49</v>
      </c>
      <c r="CJ51" s="74" t="s">
        <v>9</v>
      </c>
      <c r="CK51" s="74" t="s">
        <v>175</v>
      </c>
      <c r="CL51" s="74" t="s">
        <v>139</v>
      </c>
      <c r="CM51" s="74" t="s">
        <v>18</v>
      </c>
      <c r="CN51" s="75" t="s">
        <v>48</v>
      </c>
      <c r="CO51" s="19"/>
    </row>
    <row r="52" spans="2:93" ht="12.75" thickBot="1" x14ac:dyDescent="0.25"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6"/>
      <c r="AC52" s="76"/>
      <c r="AD52" s="76"/>
      <c r="AE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 t="s">
        <v>0</v>
      </c>
      <c r="BD52" s="76"/>
      <c r="BE52" s="76"/>
      <c r="BF52" s="77"/>
      <c r="BG52" s="76"/>
      <c r="BH52" s="76"/>
      <c r="BI52" s="76"/>
      <c r="BJ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7"/>
      <c r="CL52" s="76"/>
      <c r="CM52" s="76"/>
      <c r="CN52" s="76"/>
      <c r="CO52" s="76"/>
    </row>
    <row r="53" spans="2:93" ht="12.75" thickBot="1" x14ac:dyDescent="0.25">
      <c r="B53" s="2" t="s">
        <v>0</v>
      </c>
      <c r="C53" s="3"/>
      <c r="D53" s="3"/>
      <c r="E53" s="3"/>
      <c r="F53" s="3"/>
      <c r="G53" s="3"/>
      <c r="H53" s="3"/>
      <c r="I53" s="4" t="s">
        <v>191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">
        <v>192</v>
      </c>
      <c r="Y53" s="5"/>
      <c r="Z53" s="3"/>
      <c r="AA53" s="3"/>
      <c r="AB53" s="3"/>
      <c r="AC53" s="3"/>
      <c r="AD53" s="3"/>
      <c r="AE53" s="6"/>
      <c r="AG53" s="2" t="s">
        <v>0</v>
      </c>
      <c r="AH53" s="3"/>
      <c r="AI53" s="3"/>
      <c r="AJ53" s="3"/>
      <c r="AK53" s="3"/>
      <c r="AL53" s="3"/>
      <c r="AM53" s="3"/>
      <c r="AN53" s="4" t="s">
        <v>193</v>
      </c>
      <c r="AO53" s="3"/>
      <c r="AP53" s="3"/>
      <c r="AQ53" s="3"/>
      <c r="AR53" s="3"/>
      <c r="AS53" s="3"/>
      <c r="AT53" s="3"/>
      <c r="AU53" s="3"/>
      <c r="AV53" s="3"/>
      <c r="AW53" s="3" t="s">
        <v>0</v>
      </c>
      <c r="AX53" s="3"/>
      <c r="AY53" s="3"/>
      <c r="AZ53" s="3"/>
      <c r="BA53" s="3"/>
      <c r="BB53" s="3"/>
      <c r="BC53" s="4" t="s">
        <v>194</v>
      </c>
      <c r="BD53" s="5"/>
      <c r="BE53" s="3"/>
      <c r="BF53" s="3"/>
      <c r="BG53" s="3"/>
      <c r="BH53" s="3"/>
      <c r="BI53" s="3"/>
      <c r="BJ53" s="6"/>
      <c r="BL53" s="2" t="s">
        <v>0</v>
      </c>
      <c r="BM53" s="3"/>
      <c r="BN53" s="3"/>
      <c r="BO53" s="3"/>
      <c r="BP53" s="3"/>
      <c r="BQ53" s="3"/>
      <c r="BR53" s="3"/>
      <c r="BS53" s="4" t="s">
        <v>195</v>
      </c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4" t="s">
        <v>180</v>
      </c>
      <c r="CI53" s="5"/>
      <c r="CJ53" s="3"/>
      <c r="CK53" s="3"/>
      <c r="CL53" s="3"/>
      <c r="CM53" s="3"/>
      <c r="CN53" s="3"/>
      <c r="CO53" s="6"/>
    </row>
    <row r="54" spans="2:93" ht="13.5" thickBot="1" x14ac:dyDescent="0.25">
      <c r="B54" s="8"/>
      <c r="C54" s="9">
        <v>38</v>
      </c>
      <c r="D54" s="10">
        <v>64</v>
      </c>
      <c r="E54" s="10">
        <v>12</v>
      </c>
      <c r="F54" s="10">
        <v>86</v>
      </c>
      <c r="G54" s="10">
        <v>13</v>
      </c>
      <c r="H54" s="10">
        <v>31</v>
      </c>
      <c r="I54" s="10">
        <v>114</v>
      </c>
      <c r="J54" s="10">
        <v>132</v>
      </c>
      <c r="K54" s="10">
        <v>59</v>
      </c>
      <c r="L54" s="10">
        <v>133</v>
      </c>
      <c r="M54" s="10">
        <v>81</v>
      </c>
      <c r="N54" s="11">
        <v>107</v>
      </c>
      <c r="O54" s="12">
        <f t="shared" ref="O54:O65" si="36">SUMSQ(C54:N54)</f>
        <v>83810</v>
      </c>
      <c r="P54" s="13">
        <f t="shared" ref="P54:P65" si="37">C54^3+D54^3+E54^3+F54^3+G54^3+H54^3+I54^3+J54^3+K54^3+L54^3+M54^3+N54^3</f>
        <v>9082800</v>
      </c>
      <c r="Q54" s="14"/>
      <c r="R54" s="78" t="s">
        <v>172</v>
      </c>
      <c r="S54" s="79" t="s">
        <v>149</v>
      </c>
      <c r="T54" s="17" t="s">
        <v>152</v>
      </c>
      <c r="U54" s="17" t="s">
        <v>168</v>
      </c>
      <c r="V54" s="17" t="s">
        <v>66</v>
      </c>
      <c r="W54" s="17" t="s">
        <v>118</v>
      </c>
      <c r="X54" s="17" t="s">
        <v>92</v>
      </c>
      <c r="Y54" s="24" t="s">
        <v>97</v>
      </c>
      <c r="Z54" s="17" t="s">
        <v>123</v>
      </c>
      <c r="AA54" s="17" t="s">
        <v>73</v>
      </c>
      <c r="AB54" s="80" t="s">
        <v>169</v>
      </c>
      <c r="AC54" s="17" t="s">
        <v>153</v>
      </c>
      <c r="AD54" s="18" t="s">
        <v>148</v>
      </c>
      <c r="AE54" s="19"/>
      <c r="AG54" s="8"/>
      <c r="AH54" s="9">
        <v>40</v>
      </c>
      <c r="AI54" s="10">
        <v>84</v>
      </c>
      <c r="AJ54" s="10">
        <v>8</v>
      </c>
      <c r="AK54" s="10">
        <v>39</v>
      </c>
      <c r="AL54" s="10">
        <v>120</v>
      </c>
      <c r="AM54" s="10">
        <v>113</v>
      </c>
      <c r="AN54" s="10">
        <v>32</v>
      </c>
      <c r="AO54" s="10">
        <v>25</v>
      </c>
      <c r="AP54" s="10">
        <v>106</v>
      </c>
      <c r="AQ54" s="10">
        <v>137</v>
      </c>
      <c r="AR54" s="10">
        <v>61</v>
      </c>
      <c r="AS54" s="11">
        <v>105</v>
      </c>
      <c r="AT54" s="12">
        <f t="shared" ref="AT54:AT65" si="38">SUMSQ(AH54:AS54)</f>
        <v>83810</v>
      </c>
      <c r="AU54" s="13">
        <f t="shared" ref="AU54:AU65" si="39">AH54^3+AI54^3+AJ54^3+AK54^3+AL54^3+AM54^3+AN54^3+AO54^3+AP54^3+AQ54^3+AR54^3+AS54^3</f>
        <v>9082800</v>
      </c>
      <c r="AV54" s="14"/>
      <c r="AW54" s="89" t="s">
        <v>164</v>
      </c>
      <c r="AX54" s="21" t="s">
        <v>39</v>
      </c>
      <c r="AY54" s="17" t="s">
        <v>12</v>
      </c>
      <c r="AZ54" s="90" t="s">
        <v>83</v>
      </c>
      <c r="BA54" s="17" t="s">
        <v>125</v>
      </c>
      <c r="BB54" s="17" t="s">
        <v>96</v>
      </c>
      <c r="BC54" s="17" t="s">
        <v>155</v>
      </c>
      <c r="BD54" s="17" t="s">
        <v>160</v>
      </c>
      <c r="BE54" s="102" t="s">
        <v>93</v>
      </c>
      <c r="BF54" s="17" t="s">
        <v>128</v>
      </c>
      <c r="BG54" s="17" t="s">
        <v>78</v>
      </c>
      <c r="BH54" s="17" t="s">
        <v>15</v>
      </c>
      <c r="BI54" s="18" t="s">
        <v>36</v>
      </c>
      <c r="BJ54" s="19"/>
      <c r="BL54" s="8"/>
      <c r="BM54" s="9">
        <v>46</v>
      </c>
      <c r="BN54" s="10">
        <v>67</v>
      </c>
      <c r="BO54" s="10">
        <v>83</v>
      </c>
      <c r="BP54" s="10">
        <v>44</v>
      </c>
      <c r="BQ54" s="10">
        <v>139</v>
      </c>
      <c r="BR54" s="10">
        <v>138</v>
      </c>
      <c r="BS54" s="10">
        <v>7</v>
      </c>
      <c r="BT54" s="10">
        <v>6</v>
      </c>
      <c r="BU54" s="10">
        <v>101</v>
      </c>
      <c r="BV54" s="10">
        <v>62</v>
      </c>
      <c r="BW54" s="10">
        <v>78</v>
      </c>
      <c r="BX54" s="11">
        <v>99</v>
      </c>
      <c r="BY54" s="12">
        <f t="shared" ref="BY54:BY65" si="40">SUMSQ(BM54:BX54)</f>
        <v>83810</v>
      </c>
      <c r="BZ54" s="13">
        <f t="shared" ref="BZ54:BZ65" si="41">BM54^3+BN54^3+BO54^3+BP54^3+BQ54^3+BR54^3+BS54^3+BT54^3+BU54^3+BV54^3+BW54^3+BX54^3</f>
        <v>9082800</v>
      </c>
      <c r="CA54" s="14"/>
      <c r="CB54" s="103" t="s">
        <v>33</v>
      </c>
      <c r="CC54" s="16" t="s">
        <v>31</v>
      </c>
      <c r="CD54" s="17" t="s">
        <v>68</v>
      </c>
      <c r="CE54" s="17" t="s">
        <v>32</v>
      </c>
      <c r="CF54" s="17" t="s">
        <v>102</v>
      </c>
      <c r="CG54" s="17" t="s">
        <v>25</v>
      </c>
      <c r="CH54" s="17" t="s">
        <v>52</v>
      </c>
      <c r="CI54" s="17" t="s">
        <v>43</v>
      </c>
      <c r="CJ54" s="17" t="s">
        <v>28</v>
      </c>
      <c r="CK54" s="17" t="s">
        <v>107</v>
      </c>
      <c r="CL54" s="17" t="s">
        <v>21</v>
      </c>
      <c r="CM54" s="17" t="s">
        <v>71</v>
      </c>
      <c r="CN54" s="18" t="s">
        <v>22</v>
      </c>
      <c r="CO54" s="19"/>
    </row>
    <row r="55" spans="2:93" ht="13.5" thickBot="1" x14ac:dyDescent="0.25">
      <c r="B55" s="8"/>
      <c r="C55" s="25">
        <v>7</v>
      </c>
      <c r="D55" s="26">
        <v>5</v>
      </c>
      <c r="E55" s="26">
        <v>91</v>
      </c>
      <c r="F55" s="26">
        <v>85</v>
      </c>
      <c r="G55" s="26">
        <v>44</v>
      </c>
      <c r="H55" s="26">
        <v>58</v>
      </c>
      <c r="I55" s="26">
        <v>87</v>
      </c>
      <c r="J55" s="26">
        <v>101</v>
      </c>
      <c r="K55" s="26">
        <v>60</v>
      </c>
      <c r="L55" s="26">
        <v>54</v>
      </c>
      <c r="M55" s="26">
        <v>140</v>
      </c>
      <c r="N55" s="27">
        <v>138</v>
      </c>
      <c r="O55" s="28">
        <f t="shared" si="36"/>
        <v>83810</v>
      </c>
      <c r="P55" s="29">
        <f t="shared" si="37"/>
        <v>9082800</v>
      </c>
      <c r="Q55" s="14"/>
      <c r="R55" s="78" t="s">
        <v>140</v>
      </c>
      <c r="S55" s="30" t="s">
        <v>43</v>
      </c>
      <c r="T55" s="34" t="s">
        <v>144</v>
      </c>
      <c r="U55" s="37" t="s">
        <v>119</v>
      </c>
      <c r="V55" s="31" t="s">
        <v>166</v>
      </c>
      <c r="W55" s="31" t="s">
        <v>102</v>
      </c>
      <c r="X55" s="33" t="s">
        <v>44</v>
      </c>
      <c r="Y55" s="31" t="s">
        <v>51</v>
      </c>
      <c r="Z55" s="31" t="s">
        <v>107</v>
      </c>
      <c r="AA55" s="31" t="s">
        <v>165</v>
      </c>
      <c r="AB55" s="31" t="s">
        <v>122</v>
      </c>
      <c r="AC55" s="31" t="s">
        <v>143</v>
      </c>
      <c r="AD55" s="32" t="s">
        <v>52</v>
      </c>
      <c r="AE55" s="19"/>
      <c r="AG55" s="8"/>
      <c r="AH55" s="25">
        <v>96</v>
      </c>
      <c r="AI55" s="26">
        <v>73</v>
      </c>
      <c r="AJ55" s="26">
        <v>3</v>
      </c>
      <c r="AK55" s="26">
        <v>11</v>
      </c>
      <c r="AL55" s="26">
        <v>38</v>
      </c>
      <c r="AM55" s="26">
        <v>76</v>
      </c>
      <c r="AN55" s="26">
        <v>69</v>
      </c>
      <c r="AO55" s="26">
        <v>107</v>
      </c>
      <c r="AP55" s="26">
        <v>134</v>
      </c>
      <c r="AQ55" s="26">
        <v>142</v>
      </c>
      <c r="AR55" s="26">
        <v>72</v>
      </c>
      <c r="AS55" s="27">
        <v>49</v>
      </c>
      <c r="AT55" s="28">
        <f t="shared" si="38"/>
        <v>83810</v>
      </c>
      <c r="AU55" s="29">
        <f t="shared" si="39"/>
        <v>9082800</v>
      </c>
      <c r="AV55" s="14"/>
      <c r="AW55" s="89" t="s">
        <v>170</v>
      </c>
      <c r="AX55" s="30" t="s">
        <v>139</v>
      </c>
      <c r="AY55" s="33" t="s">
        <v>84</v>
      </c>
      <c r="AZ55" s="93" t="s">
        <v>72</v>
      </c>
      <c r="BA55" s="31" t="s">
        <v>120</v>
      </c>
      <c r="BB55" s="31" t="s">
        <v>149</v>
      </c>
      <c r="BC55" s="31" t="s">
        <v>69</v>
      </c>
      <c r="BD55" s="31" t="s">
        <v>70</v>
      </c>
      <c r="BE55" s="94" t="s">
        <v>148</v>
      </c>
      <c r="BF55" s="34" t="s">
        <v>121</v>
      </c>
      <c r="BG55" s="31" t="s">
        <v>67</v>
      </c>
      <c r="BH55" s="31" t="s">
        <v>77</v>
      </c>
      <c r="BI55" s="32" t="s">
        <v>138</v>
      </c>
      <c r="BJ55" s="19"/>
      <c r="BL55" s="8"/>
      <c r="BM55" s="25">
        <v>32</v>
      </c>
      <c r="BN55" s="26">
        <v>119</v>
      </c>
      <c r="BO55" s="26">
        <v>132</v>
      </c>
      <c r="BP55" s="26">
        <v>109</v>
      </c>
      <c r="BQ55" s="26">
        <v>111</v>
      </c>
      <c r="BR55" s="26">
        <v>58</v>
      </c>
      <c r="BS55" s="26">
        <v>87</v>
      </c>
      <c r="BT55" s="26">
        <v>34</v>
      </c>
      <c r="BU55" s="26">
        <v>36</v>
      </c>
      <c r="BV55" s="26">
        <v>13</v>
      </c>
      <c r="BW55" s="26">
        <v>26</v>
      </c>
      <c r="BX55" s="27">
        <v>113</v>
      </c>
      <c r="BY55" s="28">
        <f t="shared" si="40"/>
        <v>83810</v>
      </c>
      <c r="BZ55" s="29">
        <f t="shared" si="41"/>
        <v>9082800</v>
      </c>
      <c r="CA55" s="14"/>
      <c r="CB55" s="104" t="s">
        <v>42</v>
      </c>
      <c r="CC55" s="30" t="s">
        <v>160</v>
      </c>
      <c r="CD55" s="31" t="s">
        <v>46</v>
      </c>
      <c r="CE55" s="31" t="s">
        <v>123</v>
      </c>
      <c r="CF55" s="31" t="s">
        <v>60</v>
      </c>
      <c r="CG55" s="31" t="s">
        <v>38</v>
      </c>
      <c r="CH55" s="31" t="s">
        <v>44</v>
      </c>
      <c r="CI55" s="31" t="s">
        <v>51</v>
      </c>
      <c r="CJ55" s="31" t="s">
        <v>37</v>
      </c>
      <c r="CK55" s="31" t="s">
        <v>57</v>
      </c>
      <c r="CL55" s="31" t="s">
        <v>118</v>
      </c>
      <c r="CM55" s="31" t="s">
        <v>49</v>
      </c>
      <c r="CN55" s="32" t="s">
        <v>155</v>
      </c>
      <c r="CO55" s="19"/>
    </row>
    <row r="56" spans="2:93" ht="13.5" thickBot="1" x14ac:dyDescent="0.25">
      <c r="B56" s="8"/>
      <c r="C56" s="25">
        <v>110</v>
      </c>
      <c r="D56" s="26">
        <v>48</v>
      </c>
      <c r="E56" s="26">
        <v>115</v>
      </c>
      <c r="F56" s="26">
        <v>57</v>
      </c>
      <c r="G56" s="26">
        <v>139</v>
      </c>
      <c r="H56" s="26">
        <v>116</v>
      </c>
      <c r="I56" s="26">
        <v>29</v>
      </c>
      <c r="J56" s="26">
        <v>6</v>
      </c>
      <c r="K56" s="26">
        <v>88</v>
      </c>
      <c r="L56" s="26">
        <v>30</v>
      </c>
      <c r="M56" s="26">
        <v>97</v>
      </c>
      <c r="N56" s="27">
        <v>35</v>
      </c>
      <c r="O56" s="28">
        <f t="shared" si="36"/>
        <v>83810</v>
      </c>
      <c r="P56" s="29">
        <f t="shared" si="37"/>
        <v>9082800</v>
      </c>
      <c r="Q56" s="14"/>
      <c r="R56" s="78" t="s">
        <v>164</v>
      </c>
      <c r="S56" s="30" t="s">
        <v>175</v>
      </c>
      <c r="T56" s="31" t="s">
        <v>146</v>
      </c>
      <c r="U56" s="34" t="s">
        <v>113</v>
      </c>
      <c r="V56" s="31" t="s">
        <v>61</v>
      </c>
      <c r="W56" s="31" t="s">
        <v>25</v>
      </c>
      <c r="X56" s="37" t="s">
        <v>133</v>
      </c>
      <c r="Y56" s="31" t="s">
        <v>136</v>
      </c>
      <c r="Z56" s="33" t="s">
        <v>28</v>
      </c>
      <c r="AA56" s="31" t="s">
        <v>56</v>
      </c>
      <c r="AB56" s="31" t="s">
        <v>114</v>
      </c>
      <c r="AC56" s="31" t="s">
        <v>141</v>
      </c>
      <c r="AD56" s="32" t="s">
        <v>176</v>
      </c>
      <c r="AE56" s="19"/>
      <c r="AG56" s="8"/>
      <c r="AH56" s="25">
        <v>35</v>
      </c>
      <c r="AI56" s="26">
        <v>121</v>
      </c>
      <c r="AJ56" s="26">
        <v>82</v>
      </c>
      <c r="AK56" s="26">
        <v>138</v>
      </c>
      <c r="AL56" s="26">
        <v>31</v>
      </c>
      <c r="AM56" s="26">
        <v>95</v>
      </c>
      <c r="AN56" s="26">
        <v>50</v>
      </c>
      <c r="AO56" s="26">
        <v>114</v>
      </c>
      <c r="AP56" s="26">
        <v>7</v>
      </c>
      <c r="AQ56" s="26">
        <v>63</v>
      </c>
      <c r="AR56" s="26">
        <v>24</v>
      </c>
      <c r="AS56" s="27">
        <v>110</v>
      </c>
      <c r="AT56" s="28">
        <f t="shared" si="38"/>
        <v>83810</v>
      </c>
      <c r="AU56" s="29">
        <f t="shared" si="39"/>
        <v>9082800</v>
      </c>
      <c r="AV56" s="14"/>
      <c r="AW56" s="89" t="s">
        <v>172</v>
      </c>
      <c r="AX56" s="30" t="s">
        <v>176</v>
      </c>
      <c r="AY56" s="31" t="s">
        <v>156</v>
      </c>
      <c r="AZ56" s="105" t="s">
        <v>95</v>
      </c>
      <c r="BA56" s="31" t="s">
        <v>52</v>
      </c>
      <c r="BB56" s="31" t="s">
        <v>92</v>
      </c>
      <c r="BC56" s="31" t="s">
        <v>9</v>
      </c>
      <c r="BD56" s="31" t="s">
        <v>18</v>
      </c>
      <c r="BE56" s="94" t="s">
        <v>97</v>
      </c>
      <c r="BF56" s="31" t="s">
        <v>43</v>
      </c>
      <c r="BG56" s="34" t="s">
        <v>94</v>
      </c>
      <c r="BH56" s="31" t="s">
        <v>159</v>
      </c>
      <c r="BI56" s="32" t="s">
        <v>175</v>
      </c>
      <c r="BJ56" s="19"/>
      <c r="BL56" s="8"/>
      <c r="BM56" s="25">
        <v>81</v>
      </c>
      <c r="BN56" s="26">
        <v>96</v>
      </c>
      <c r="BO56" s="26">
        <v>25</v>
      </c>
      <c r="BP56" s="26">
        <v>22</v>
      </c>
      <c r="BQ56" s="26">
        <v>53</v>
      </c>
      <c r="BR56" s="26">
        <v>5</v>
      </c>
      <c r="BS56" s="26">
        <v>140</v>
      </c>
      <c r="BT56" s="26">
        <v>92</v>
      </c>
      <c r="BU56" s="26">
        <v>123</v>
      </c>
      <c r="BV56" s="26">
        <v>120</v>
      </c>
      <c r="BW56" s="26">
        <v>49</v>
      </c>
      <c r="BX56" s="27">
        <v>64</v>
      </c>
      <c r="BY56" s="28">
        <f t="shared" si="40"/>
        <v>83810</v>
      </c>
      <c r="BZ56" s="29">
        <f t="shared" si="41"/>
        <v>9082800</v>
      </c>
      <c r="CA56" s="14"/>
      <c r="CB56" s="104" t="s">
        <v>90</v>
      </c>
      <c r="CC56" s="30" t="s">
        <v>153</v>
      </c>
      <c r="CD56" s="31" t="s">
        <v>139</v>
      </c>
      <c r="CE56" s="31" t="s">
        <v>93</v>
      </c>
      <c r="CF56" s="31" t="s">
        <v>127</v>
      </c>
      <c r="CG56" s="31" t="s">
        <v>29</v>
      </c>
      <c r="CH56" s="31" t="s">
        <v>144</v>
      </c>
      <c r="CI56" s="31" t="s">
        <v>143</v>
      </c>
      <c r="CJ56" s="31" t="s">
        <v>24</v>
      </c>
      <c r="CK56" s="31" t="s">
        <v>126</v>
      </c>
      <c r="CL56" s="31" t="s">
        <v>96</v>
      </c>
      <c r="CM56" s="31" t="s">
        <v>138</v>
      </c>
      <c r="CN56" s="32" t="s">
        <v>152</v>
      </c>
      <c r="CO56" s="19"/>
    </row>
    <row r="57" spans="2:93" ht="13.5" thickBot="1" x14ac:dyDescent="0.25">
      <c r="B57" s="8"/>
      <c r="C57" s="25">
        <v>113</v>
      </c>
      <c r="D57" s="26">
        <v>103</v>
      </c>
      <c r="E57" s="26">
        <v>136</v>
      </c>
      <c r="F57" s="26">
        <v>52</v>
      </c>
      <c r="G57" s="26">
        <v>41</v>
      </c>
      <c r="H57" s="26">
        <v>24</v>
      </c>
      <c r="I57" s="26">
        <v>121</v>
      </c>
      <c r="J57" s="26">
        <v>104</v>
      </c>
      <c r="K57" s="26">
        <v>93</v>
      </c>
      <c r="L57" s="26">
        <v>9</v>
      </c>
      <c r="M57" s="26">
        <v>42</v>
      </c>
      <c r="N57" s="27">
        <v>32</v>
      </c>
      <c r="O57" s="28">
        <f t="shared" si="36"/>
        <v>83810</v>
      </c>
      <c r="P57" s="29">
        <f t="shared" si="37"/>
        <v>9082800</v>
      </c>
      <c r="Q57" s="14"/>
      <c r="R57" s="78" t="s">
        <v>129</v>
      </c>
      <c r="S57" s="30" t="s">
        <v>155</v>
      </c>
      <c r="T57" s="31" t="s">
        <v>14</v>
      </c>
      <c r="U57" s="31" t="s">
        <v>147</v>
      </c>
      <c r="V57" s="34" t="s">
        <v>86</v>
      </c>
      <c r="W57" s="33" t="s">
        <v>105</v>
      </c>
      <c r="X57" s="31" t="s">
        <v>159</v>
      </c>
      <c r="Y57" s="31" t="s">
        <v>156</v>
      </c>
      <c r="Z57" s="31" t="s">
        <v>104</v>
      </c>
      <c r="AA57" s="31" t="s">
        <v>89</v>
      </c>
      <c r="AB57" s="31" t="s">
        <v>150</v>
      </c>
      <c r="AC57" s="37" t="s">
        <v>13</v>
      </c>
      <c r="AD57" s="32" t="s">
        <v>160</v>
      </c>
      <c r="AE57" s="19"/>
      <c r="AG57" s="8"/>
      <c r="AH57" s="25">
        <v>91</v>
      </c>
      <c r="AI57" s="26">
        <v>41</v>
      </c>
      <c r="AJ57" s="26">
        <v>47</v>
      </c>
      <c r="AK57" s="26">
        <v>78</v>
      </c>
      <c r="AL57" s="26">
        <v>4</v>
      </c>
      <c r="AM57" s="26">
        <v>12</v>
      </c>
      <c r="AN57" s="26">
        <v>133</v>
      </c>
      <c r="AO57" s="26">
        <v>141</v>
      </c>
      <c r="AP57" s="26">
        <v>67</v>
      </c>
      <c r="AQ57" s="26">
        <v>98</v>
      </c>
      <c r="AR57" s="26">
        <v>104</v>
      </c>
      <c r="AS57" s="27">
        <v>54</v>
      </c>
      <c r="AT57" s="28">
        <f t="shared" si="38"/>
        <v>83810</v>
      </c>
      <c r="AU57" s="29">
        <f t="shared" si="39"/>
        <v>9082800</v>
      </c>
      <c r="AV57" s="14"/>
      <c r="AW57" s="89" t="s">
        <v>174</v>
      </c>
      <c r="AX57" s="30" t="s">
        <v>119</v>
      </c>
      <c r="AY57" s="31" t="s">
        <v>105</v>
      </c>
      <c r="AZ57" s="93" t="s">
        <v>135</v>
      </c>
      <c r="BA57" s="33" t="s">
        <v>71</v>
      </c>
      <c r="BB57" s="31" t="s">
        <v>82</v>
      </c>
      <c r="BC57" s="31" t="s">
        <v>168</v>
      </c>
      <c r="BD57" s="31" t="s">
        <v>169</v>
      </c>
      <c r="BE57" s="94" t="s">
        <v>79</v>
      </c>
      <c r="BF57" s="31" t="s">
        <v>68</v>
      </c>
      <c r="BG57" s="31" t="s">
        <v>134</v>
      </c>
      <c r="BH57" s="34" t="s">
        <v>104</v>
      </c>
      <c r="BI57" s="32" t="s">
        <v>122</v>
      </c>
      <c r="BJ57" s="19"/>
      <c r="BL57" s="8"/>
      <c r="BM57" s="25">
        <v>129</v>
      </c>
      <c r="BN57" s="26">
        <v>2</v>
      </c>
      <c r="BO57" s="26">
        <v>72</v>
      </c>
      <c r="BP57" s="26">
        <v>105</v>
      </c>
      <c r="BQ57" s="26">
        <v>104</v>
      </c>
      <c r="BR57" s="26">
        <v>85</v>
      </c>
      <c r="BS57" s="26">
        <v>60</v>
      </c>
      <c r="BT57" s="26">
        <v>41</v>
      </c>
      <c r="BU57" s="26">
        <v>40</v>
      </c>
      <c r="BV57" s="26">
        <v>73</v>
      </c>
      <c r="BW57" s="26">
        <v>143</v>
      </c>
      <c r="BX57" s="27">
        <v>16</v>
      </c>
      <c r="BY57" s="28">
        <f t="shared" si="40"/>
        <v>83810</v>
      </c>
      <c r="BZ57" s="29">
        <f t="shared" si="41"/>
        <v>9082800</v>
      </c>
      <c r="CA57" s="14"/>
      <c r="CB57" s="104" t="s">
        <v>117</v>
      </c>
      <c r="CC57" s="30" t="s">
        <v>30</v>
      </c>
      <c r="CD57" s="31" t="s">
        <v>157</v>
      </c>
      <c r="CE57" s="31" t="s">
        <v>77</v>
      </c>
      <c r="CF57" s="31" t="s">
        <v>36</v>
      </c>
      <c r="CG57" s="31" t="s">
        <v>104</v>
      </c>
      <c r="CH57" s="31" t="s">
        <v>166</v>
      </c>
      <c r="CI57" s="31" t="s">
        <v>165</v>
      </c>
      <c r="CJ57" s="31" t="s">
        <v>105</v>
      </c>
      <c r="CK57" s="31" t="s">
        <v>39</v>
      </c>
      <c r="CL57" s="31" t="s">
        <v>84</v>
      </c>
      <c r="CM57" s="31" t="s">
        <v>158</v>
      </c>
      <c r="CN57" s="32" t="s">
        <v>23</v>
      </c>
      <c r="CO57" s="19"/>
    </row>
    <row r="58" spans="2:93" ht="13.5" thickBot="1" x14ac:dyDescent="0.25">
      <c r="B58" s="8"/>
      <c r="C58" s="25">
        <v>16</v>
      </c>
      <c r="D58" s="26">
        <v>100</v>
      </c>
      <c r="E58" s="26">
        <v>124</v>
      </c>
      <c r="F58" s="26">
        <v>65</v>
      </c>
      <c r="G58" s="26">
        <v>122</v>
      </c>
      <c r="H58" s="26">
        <v>108</v>
      </c>
      <c r="I58" s="26">
        <v>37</v>
      </c>
      <c r="J58" s="26">
        <v>23</v>
      </c>
      <c r="K58" s="26">
        <v>80</v>
      </c>
      <c r="L58" s="26">
        <v>21</v>
      </c>
      <c r="M58" s="26">
        <v>45</v>
      </c>
      <c r="N58" s="27">
        <v>129</v>
      </c>
      <c r="O58" s="28">
        <f t="shared" si="36"/>
        <v>83810</v>
      </c>
      <c r="P58" s="29">
        <f t="shared" si="37"/>
        <v>9082800</v>
      </c>
      <c r="Q58" s="14"/>
      <c r="R58" s="78" t="s">
        <v>151</v>
      </c>
      <c r="S58" s="30" t="s">
        <v>23</v>
      </c>
      <c r="T58" s="31" t="s">
        <v>108</v>
      </c>
      <c r="U58" s="31" t="s">
        <v>109</v>
      </c>
      <c r="V58" s="31" t="s">
        <v>35</v>
      </c>
      <c r="W58" s="34" t="s">
        <v>74</v>
      </c>
      <c r="X58" s="31" t="s">
        <v>131</v>
      </c>
      <c r="Y58" s="33" t="s">
        <v>130</v>
      </c>
      <c r="Z58" s="31" t="s">
        <v>65</v>
      </c>
      <c r="AA58" s="31" t="s">
        <v>40</v>
      </c>
      <c r="AB58" s="31" t="s">
        <v>100</v>
      </c>
      <c r="AC58" s="31" t="s">
        <v>101</v>
      </c>
      <c r="AD58" s="36" t="s">
        <v>30</v>
      </c>
      <c r="AE58" s="19"/>
      <c r="AG58" s="8"/>
      <c r="AH58" s="25">
        <v>116</v>
      </c>
      <c r="AI58" s="26">
        <v>123</v>
      </c>
      <c r="AJ58" s="26">
        <v>94</v>
      </c>
      <c r="AK58" s="26">
        <v>48</v>
      </c>
      <c r="AL58" s="26">
        <v>140</v>
      </c>
      <c r="AM58" s="26">
        <v>55</v>
      </c>
      <c r="AN58" s="26">
        <v>90</v>
      </c>
      <c r="AO58" s="26">
        <v>5</v>
      </c>
      <c r="AP58" s="26">
        <v>97</v>
      </c>
      <c r="AQ58" s="26">
        <v>51</v>
      </c>
      <c r="AR58" s="26">
        <v>22</v>
      </c>
      <c r="AS58" s="27">
        <v>29</v>
      </c>
      <c r="AT58" s="28">
        <f t="shared" si="38"/>
        <v>83810</v>
      </c>
      <c r="AU58" s="29">
        <f t="shared" si="39"/>
        <v>9082800</v>
      </c>
      <c r="AV58" s="14"/>
      <c r="AW58" s="89" t="s">
        <v>178</v>
      </c>
      <c r="AX58" s="30" t="s">
        <v>133</v>
      </c>
      <c r="AY58" s="31" t="s">
        <v>126</v>
      </c>
      <c r="AZ58" s="93" t="s">
        <v>45</v>
      </c>
      <c r="BA58" s="31" t="s">
        <v>146</v>
      </c>
      <c r="BB58" s="33" t="s">
        <v>143</v>
      </c>
      <c r="BC58" s="31" t="s">
        <v>142</v>
      </c>
      <c r="BD58" s="31" t="s">
        <v>145</v>
      </c>
      <c r="BE58" s="94" t="s">
        <v>144</v>
      </c>
      <c r="BF58" s="31" t="s">
        <v>141</v>
      </c>
      <c r="BG58" s="31" t="s">
        <v>50</v>
      </c>
      <c r="BH58" s="31" t="s">
        <v>127</v>
      </c>
      <c r="BI58" s="38" t="s">
        <v>136</v>
      </c>
      <c r="BJ58" s="19"/>
      <c r="BL58" s="8"/>
      <c r="BM58" s="25">
        <v>86</v>
      </c>
      <c r="BN58" s="26">
        <v>61</v>
      </c>
      <c r="BO58" s="26">
        <v>10</v>
      </c>
      <c r="BP58" s="26">
        <v>69</v>
      </c>
      <c r="BQ58" s="26">
        <v>24</v>
      </c>
      <c r="BR58" s="26">
        <v>134</v>
      </c>
      <c r="BS58" s="26">
        <v>11</v>
      </c>
      <c r="BT58" s="26">
        <v>121</v>
      </c>
      <c r="BU58" s="26">
        <v>76</v>
      </c>
      <c r="BV58" s="26">
        <v>135</v>
      </c>
      <c r="BW58" s="26">
        <v>84</v>
      </c>
      <c r="BX58" s="27">
        <v>59</v>
      </c>
      <c r="BY58" s="28">
        <f t="shared" si="40"/>
        <v>83810</v>
      </c>
      <c r="BZ58" s="29">
        <f t="shared" si="41"/>
        <v>9082800</v>
      </c>
      <c r="CA58" s="14"/>
      <c r="CB58" s="104" t="s">
        <v>132</v>
      </c>
      <c r="CC58" s="30" t="s">
        <v>66</v>
      </c>
      <c r="CD58" s="31" t="s">
        <v>15</v>
      </c>
      <c r="CE58" s="31" t="s">
        <v>115</v>
      </c>
      <c r="CF58" s="31" t="s">
        <v>70</v>
      </c>
      <c r="CG58" s="31" t="s">
        <v>159</v>
      </c>
      <c r="CH58" s="31" t="s">
        <v>121</v>
      </c>
      <c r="CI58" s="31" t="s">
        <v>120</v>
      </c>
      <c r="CJ58" s="31" t="s">
        <v>156</v>
      </c>
      <c r="CK58" s="31" t="s">
        <v>69</v>
      </c>
      <c r="CL58" s="31" t="s">
        <v>112</v>
      </c>
      <c r="CM58" s="31" t="s">
        <v>12</v>
      </c>
      <c r="CN58" s="32" t="s">
        <v>73</v>
      </c>
      <c r="CO58" s="19"/>
    </row>
    <row r="59" spans="2:93" ht="13.5" thickBot="1" x14ac:dyDescent="0.25">
      <c r="B59" s="8"/>
      <c r="C59" s="25">
        <v>90</v>
      </c>
      <c r="D59" s="26">
        <v>143</v>
      </c>
      <c r="E59" s="26">
        <v>111</v>
      </c>
      <c r="F59" s="26">
        <v>95</v>
      </c>
      <c r="G59" s="26">
        <v>96</v>
      </c>
      <c r="H59" s="26">
        <v>123</v>
      </c>
      <c r="I59" s="26">
        <v>22</v>
      </c>
      <c r="J59" s="26">
        <v>49</v>
      </c>
      <c r="K59" s="26">
        <v>50</v>
      </c>
      <c r="L59" s="26">
        <v>34</v>
      </c>
      <c r="M59" s="26">
        <v>2</v>
      </c>
      <c r="N59" s="27">
        <v>55</v>
      </c>
      <c r="O59" s="28">
        <f t="shared" si="36"/>
        <v>83810</v>
      </c>
      <c r="P59" s="29">
        <f t="shared" si="37"/>
        <v>9082800</v>
      </c>
      <c r="Q59" s="14"/>
      <c r="R59" s="78" t="s">
        <v>85</v>
      </c>
      <c r="S59" s="30" t="s">
        <v>145</v>
      </c>
      <c r="T59" s="31" t="s">
        <v>158</v>
      </c>
      <c r="U59" s="33" t="s">
        <v>38</v>
      </c>
      <c r="V59" s="37" t="s">
        <v>9</v>
      </c>
      <c r="W59" s="31" t="s">
        <v>139</v>
      </c>
      <c r="X59" s="34" t="s">
        <v>126</v>
      </c>
      <c r="Y59" s="31" t="s">
        <v>127</v>
      </c>
      <c r="Z59" s="31" t="s">
        <v>138</v>
      </c>
      <c r="AA59" s="31" t="s">
        <v>18</v>
      </c>
      <c r="AB59" s="31" t="s">
        <v>37</v>
      </c>
      <c r="AC59" s="31" t="s">
        <v>157</v>
      </c>
      <c r="AD59" s="32" t="s">
        <v>142</v>
      </c>
      <c r="AE59" s="19"/>
      <c r="AG59" s="8"/>
      <c r="AH59" s="25">
        <v>126</v>
      </c>
      <c r="AI59" s="26">
        <v>26</v>
      </c>
      <c r="AJ59" s="26">
        <v>77</v>
      </c>
      <c r="AK59" s="26">
        <v>100</v>
      </c>
      <c r="AL59" s="26">
        <v>37</v>
      </c>
      <c r="AM59" s="26">
        <v>15</v>
      </c>
      <c r="AN59" s="26">
        <v>130</v>
      </c>
      <c r="AO59" s="26">
        <v>108</v>
      </c>
      <c r="AP59" s="26">
        <v>45</v>
      </c>
      <c r="AQ59" s="26">
        <v>68</v>
      </c>
      <c r="AR59" s="26">
        <v>119</v>
      </c>
      <c r="AS59" s="27">
        <v>19</v>
      </c>
      <c r="AT59" s="28">
        <f t="shared" si="38"/>
        <v>83810</v>
      </c>
      <c r="AU59" s="29">
        <f t="shared" si="39"/>
        <v>9082800</v>
      </c>
      <c r="AV59" s="14"/>
      <c r="AW59" s="89" t="s">
        <v>110</v>
      </c>
      <c r="AX59" s="30" t="s">
        <v>75</v>
      </c>
      <c r="AY59" s="31" t="s">
        <v>49</v>
      </c>
      <c r="AZ59" s="93" t="s">
        <v>80</v>
      </c>
      <c r="BA59" s="34" t="s">
        <v>108</v>
      </c>
      <c r="BB59" s="31" t="s">
        <v>130</v>
      </c>
      <c r="BC59" s="33" t="s">
        <v>19</v>
      </c>
      <c r="BD59" s="31" t="s">
        <v>8</v>
      </c>
      <c r="BE59" s="94" t="s">
        <v>131</v>
      </c>
      <c r="BF59" s="31" t="s">
        <v>101</v>
      </c>
      <c r="BG59" s="31" t="s">
        <v>81</v>
      </c>
      <c r="BH59" s="31" t="s">
        <v>46</v>
      </c>
      <c r="BI59" s="32" t="s">
        <v>64</v>
      </c>
      <c r="BJ59" s="19"/>
      <c r="BL59" s="8"/>
      <c r="BM59" s="25">
        <v>65</v>
      </c>
      <c r="BN59" s="26">
        <v>142</v>
      </c>
      <c r="BO59" s="26">
        <v>79</v>
      </c>
      <c r="BP59" s="26">
        <v>19</v>
      </c>
      <c r="BQ59" s="26">
        <v>50</v>
      </c>
      <c r="BR59" s="26">
        <v>27</v>
      </c>
      <c r="BS59" s="26">
        <v>118</v>
      </c>
      <c r="BT59" s="26">
        <v>95</v>
      </c>
      <c r="BU59" s="26">
        <v>126</v>
      </c>
      <c r="BV59" s="26">
        <v>66</v>
      </c>
      <c r="BW59" s="26">
        <v>3</v>
      </c>
      <c r="BX59" s="27">
        <v>80</v>
      </c>
      <c r="BY59" s="28">
        <f t="shared" si="40"/>
        <v>83810</v>
      </c>
      <c r="BZ59" s="29">
        <f t="shared" si="41"/>
        <v>9082800</v>
      </c>
      <c r="CA59" s="14"/>
      <c r="CB59" s="104"/>
      <c r="CC59" s="30" t="s">
        <v>35</v>
      </c>
      <c r="CD59" s="31" t="s">
        <v>67</v>
      </c>
      <c r="CE59" s="31" t="s">
        <v>103</v>
      </c>
      <c r="CF59" s="31" t="s">
        <v>64</v>
      </c>
      <c r="CG59" s="31" t="s">
        <v>18</v>
      </c>
      <c r="CH59" s="31" t="s">
        <v>16</v>
      </c>
      <c r="CI59" s="31" t="s">
        <v>11</v>
      </c>
      <c r="CJ59" s="31" t="s">
        <v>9</v>
      </c>
      <c r="CK59" s="31" t="s">
        <v>75</v>
      </c>
      <c r="CL59" s="31" t="s">
        <v>106</v>
      </c>
      <c r="CM59" s="31" t="s">
        <v>72</v>
      </c>
      <c r="CN59" s="32" t="s">
        <v>40</v>
      </c>
      <c r="CO59" s="19"/>
    </row>
    <row r="60" spans="2:93" ht="13.5" thickBot="1" x14ac:dyDescent="0.25">
      <c r="B60" s="8"/>
      <c r="C60" s="25">
        <v>79</v>
      </c>
      <c r="D60" s="26">
        <v>131</v>
      </c>
      <c r="E60" s="26">
        <v>33</v>
      </c>
      <c r="F60" s="26">
        <v>3</v>
      </c>
      <c r="G60" s="26">
        <v>92</v>
      </c>
      <c r="H60" s="26">
        <v>61</v>
      </c>
      <c r="I60" s="26">
        <v>84</v>
      </c>
      <c r="J60" s="26">
        <v>53</v>
      </c>
      <c r="K60" s="26">
        <v>142</v>
      </c>
      <c r="L60" s="26">
        <v>112</v>
      </c>
      <c r="M60" s="26">
        <v>14</v>
      </c>
      <c r="N60" s="27">
        <v>66</v>
      </c>
      <c r="O60" s="28">
        <f t="shared" si="36"/>
        <v>83810</v>
      </c>
      <c r="P60" s="29">
        <f t="shared" si="37"/>
        <v>9082800</v>
      </c>
      <c r="Q60" s="14"/>
      <c r="R60" s="78" t="s">
        <v>174</v>
      </c>
      <c r="S60" s="30" t="s">
        <v>103</v>
      </c>
      <c r="T60" s="31" t="s">
        <v>10</v>
      </c>
      <c r="U60" s="31" t="s">
        <v>26</v>
      </c>
      <c r="V60" s="31" t="s">
        <v>72</v>
      </c>
      <c r="W60" s="31" t="s">
        <v>24</v>
      </c>
      <c r="X60" s="31" t="s">
        <v>15</v>
      </c>
      <c r="Y60" s="34" t="s">
        <v>12</v>
      </c>
      <c r="Z60" s="37" t="s">
        <v>29</v>
      </c>
      <c r="AA60" s="31" t="s">
        <v>67</v>
      </c>
      <c r="AB60" s="31" t="s">
        <v>27</v>
      </c>
      <c r="AC60" s="33" t="s">
        <v>17</v>
      </c>
      <c r="AD60" s="32" t="s">
        <v>106</v>
      </c>
      <c r="AE60" s="19"/>
      <c r="AG60" s="8"/>
      <c r="AH60" s="25">
        <v>42</v>
      </c>
      <c r="AI60" s="26">
        <v>2</v>
      </c>
      <c r="AJ60" s="26">
        <v>136</v>
      </c>
      <c r="AK60" s="26">
        <v>85</v>
      </c>
      <c r="AL60" s="26">
        <v>75</v>
      </c>
      <c r="AM60" s="26">
        <v>56</v>
      </c>
      <c r="AN60" s="26">
        <v>89</v>
      </c>
      <c r="AO60" s="26">
        <v>70</v>
      </c>
      <c r="AP60" s="26">
        <v>60</v>
      </c>
      <c r="AQ60" s="26">
        <v>9</v>
      </c>
      <c r="AR60" s="26">
        <v>143</v>
      </c>
      <c r="AS60" s="27">
        <v>103</v>
      </c>
      <c r="AT60" s="28">
        <f t="shared" si="38"/>
        <v>83810</v>
      </c>
      <c r="AU60" s="29">
        <f t="shared" si="39"/>
        <v>9082800</v>
      </c>
      <c r="AV60" s="14"/>
      <c r="AW60" s="89" t="s">
        <v>129</v>
      </c>
      <c r="AX60" s="30" t="s">
        <v>13</v>
      </c>
      <c r="AY60" s="31" t="s">
        <v>157</v>
      </c>
      <c r="AZ60" s="93" t="s">
        <v>147</v>
      </c>
      <c r="BA60" s="31" t="s">
        <v>166</v>
      </c>
      <c r="BB60" s="34" t="s">
        <v>163</v>
      </c>
      <c r="BC60" s="31" t="s">
        <v>47</v>
      </c>
      <c r="BD60" s="33" t="s">
        <v>48</v>
      </c>
      <c r="BE60" s="94" t="s">
        <v>162</v>
      </c>
      <c r="BF60" s="31" t="s">
        <v>165</v>
      </c>
      <c r="BG60" s="31" t="s">
        <v>150</v>
      </c>
      <c r="BH60" s="31" t="s">
        <v>158</v>
      </c>
      <c r="BI60" s="32" t="s">
        <v>14</v>
      </c>
      <c r="BJ60" s="19"/>
      <c r="BL60" s="8"/>
      <c r="BM60" s="25">
        <v>15</v>
      </c>
      <c r="BN60" s="26">
        <v>124</v>
      </c>
      <c r="BO60" s="26">
        <v>57</v>
      </c>
      <c r="BP60" s="26">
        <v>110</v>
      </c>
      <c r="BQ60" s="26">
        <v>70</v>
      </c>
      <c r="BR60" s="26">
        <v>20</v>
      </c>
      <c r="BS60" s="26">
        <v>125</v>
      </c>
      <c r="BT60" s="26">
        <v>75</v>
      </c>
      <c r="BU60" s="26">
        <v>35</v>
      </c>
      <c r="BV60" s="26">
        <v>88</v>
      </c>
      <c r="BW60" s="26">
        <v>21</v>
      </c>
      <c r="BX60" s="27">
        <v>130</v>
      </c>
      <c r="BY60" s="28">
        <f t="shared" si="40"/>
        <v>83810</v>
      </c>
      <c r="BZ60" s="29">
        <f t="shared" si="41"/>
        <v>9082800</v>
      </c>
      <c r="CA60" s="14"/>
      <c r="CB60" s="104" t="s">
        <v>154</v>
      </c>
      <c r="CC60" s="30" t="s">
        <v>19</v>
      </c>
      <c r="CD60" s="31" t="s">
        <v>109</v>
      </c>
      <c r="CE60" s="31" t="s">
        <v>61</v>
      </c>
      <c r="CF60" s="31" t="s">
        <v>175</v>
      </c>
      <c r="CG60" s="37" t="s">
        <v>162</v>
      </c>
      <c r="CH60" s="37" t="s">
        <v>54</v>
      </c>
      <c r="CI60" s="37" t="s">
        <v>63</v>
      </c>
      <c r="CJ60" s="37" t="s">
        <v>163</v>
      </c>
      <c r="CK60" s="31" t="s">
        <v>176</v>
      </c>
      <c r="CL60" s="31" t="s">
        <v>56</v>
      </c>
      <c r="CM60" s="31" t="s">
        <v>100</v>
      </c>
      <c r="CN60" s="32" t="s">
        <v>8</v>
      </c>
      <c r="CO60" s="19"/>
    </row>
    <row r="61" spans="2:93" ht="13.5" thickBot="1" x14ac:dyDescent="0.25">
      <c r="B61" s="8"/>
      <c r="C61" s="25">
        <v>40</v>
      </c>
      <c r="D61" s="26">
        <v>78</v>
      </c>
      <c r="E61" s="26">
        <v>75</v>
      </c>
      <c r="F61" s="26">
        <v>8</v>
      </c>
      <c r="G61" s="26">
        <v>109</v>
      </c>
      <c r="H61" s="26">
        <v>134</v>
      </c>
      <c r="I61" s="26">
        <v>11</v>
      </c>
      <c r="J61" s="26">
        <v>36</v>
      </c>
      <c r="K61" s="26">
        <v>137</v>
      </c>
      <c r="L61" s="26">
        <v>70</v>
      </c>
      <c r="M61" s="26">
        <v>67</v>
      </c>
      <c r="N61" s="27">
        <v>105</v>
      </c>
      <c r="O61" s="28">
        <f t="shared" si="36"/>
        <v>83810</v>
      </c>
      <c r="P61" s="29">
        <f t="shared" si="37"/>
        <v>9082800</v>
      </c>
      <c r="Q61" s="14"/>
      <c r="R61" s="78" t="s">
        <v>170</v>
      </c>
      <c r="S61" s="83" t="s">
        <v>39</v>
      </c>
      <c r="T61" s="31" t="s">
        <v>71</v>
      </c>
      <c r="U61" s="31" t="s">
        <v>163</v>
      </c>
      <c r="V61" s="31" t="s">
        <v>83</v>
      </c>
      <c r="W61" s="31" t="s">
        <v>60</v>
      </c>
      <c r="X61" s="31" t="s">
        <v>121</v>
      </c>
      <c r="Y61" s="31" t="s">
        <v>120</v>
      </c>
      <c r="Z61" s="34" t="s">
        <v>57</v>
      </c>
      <c r="AA61" s="33" t="s">
        <v>78</v>
      </c>
      <c r="AB61" s="31" t="s">
        <v>162</v>
      </c>
      <c r="AC61" s="31" t="s">
        <v>68</v>
      </c>
      <c r="AD61" s="32" t="s">
        <v>36</v>
      </c>
      <c r="AE61" s="19"/>
      <c r="AG61" s="8"/>
      <c r="AH61" s="25">
        <v>21</v>
      </c>
      <c r="AI61" s="26">
        <v>58</v>
      </c>
      <c r="AJ61" s="26">
        <v>81</v>
      </c>
      <c r="AK61" s="26">
        <v>17</v>
      </c>
      <c r="AL61" s="26">
        <v>101</v>
      </c>
      <c r="AM61" s="26">
        <v>132</v>
      </c>
      <c r="AN61" s="26">
        <v>13</v>
      </c>
      <c r="AO61" s="26">
        <v>44</v>
      </c>
      <c r="AP61" s="26">
        <v>128</v>
      </c>
      <c r="AQ61" s="26">
        <v>64</v>
      </c>
      <c r="AR61" s="26">
        <v>87</v>
      </c>
      <c r="AS61" s="27">
        <v>124</v>
      </c>
      <c r="AT61" s="28">
        <f t="shared" si="38"/>
        <v>83810</v>
      </c>
      <c r="AU61" s="29">
        <f t="shared" si="39"/>
        <v>9082800</v>
      </c>
      <c r="AV61" s="14"/>
      <c r="AW61" s="89" t="s">
        <v>140</v>
      </c>
      <c r="AX61" s="30" t="s">
        <v>100</v>
      </c>
      <c r="AY61" s="31" t="s">
        <v>44</v>
      </c>
      <c r="AZ61" s="93" t="s">
        <v>153</v>
      </c>
      <c r="BA61" s="31" t="s">
        <v>91</v>
      </c>
      <c r="BB61" s="31" t="s">
        <v>107</v>
      </c>
      <c r="BC61" s="34" t="s">
        <v>123</v>
      </c>
      <c r="BD61" s="31" t="s">
        <v>118</v>
      </c>
      <c r="BE61" s="106" t="s">
        <v>102</v>
      </c>
      <c r="BF61" s="31" t="s">
        <v>98</v>
      </c>
      <c r="BG61" s="31" t="s">
        <v>152</v>
      </c>
      <c r="BH61" s="31" t="s">
        <v>51</v>
      </c>
      <c r="BI61" s="32" t="s">
        <v>109</v>
      </c>
      <c r="BJ61" s="19"/>
      <c r="BL61" s="8"/>
      <c r="BM61" s="25">
        <v>106</v>
      </c>
      <c r="BN61" s="26">
        <v>18</v>
      </c>
      <c r="BO61" s="26">
        <v>131</v>
      </c>
      <c r="BP61" s="26">
        <v>82</v>
      </c>
      <c r="BQ61" s="26">
        <v>29</v>
      </c>
      <c r="BR61" s="26">
        <v>43</v>
      </c>
      <c r="BS61" s="26">
        <v>102</v>
      </c>
      <c r="BT61" s="26">
        <v>116</v>
      </c>
      <c r="BU61" s="26">
        <v>63</v>
      </c>
      <c r="BV61" s="26">
        <v>14</v>
      </c>
      <c r="BW61" s="26">
        <v>127</v>
      </c>
      <c r="BX61" s="27">
        <v>39</v>
      </c>
      <c r="BY61" s="28">
        <f t="shared" si="40"/>
        <v>83810</v>
      </c>
      <c r="BZ61" s="29">
        <f t="shared" si="41"/>
        <v>9082800</v>
      </c>
      <c r="CA61" s="14"/>
      <c r="CB61" s="104" t="s">
        <v>167</v>
      </c>
      <c r="CC61" s="30" t="s">
        <v>128</v>
      </c>
      <c r="CD61" s="31" t="s">
        <v>34</v>
      </c>
      <c r="CE61" s="31" t="s">
        <v>10</v>
      </c>
      <c r="CF61" s="31" t="s">
        <v>95</v>
      </c>
      <c r="CG61" s="35" t="s">
        <v>136</v>
      </c>
      <c r="CH61" s="35" t="s">
        <v>59</v>
      </c>
      <c r="CI61" s="35" t="s">
        <v>58</v>
      </c>
      <c r="CJ61" s="35" t="s">
        <v>133</v>
      </c>
      <c r="CK61" s="31" t="s">
        <v>94</v>
      </c>
      <c r="CL61" s="31" t="s">
        <v>17</v>
      </c>
      <c r="CM61" s="31" t="s">
        <v>41</v>
      </c>
      <c r="CN61" s="32" t="s">
        <v>125</v>
      </c>
      <c r="CO61" s="19"/>
    </row>
    <row r="62" spans="2:93" ht="13.5" thickBot="1" x14ac:dyDescent="0.25">
      <c r="B62" s="8"/>
      <c r="C62" s="25">
        <v>141</v>
      </c>
      <c r="D62" s="26">
        <v>83</v>
      </c>
      <c r="E62" s="26">
        <v>26</v>
      </c>
      <c r="F62" s="26">
        <v>94</v>
      </c>
      <c r="G62" s="26">
        <v>27</v>
      </c>
      <c r="H62" s="26">
        <v>102</v>
      </c>
      <c r="I62" s="26">
        <v>43</v>
      </c>
      <c r="J62" s="26">
        <v>118</v>
      </c>
      <c r="K62" s="26">
        <v>51</v>
      </c>
      <c r="L62" s="26">
        <v>119</v>
      </c>
      <c r="M62" s="26">
        <v>62</v>
      </c>
      <c r="N62" s="27">
        <v>4</v>
      </c>
      <c r="O62" s="28">
        <f t="shared" si="36"/>
        <v>83810</v>
      </c>
      <c r="P62" s="29">
        <f t="shared" si="37"/>
        <v>9082800</v>
      </c>
      <c r="Q62" s="14"/>
      <c r="R62" s="78" t="s">
        <v>110</v>
      </c>
      <c r="S62" s="30" t="s">
        <v>79</v>
      </c>
      <c r="T62" s="31" t="s">
        <v>32</v>
      </c>
      <c r="U62" s="31" t="s">
        <v>49</v>
      </c>
      <c r="V62" s="33" t="s">
        <v>45</v>
      </c>
      <c r="W62" s="37" t="s">
        <v>16</v>
      </c>
      <c r="X62" s="31" t="s">
        <v>58</v>
      </c>
      <c r="Y62" s="31" t="s">
        <v>59</v>
      </c>
      <c r="Z62" s="31" t="s">
        <v>11</v>
      </c>
      <c r="AA62" s="34" t="s">
        <v>50</v>
      </c>
      <c r="AB62" s="31" t="s">
        <v>46</v>
      </c>
      <c r="AC62" s="31" t="s">
        <v>21</v>
      </c>
      <c r="AD62" s="32" t="s">
        <v>82</v>
      </c>
      <c r="AE62" s="19"/>
      <c r="AG62" s="8"/>
      <c r="AH62" s="25">
        <v>53</v>
      </c>
      <c r="AI62" s="26">
        <v>129</v>
      </c>
      <c r="AJ62" s="26">
        <v>46</v>
      </c>
      <c r="AK62" s="26">
        <v>83</v>
      </c>
      <c r="AL62" s="26">
        <v>33</v>
      </c>
      <c r="AM62" s="26">
        <v>139</v>
      </c>
      <c r="AN62" s="26">
        <v>6</v>
      </c>
      <c r="AO62" s="26">
        <v>112</v>
      </c>
      <c r="AP62" s="26">
        <v>62</v>
      </c>
      <c r="AQ62" s="26">
        <v>99</v>
      </c>
      <c r="AR62" s="26">
        <v>16</v>
      </c>
      <c r="AS62" s="27">
        <v>92</v>
      </c>
      <c r="AT62" s="28">
        <f t="shared" si="38"/>
        <v>83810</v>
      </c>
      <c r="AU62" s="29">
        <f t="shared" si="39"/>
        <v>9082800</v>
      </c>
      <c r="AV62" s="14"/>
      <c r="AW62" s="89" t="s">
        <v>151</v>
      </c>
      <c r="AX62" s="30" t="s">
        <v>29</v>
      </c>
      <c r="AY62" s="31" t="s">
        <v>30</v>
      </c>
      <c r="AZ62" s="93" t="s">
        <v>31</v>
      </c>
      <c r="BA62" s="31" t="s">
        <v>32</v>
      </c>
      <c r="BB62" s="31" t="s">
        <v>26</v>
      </c>
      <c r="BC62" s="31" t="s">
        <v>25</v>
      </c>
      <c r="BD62" s="34" t="s">
        <v>28</v>
      </c>
      <c r="BE62" s="94" t="s">
        <v>27</v>
      </c>
      <c r="BF62" s="33" t="s">
        <v>21</v>
      </c>
      <c r="BG62" s="31" t="s">
        <v>22</v>
      </c>
      <c r="BH62" s="31" t="s">
        <v>23</v>
      </c>
      <c r="BI62" s="32" t="s">
        <v>24</v>
      </c>
      <c r="BJ62" s="19"/>
      <c r="BL62" s="8"/>
      <c r="BM62" s="25">
        <v>51</v>
      </c>
      <c r="BN62" s="26">
        <v>48</v>
      </c>
      <c r="BO62" s="26">
        <v>17</v>
      </c>
      <c r="BP62" s="26">
        <v>107</v>
      </c>
      <c r="BQ62" s="26">
        <v>4</v>
      </c>
      <c r="BR62" s="26">
        <v>91</v>
      </c>
      <c r="BS62" s="26">
        <v>54</v>
      </c>
      <c r="BT62" s="26">
        <v>141</v>
      </c>
      <c r="BU62" s="26">
        <v>38</v>
      </c>
      <c r="BV62" s="26">
        <v>128</v>
      </c>
      <c r="BW62" s="26">
        <v>97</v>
      </c>
      <c r="BX62" s="27">
        <v>94</v>
      </c>
      <c r="BY62" s="28">
        <f t="shared" si="40"/>
        <v>83810</v>
      </c>
      <c r="BZ62" s="29">
        <f t="shared" si="41"/>
        <v>9082800</v>
      </c>
      <c r="CA62" s="14"/>
      <c r="CB62" s="104" t="s">
        <v>171</v>
      </c>
      <c r="CC62" s="30" t="s">
        <v>50</v>
      </c>
      <c r="CD62" s="31" t="s">
        <v>146</v>
      </c>
      <c r="CE62" s="31" t="s">
        <v>91</v>
      </c>
      <c r="CF62" s="31" t="s">
        <v>148</v>
      </c>
      <c r="CG62" s="31" t="s">
        <v>82</v>
      </c>
      <c r="CH62" s="31" t="s">
        <v>119</v>
      </c>
      <c r="CI62" s="31" t="s">
        <v>122</v>
      </c>
      <c r="CJ62" s="31" t="s">
        <v>79</v>
      </c>
      <c r="CK62" s="31" t="s">
        <v>149</v>
      </c>
      <c r="CL62" s="31" t="s">
        <v>98</v>
      </c>
      <c r="CM62" s="31" t="s">
        <v>141</v>
      </c>
      <c r="CN62" s="32" t="s">
        <v>45</v>
      </c>
      <c r="CO62" s="19"/>
    </row>
    <row r="63" spans="2:93" ht="13.5" thickBot="1" x14ac:dyDescent="0.25">
      <c r="B63" s="8"/>
      <c r="C63" s="25">
        <v>69</v>
      </c>
      <c r="D63" s="26">
        <v>28</v>
      </c>
      <c r="E63" s="26">
        <v>56</v>
      </c>
      <c r="F63" s="26">
        <v>144</v>
      </c>
      <c r="G63" s="26">
        <v>18</v>
      </c>
      <c r="H63" s="26">
        <v>77</v>
      </c>
      <c r="I63" s="26">
        <v>68</v>
      </c>
      <c r="J63" s="26">
        <v>127</v>
      </c>
      <c r="K63" s="26">
        <v>1</v>
      </c>
      <c r="L63" s="26">
        <v>89</v>
      </c>
      <c r="M63" s="26">
        <v>117</v>
      </c>
      <c r="N63" s="27">
        <v>76</v>
      </c>
      <c r="O63" s="28">
        <f t="shared" si="36"/>
        <v>83810</v>
      </c>
      <c r="P63" s="29">
        <f t="shared" si="37"/>
        <v>9082800</v>
      </c>
      <c r="Q63" s="14"/>
      <c r="R63" s="78" t="s">
        <v>20</v>
      </c>
      <c r="S63" s="82" t="s">
        <v>70</v>
      </c>
      <c r="T63" s="37" t="s">
        <v>116</v>
      </c>
      <c r="U63" s="31" t="s">
        <v>47</v>
      </c>
      <c r="V63" s="31" t="s">
        <v>62</v>
      </c>
      <c r="W63" s="31" t="s">
        <v>34</v>
      </c>
      <c r="X63" s="31" t="s">
        <v>80</v>
      </c>
      <c r="Y63" s="31" t="s">
        <v>81</v>
      </c>
      <c r="Z63" s="31" t="s">
        <v>41</v>
      </c>
      <c r="AA63" s="31" t="s">
        <v>55</v>
      </c>
      <c r="AB63" s="34" t="s">
        <v>48</v>
      </c>
      <c r="AC63" s="31" t="s">
        <v>111</v>
      </c>
      <c r="AD63" s="32" t="s">
        <v>69</v>
      </c>
      <c r="AE63" s="19"/>
      <c r="AG63" s="8"/>
      <c r="AH63" s="25">
        <v>109</v>
      </c>
      <c r="AI63" s="26">
        <v>57</v>
      </c>
      <c r="AJ63" s="26">
        <v>144</v>
      </c>
      <c r="AK63" s="26">
        <v>125</v>
      </c>
      <c r="AL63" s="26">
        <v>102</v>
      </c>
      <c r="AM63" s="26">
        <v>80</v>
      </c>
      <c r="AN63" s="26">
        <v>65</v>
      </c>
      <c r="AO63" s="26">
        <v>43</v>
      </c>
      <c r="AP63" s="26">
        <v>20</v>
      </c>
      <c r="AQ63" s="26">
        <v>1</v>
      </c>
      <c r="AR63" s="26">
        <v>88</v>
      </c>
      <c r="AS63" s="27">
        <v>36</v>
      </c>
      <c r="AT63" s="28">
        <f t="shared" si="38"/>
        <v>83810</v>
      </c>
      <c r="AU63" s="29">
        <f t="shared" si="39"/>
        <v>9082800</v>
      </c>
      <c r="AV63" s="14"/>
      <c r="AW63" s="89" t="s">
        <v>20</v>
      </c>
      <c r="AX63" s="39" t="s">
        <v>60</v>
      </c>
      <c r="AY63" s="31" t="s">
        <v>61</v>
      </c>
      <c r="AZ63" s="93" t="s">
        <v>62</v>
      </c>
      <c r="BA63" s="31" t="s">
        <v>63</v>
      </c>
      <c r="BB63" s="31" t="s">
        <v>58</v>
      </c>
      <c r="BC63" s="31" t="s">
        <v>40</v>
      </c>
      <c r="BD63" s="31" t="s">
        <v>35</v>
      </c>
      <c r="BE63" s="94" t="s">
        <v>59</v>
      </c>
      <c r="BF63" s="31" t="s">
        <v>54</v>
      </c>
      <c r="BG63" s="33" t="s">
        <v>55</v>
      </c>
      <c r="BH63" s="31" t="s">
        <v>56</v>
      </c>
      <c r="BI63" s="32" t="s">
        <v>57</v>
      </c>
      <c r="BJ63" s="19"/>
      <c r="BL63" s="8"/>
      <c r="BM63" s="25">
        <v>136</v>
      </c>
      <c r="BN63" s="26">
        <v>71</v>
      </c>
      <c r="BO63" s="26">
        <v>42</v>
      </c>
      <c r="BP63" s="26">
        <v>12</v>
      </c>
      <c r="BQ63" s="26">
        <v>114</v>
      </c>
      <c r="BR63" s="26">
        <v>68</v>
      </c>
      <c r="BS63" s="26">
        <v>77</v>
      </c>
      <c r="BT63" s="26">
        <v>31</v>
      </c>
      <c r="BU63" s="26">
        <v>133</v>
      </c>
      <c r="BV63" s="26">
        <v>103</v>
      </c>
      <c r="BW63" s="26">
        <v>74</v>
      </c>
      <c r="BX63" s="27">
        <v>9</v>
      </c>
      <c r="BY63" s="28">
        <f t="shared" si="40"/>
        <v>83810</v>
      </c>
      <c r="BZ63" s="29">
        <f t="shared" si="41"/>
        <v>9082800</v>
      </c>
      <c r="CA63" s="14"/>
      <c r="CB63" s="104" t="s">
        <v>42</v>
      </c>
      <c r="CC63" s="30" t="s">
        <v>147</v>
      </c>
      <c r="CD63" s="31" t="s">
        <v>88</v>
      </c>
      <c r="CE63" s="31" t="s">
        <v>13</v>
      </c>
      <c r="CF63" s="31" t="s">
        <v>168</v>
      </c>
      <c r="CG63" s="31" t="s">
        <v>97</v>
      </c>
      <c r="CH63" s="31" t="s">
        <v>81</v>
      </c>
      <c r="CI63" s="31" t="s">
        <v>80</v>
      </c>
      <c r="CJ63" s="31" t="s">
        <v>92</v>
      </c>
      <c r="CK63" s="31" t="s">
        <v>169</v>
      </c>
      <c r="CL63" s="31" t="s">
        <v>14</v>
      </c>
      <c r="CM63" s="31" t="s">
        <v>87</v>
      </c>
      <c r="CN63" s="32" t="s">
        <v>150</v>
      </c>
      <c r="CO63" s="19"/>
    </row>
    <row r="64" spans="2:93" ht="13.5" thickBot="1" x14ac:dyDescent="0.25">
      <c r="B64" s="8"/>
      <c r="C64" s="25">
        <v>47</v>
      </c>
      <c r="D64" s="26">
        <v>15</v>
      </c>
      <c r="E64" s="26">
        <v>20</v>
      </c>
      <c r="F64" s="26">
        <v>46</v>
      </c>
      <c r="G64" s="26">
        <v>63</v>
      </c>
      <c r="H64" s="26">
        <v>19</v>
      </c>
      <c r="I64" s="26">
        <v>126</v>
      </c>
      <c r="J64" s="26">
        <v>82</v>
      </c>
      <c r="K64" s="26">
        <v>99</v>
      </c>
      <c r="L64" s="26">
        <v>125</v>
      </c>
      <c r="M64" s="26">
        <v>130</v>
      </c>
      <c r="N64" s="27">
        <v>98</v>
      </c>
      <c r="O64" s="28">
        <f t="shared" si="36"/>
        <v>83810</v>
      </c>
      <c r="P64" s="29">
        <f t="shared" si="37"/>
        <v>9082800</v>
      </c>
      <c r="Q64" s="14"/>
      <c r="R64" s="78" t="s">
        <v>178</v>
      </c>
      <c r="S64" s="30" t="s">
        <v>135</v>
      </c>
      <c r="T64" s="31" t="s">
        <v>19</v>
      </c>
      <c r="U64" s="31" t="s">
        <v>54</v>
      </c>
      <c r="V64" s="31" t="s">
        <v>31</v>
      </c>
      <c r="W64" s="31" t="s">
        <v>94</v>
      </c>
      <c r="X64" s="31" t="s">
        <v>64</v>
      </c>
      <c r="Y64" s="31" t="s">
        <v>75</v>
      </c>
      <c r="Z64" s="31" t="s">
        <v>95</v>
      </c>
      <c r="AA64" s="31" t="s">
        <v>22</v>
      </c>
      <c r="AB64" s="37" t="s">
        <v>63</v>
      </c>
      <c r="AC64" s="34" t="s">
        <v>8</v>
      </c>
      <c r="AD64" s="81" t="s">
        <v>134</v>
      </c>
      <c r="AE64" s="19"/>
      <c r="AG64" s="8"/>
      <c r="AH64" s="25">
        <v>131</v>
      </c>
      <c r="AI64" s="26">
        <v>34</v>
      </c>
      <c r="AJ64" s="26">
        <v>93</v>
      </c>
      <c r="AK64" s="26">
        <v>118</v>
      </c>
      <c r="AL64" s="26">
        <v>74</v>
      </c>
      <c r="AM64" s="26">
        <v>18</v>
      </c>
      <c r="AN64" s="26">
        <v>127</v>
      </c>
      <c r="AO64" s="26">
        <v>71</v>
      </c>
      <c r="AP64" s="26">
        <v>27</v>
      </c>
      <c r="AQ64" s="26">
        <v>52</v>
      </c>
      <c r="AR64" s="26">
        <v>111</v>
      </c>
      <c r="AS64" s="27">
        <v>14</v>
      </c>
      <c r="AT64" s="28">
        <f t="shared" si="38"/>
        <v>83810</v>
      </c>
      <c r="AU64" s="29">
        <f t="shared" si="39"/>
        <v>9082800</v>
      </c>
      <c r="AV64" s="14"/>
      <c r="AW64" s="89" t="s">
        <v>53</v>
      </c>
      <c r="AX64" s="30" t="s">
        <v>10</v>
      </c>
      <c r="AY64" s="34" t="s">
        <v>37</v>
      </c>
      <c r="AZ64" s="93" t="s">
        <v>89</v>
      </c>
      <c r="BA64" s="31" t="s">
        <v>11</v>
      </c>
      <c r="BB64" s="31" t="s">
        <v>87</v>
      </c>
      <c r="BC64" s="31" t="s">
        <v>34</v>
      </c>
      <c r="BD64" s="31" t="s">
        <v>41</v>
      </c>
      <c r="BE64" s="94" t="s">
        <v>88</v>
      </c>
      <c r="BF64" s="31" t="s">
        <v>16</v>
      </c>
      <c r="BG64" s="31" t="s">
        <v>86</v>
      </c>
      <c r="BH64" s="33" t="s">
        <v>38</v>
      </c>
      <c r="BI64" s="32" t="s">
        <v>17</v>
      </c>
      <c r="BJ64" s="19"/>
      <c r="BL64" s="8"/>
      <c r="BM64" s="25">
        <v>8</v>
      </c>
      <c r="BN64" s="26">
        <v>33</v>
      </c>
      <c r="BO64" s="26">
        <v>100</v>
      </c>
      <c r="BP64" s="26">
        <v>47</v>
      </c>
      <c r="BQ64" s="26">
        <v>117</v>
      </c>
      <c r="BR64" s="26">
        <v>108</v>
      </c>
      <c r="BS64" s="26">
        <v>37</v>
      </c>
      <c r="BT64" s="26">
        <v>28</v>
      </c>
      <c r="BU64" s="26">
        <v>98</v>
      </c>
      <c r="BV64" s="26">
        <v>45</v>
      </c>
      <c r="BW64" s="26">
        <v>112</v>
      </c>
      <c r="BX64" s="27">
        <v>137</v>
      </c>
      <c r="BY64" s="28">
        <f t="shared" si="40"/>
        <v>83810</v>
      </c>
      <c r="BZ64" s="29">
        <f t="shared" si="41"/>
        <v>9082800</v>
      </c>
      <c r="CA64" s="14"/>
      <c r="CB64" s="104" t="s">
        <v>137</v>
      </c>
      <c r="CC64" s="30" t="s">
        <v>83</v>
      </c>
      <c r="CD64" s="31" t="s">
        <v>26</v>
      </c>
      <c r="CE64" s="31" t="s">
        <v>108</v>
      </c>
      <c r="CF64" s="31" t="s">
        <v>135</v>
      </c>
      <c r="CG64" s="31" t="s">
        <v>111</v>
      </c>
      <c r="CH64" s="31" t="s">
        <v>131</v>
      </c>
      <c r="CI64" s="31" t="s">
        <v>130</v>
      </c>
      <c r="CJ64" s="31" t="s">
        <v>116</v>
      </c>
      <c r="CK64" s="31" t="s">
        <v>134</v>
      </c>
      <c r="CL64" s="31" t="s">
        <v>101</v>
      </c>
      <c r="CM64" s="31" t="s">
        <v>27</v>
      </c>
      <c r="CN64" s="32" t="s">
        <v>78</v>
      </c>
      <c r="CO64" s="19"/>
    </row>
    <row r="65" spans="2:93" ht="13.5" thickBot="1" x14ac:dyDescent="0.25">
      <c r="B65" s="8"/>
      <c r="C65" s="40">
        <v>120</v>
      </c>
      <c r="D65" s="41">
        <v>72</v>
      </c>
      <c r="E65" s="41">
        <v>71</v>
      </c>
      <c r="F65" s="41">
        <v>135</v>
      </c>
      <c r="G65" s="41">
        <v>106</v>
      </c>
      <c r="H65" s="41">
        <v>17</v>
      </c>
      <c r="I65" s="41">
        <v>128</v>
      </c>
      <c r="J65" s="41">
        <v>39</v>
      </c>
      <c r="K65" s="41">
        <v>10</v>
      </c>
      <c r="L65" s="41">
        <v>74</v>
      </c>
      <c r="M65" s="41">
        <v>73</v>
      </c>
      <c r="N65" s="42">
        <v>25</v>
      </c>
      <c r="O65" s="28">
        <f t="shared" si="36"/>
        <v>83810</v>
      </c>
      <c r="P65" s="29">
        <f t="shared" si="37"/>
        <v>9082800</v>
      </c>
      <c r="Q65" s="14"/>
      <c r="R65" s="78" t="s">
        <v>53</v>
      </c>
      <c r="S65" s="43" t="s">
        <v>96</v>
      </c>
      <c r="T65" s="85" t="s">
        <v>77</v>
      </c>
      <c r="U65" s="44" t="s">
        <v>88</v>
      </c>
      <c r="V65" s="44" t="s">
        <v>112</v>
      </c>
      <c r="W65" s="44" t="s">
        <v>128</v>
      </c>
      <c r="X65" s="44" t="s">
        <v>91</v>
      </c>
      <c r="Y65" s="44" t="s">
        <v>98</v>
      </c>
      <c r="Z65" s="44" t="s">
        <v>125</v>
      </c>
      <c r="AA65" s="84" t="s">
        <v>115</v>
      </c>
      <c r="AB65" s="44" t="s">
        <v>87</v>
      </c>
      <c r="AC65" s="44" t="s">
        <v>84</v>
      </c>
      <c r="AD65" s="86" t="s">
        <v>93</v>
      </c>
      <c r="AE65" s="19"/>
      <c r="AG65" s="8"/>
      <c r="AH65" s="40">
        <v>10</v>
      </c>
      <c r="AI65" s="41">
        <v>122</v>
      </c>
      <c r="AJ65" s="41">
        <v>59</v>
      </c>
      <c r="AK65" s="41">
        <v>28</v>
      </c>
      <c r="AL65" s="41">
        <v>115</v>
      </c>
      <c r="AM65" s="41">
        <v>79</v>
      </c>
      <c r="AN65" s="41">
        <v>66</v>
      </c>
      <c r="AO65" s="41">
        <v>30</v>
      </c>
      <c r="AP65" s="41">
        <v>117</v>
      </c>
      <c r="AQ65" s="41">
        <v>86</v>
      </c>
      <c r="AR65" s="41">
        <v>23</v>
      </c>
      <c r="AS65" s="42">
        <v>135</v>
      </c>
      <c r="AT65" s="28">
        <f t="shared" si="38"/>
        <v>83810</v>
      </c>
      <c r="AU65" s="29">
        <f t="shared" si="39"/>
        <v>9082800</v>
      </c>
      <c r="AV65" s="14"/>
      <c r="AW65" s="89" t="s">
        <v>85</v>
      </c>
      <c r="AX65" s="43" t="s">
        <v>115</v>
      </c>
      <c r="AY65" s="44" t="s">
        <v>74</v>
      </c>
      <c r="AZ65" s="107" t="s">
        <v>73</v>
      </c>
      <c r="BA65" s="44" t="s">
        <v>116</v>
      </c>
      <c r="BB65" s="44" t="s">
        <v>113</v>
      </c>
      <c r="BC65" s="44" t="s">
        <v>103</v>
      </c>
      <c r="BD65" s="44" t="s">
        <v>106</v>
      </c>
      <c r="BE65" s="100" t="s">
        <v>114</v>
      </c>
      <c r="BF65" s="44" t="s">
        <v>111</v>
      </c>
      <c r="BG65" s="44" t="s">
        <v>66</v>
      </c>
      <c r="BH65" s="44" t="s">
        <v>65</v>
      </c>
      <c r="BI65" s="47" t="s">
        <v>112</v>
      </c>
      <c r="BJ65" s="19"/>
      <c r="BL65" s="8"/>
      <c r="BM65" s="40">
        <v>115</v>
      </c>
      <c r="BN65" s="41">
        <v>89</v>
      </c>
      <c r="BO65" s="41">
        <v>122</v>
      </c>
      <c r="BP65" s="41">
        <v>144</v>
      </c>
      <c r="BQ65" s="41">
        <v>55</v>
      </c>
      <c r="BR65" s="41">
        <v>93</v>
      </c>
      <c r="BS65" s="41">
        <v>52</v>
      </c>
      <c r="BT65" s="41">
        <v>90</v>
      </c>
      <c r="BU65" s="41">
        <v>1</v>
      </c>
      <c r="BV65" s="41">
        <v>23</v>
      </c>
      <c r="BW65" s="41">
        <v>56</v>
      </c>
      <c r="BX65" s="42">
        <v>30</v>
      </c>
      <c r="BY65" s="28">
        <f t="shared" si="40"/>
        <v>83810</v>
      </c>
      <c r="BZ65" s="29">
        <f t="shared" si="41"/>
        <v>9082800</v>
      </c>
      <c r="CA65" s="14"/>
      <c r="CB65" s="108" t="s">
        <v>124</v>
      </c>
      <c r="CC65" s="43" t="s">
        <v>113</v>
      </c>
      <c r="CD65" s="44" t="s">
        <v>48</v>
      </c>
      <c r="CE65" s="44" t="s">
        <v>74</v>
      </c>
      <c r="CF65" s="44" t="s">
        <v>62</v>
      </c>
      <c r="CG65" s="44" t="s">
        <v>142</v>
      </c>
      <c r="CH65" s="44" t="s">
        <v>89</v>
      </c>
      <c r="CI65" s="44" t="s">
        <v>86</v>
      </c>
      <c r="CJ65" s="44" t="s">
        <v>145</v>
      </c>
      <c r="CK65" s="44" t="s">
        <v>55</v>
      </c>
      <c r="CL65" s="44" t="s">
        <v>65</v>
      </c>
      <c r="CM65" s="44" t="s">
        <v>47</v>
      </c>
      <c r="CN65" s="45" t="s">
        <v>114</v>
      </c>
      <c r="CO65" s="19"/>
    </row>
    <row r="66" spans="2:93" x14ac:dyDescent="0.2">
      <c r="B66" s="8"/>
      <c r="C66" s="50">
        <f t="shared" ref="C66:N66" si="42">SUMSQ(C54:C65)</f>
        <v>83810</v>
      </c>
      <c r="D66" s="51">
        <f t="shared" si="42"/>
        <v>83810</v>
      </c>
      <c r="E66" s="51">
        <f t="shared" si="42"/>
        <v>83810</v>
      </c>
      <c r="F66" s="51">
        <f t="shared" si="42"/>
        <v>83810</v>
      </c>
      <c r="G66" s="51">
        <f t="shared" si="42"/>
        <v>83810</v>
      </c>
      <c r="H66" s="51">
        <f t="shared" si="42"/>
        <v>83810</v>
      </c>
      <c r="I66" s="51">
        <f t="shared" si="42"/>
        <v>83810</v>
      </c>
      <c r="J66" s="51">
        <f t="shared" si="42"/>
        <v>83810</v>
      </c>
      <c r="K66" s="51">
        <f t="shared" si="42"/>
        <v>83810</v>
      </c>
      <c r="L66" s="51">
        <f t="shared" si="42"/>
        <v>83810</v>
      </c>
      <c r="M66" s="51">
        <f t="shared" si="42"/>
        <v>83810</v>
      </c>
      <c r="N66" s="51">
        <f t="shared" si="42"/>
        <v>83810</v>
      </c>
      <c r="O66" s="28">
        <f>SUMSQ(C54,D55,E56,F57,G58,H59,I60,J61,K62,L63,M64,N65)</f>
        <v>83810</v>
      </c>
      <c r="P66" s="52">
        <f>C54^3+D55^3+E56^3+F57^3+G58^3+H59^3+I60^3+J61^3+K62^3+L63^3+M64^3+N65^3</f>
        <v>9082800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9"/>
      <c r="AG66" s="8"/>
      <c r="AH66" s="50">
        <f t="shared" ref="AH66:AS66" si="43">SUMSQ(AH54:AH65)</f>
        <v>83810</v>
      </c>
      <c r="AI66" s="51">
        <f t="shared" si="43"/>
        <v>83810</v>
      </c>
      <c r="AJ66" s="51">
        <f t="shared" si="43"/>
        <v>83810</v>
      </c>
      <c r="AK66" s="51">
        <f t="shared" si="43"/>
        <v>83810</v>
      </c>
      <c r="AL66" s="51">
        <f t="shared" si="43"/>
        <v>83810</v>
      </c>
      <c r="AM66" s="51">
        <f t="shared" si="43"/>
        <v>83810</v>
      </c>
      <c r="AN66" s="51">
        <f t="shared" si="43"/>
        <v>83810</v>
      </c>
      <c r="AO66" s="51">
        <f t="shared" si="43"/>
        <v>83810</v>
      </c>
      <c r="AP66" s="51">
        <f t="shared" si="43"/>
        <v>83810</v>
      </c>
      <c r="AQ66" s="51">
        <f t="shared" si="43"/>
        <v>83810</v>
      </c>
      <c r="AR66" s="51">
        <f t="shared" si="43"/>
        <v>83810</v>
      </c>
      <c r="AS66" s="51">
        <f t="shared" si="43"/>
        <v>83810</v>
      </c>
      <c r="AT66" s="28">
        <f>SUMSQ(AH54,AI55,AJ56,AK57,AL58,AM59,AN60,AO61,AP62,AQ63,AR64,AS65)</f>
        <v>83810</v>
      </c>
      <c r="AU66" s="52">
        <f>AH54^3+AI55^3+AJ56^3+AK57^3+AL58^3+AM59^3+AN60^3+AO61^3+AP62^3+AQ63^3+AR64^3+AS65^3</f>
        <v>9082800</v>
      </c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9"/>
      <c r="BL66" s="8"/>
      <c r="BM66" s="50">
        <f t="shared" ref="BM66:BX66" si="44">SUMSQ(BM54:BM65)</f>
        <v>83810</v>
      </c>
      <c r="BN66" s="51">
        <f t="shared" si="44"/>
        <v>83810</v>
      </c>
      <c r="BO66" s="51">
        <f t="shared" si="44"/>
        <v>83810</v>
      </c>
      <c r="BP66" s="51">
        <f t="shared" si="44"/>
        <v>83810</v>
      </c>
      <c r="BQ66" s="51">
        <f t="shared" si="44"/>
        <v>83810</v>
      </c>
      <c r="BR66" s="51">
        <f t="shared" si="44"/>
        <v>83810</v>
      </c>
      <c r="BS66" s="51">
        <f t="shared" si="44"/>
        <v>83810</v>
      </c>
      <c r="BT66" s="51">
        <f t="shared" si="44"/>
        <v>83810</v>
      </c>
      <c r="BU66" s="51">
        <f t="shared" si="44"/>
        <v>83810</v>
      </c>
      <c r="BV66" s="51">
        <f t="shared" si="44"/>
        <v>83810</v>
      </c>
      <c r="BW66" s="51">
        <f t="shared" si="44"/>
        <v>83810</v>
      </c>
      <c r="BX66" s="51">
        <f t="shared" si="44"/>
        <v>83810</v>
      </c>
      <c r="BY66" s="28">
        <f>SUMSQ(BM54,BN55,BO56,BP57,BQ58,BR59,BS60,BT61,BU62,BV63,BW64,BX65)</f>
        <v>83810</v>
      </c>
      <c r="BZ66" s="52">
        <f>BM54^3+BN55^3+BO56^3+BP57^3+BQ58^3+BR59^3+BS60^3+BT61^3+BU62^3+BV63^3+BW64^3+BX65^3</f>
        <v>9082800</v>
      </c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9"/>
    </row>
    <row r="67" spans="2:93" ht="12.75" thickBot="1" x14ac:dyDescent="0.25">
      <c r="B67" s="8"/>
      <c r="C67" s="55">
        <f t="shared" ref="C67:N67" si="45">C54^3+C55^3+C56^3+C57^3+C58^3+C59^3+C60^3+C61^3+C62^3+C63^3+C64^3+C65^3</f>
        <v>9082800</v>
      </c>
      <c r="D67" s="56">
        <f t="shared" si="45"/>
        <v>9082800</v>
      </c>
      <c r="E67" s="56">
        <f t="shared" si="45"/>
        <v>9082800</v>
      </c>
      <c r="F67" s="56">
        <f t="shared" si="45"/>
        <v>9082800</v>
      </c>
      <c r="G67" s="56">
        <f t="shared" si="45"/>
        <v>9082800</v>
      </c>
      <c r="H67" s="56">
        <f t="shared" si="45"/>
        <v>9082800</v>
      </c>
      <c r="I67" s="56">
        <f t="shared" si="45"/>
        <v>9082800</v>
      </c>
      <c r="J67" s="56">
        <f t="shared" si="45"/>
        <v>9082800</v>
      </c>
      <c r="K67" s="56">
        <f t="shared" si="45"/>
        <v>9082800</v>
      </c>
      <c r="L67" s="56">
        <f t="shared" si="45"/>
        <v>9082800</v>
      </c>
      <c r="M67" s="56">
        <f t="shared" si="45"/>
        <v>9082800</v>
      </c>
      <c r="N67" s="56">
        <f t="shared" si="45"/>
        <v>9082800</v>
      </c>
      <c r="O67" s="57">
        <f>SUMSQ(C65,D64,E63,F62,G61,H60,I59,J58,K57,L56,M55,N54)</f>
        <v>83810</v>
      </c>
      <c r="P67" s="58">
        <f>C65^3+D64^3+E63^3+F62^3+G61^3+H60^3+I59^3+J58^3+K57^3+L56^3+M55^3+N54^3</f>
        <v>9082800</v>
      </c>
      <c r="Q67" s="14"/>
      <c r="R67" s="14"/>
      <c r="S67" s="62" t="s">
        <v>149</v>
      </c>
      <c r="T67" s="63" t="s">
        <v>144</v>
      </c>
      <c r="U67" s="63" t="s">
        <v>113</v>
      </c>
      <c r="V67" s="63" t="s">
        <v>86</v>
      </c>
      <c r="W67" s="63" t="s">
        <v>74</v>
      </c>
      <c r="X67" s="63" t="s">
        <v>126</v>
      </c>
      <c r="Y67" s="63" t="s">
        <v>12</v>
      </c>
      <c r="Z67" s="63" t="s">
        <v>57</v>
      </c>
      <c r="AA67" s="63" t="s">
        <v>50</v>
      </c>
      <c r="AB67" s="63" t="s">
        <v>48</v>
      </c>
      <c r="AC67" s="63" t="s">
        <v>8</v>
      </c>
      <c r="AD67" s="64" t="s">
        <v>93</v>
      </c>
      <c r="AE67" s="19"/>
      <c r="AG67" s="8"/>
      <c r="AH67" s="55">
        <f t="shared" ref="AH67:AS67" si="46">AH54^3+AH55^3+AH56^3+AH57^3+AH58^3+AH59^3+AH60^3+AH61^3+AH62^3+AH63^3+AH64^3+AH65^3</f>
        <v>9082800</v>
      </c>
      <c r="AI67" s="56">
        <f t="shared" si="46"/>
        <v>9082800</v>
      </c>
      <c r="AJ67" s="56">
        <f t="shared" si="46"/>
        <v>9082800</v>
      </c>
      <c r="AK67" s="56">
        <f t="shared" si="46"/>
        <v>9082800</v>
      </c>
      <c r="AL67" s="56">
        <f t="shared" si="46"/>
        <v>9082800</v>
      </c>
      <c r="AM67" s="56">
        <f t="shared" si="46"/>
        <v>9082800</v>
      </c>
      <c r="AN67" s="56">
        <f t="shared" si="46"/>
        <v>9082800</v>
      </c>
      <c r="AO67" s="56">
        <f t="shared" si="46"/>
        <v>9082800</v>
      </c>
      <c r="AP67" s="56">
        <f t="shared" si="46"/>
        <v>9082800</v>
      </c>
      <c r="AQ67" s="56">
        <f t="shared" si="46"/>
        <v>9082800</v>
      </c>
      <c r="AR67" s="56">
        <f t="shared" si="46"/>
        <v>9082800</v>
      </c>
      <c r="AS67" s="56">
        <f t="shared" si="46"/>
        <v>9082800</v>
      </c>
      <c r="AT67" s="57">
        <f>SUMSQ(AH65,AI64,AJ63,AK62,AL61,AM60,AN59,AO58,AP57,AQ56,AR55,AS54)</f>
        <v>83810</v>
      </c>
      <c r="AU67" s="58">
        <f>AH65^3+AI64^3+AJ63^3+AK62^3+AL61^3+AM60^3+AN59^3+AO58^3+AP57^3+AQ56^3+AR55^3+AS54^3</f>
        <v>9082800</v>
      </c>
      <c r="AV67" s="14"/>
      <c r="AW67" s="14"/>
      <c r="AX67" s="62" t="s">
        <v>39</v>
      </c>
      <c r="AY67" s="63" t="s">
        <v>84</v>
      </c>
      <c r="AZ67" s="63" t="s">
        <v>95</v>
      </c>
      <c r="BA67" s="63" t="s">
        <v>71</v>
      </c>
      <c r="BB67" s="63" t="s">
        <v>143</v>
      </c>
      <c r="BC67" s="63" t="s">
        <v>19</v>
      </c>
      <c r="BD67" s="63" t="s">
        <v>48</v>
      </c>
      <c r="BE67" s="63" t="s">
        <v>102</v>
      </c>
      <c r="BF67" s="63" t="s">
        <v>21</v>
      </c>
      <c r="BG67" s="63" t="s">
        <v>55</v>
      </c>
      <c r="BH67" s="63" t="s">
        <v>38</v>
      </c>
      <c r="BI67" s="64" t="s">
        <v>112</v>
      </c>
      <c r="BJ67" s="19"/>
      <c r="BL67" s="8"/>
      <c r="BM67" s="55">
        <f t="shared" ref="BM67:BX67" si="47">BM54^3+BM55^3+BM56^3+BM57^3+BM58^3+BM59^3+BM60^3+BM61^3+BM62^3+BM63^3+BM64^3+BM65^3</f>
        <v>9082800</v>
      </c>
      <c r="BN67" s="56">
        <f t="shared" si="47"/>
        <v>9082800</v>
      </c>
      <c r="BO67" s="56">
        <f t="shared" si="47"/>
        <v>9082800</v>
      </c>
      <c r="BP67" s="56">
        <f t="shared" si="47"/>
        <v>9082800</v>
      </c>
      <c r="BQ67" s="56">
        <f t="shared" si="47"/>
        <v>9082800</v>
      </c>
      <c r="BR67" s="56">
        <f t="shared" si="47"/>
        <v>9082800</v>
      </c>
      <c r="BS67" s="56">
        <f t="shared" si="47"/>
        <v>9082800</v>
      </c>
      <c r="BT67" s="56">
        <f t="shared" si="47"/>
        <v>9082800</v>
      </c>
      <c r="BU67" s="56">
        <f t="shared" si="47"/>
        <v>9082800</v>
      </c>
      <c r="BV67" s="56">
        <f t="shared" si="47"/>
        <v>9082800</v>
      </c>
      <c r="BW67" s="56">
        <f t="shared" si="47"/>
        <v>9082800</v>
      </c>
      <c r="BX67" s="56">
        <f t="shared" si="47"/>
        <v>9082800</v>
      </c>
      <c r="BY67" s="57">
        <f>SUMSQ(BM65,BN64,BO63,BP62,BQ61,BR60,BS59,BT58,BU57,BV56,BW55,BX54)</f>
        <v>83810</v>
      </c>
      <c r="BZ67" s="58">
        <f>BM65^3+BN64^3+BO63^3+BP62^3+BQ61^3+BR60^3+BS59^3+BT58^3+BU57^3+BV56^3+BW55^3+BX54^3</f>
        <v>9082800</v>
      </c>
      <c r="CA67" s="14"/>
      <c r="CB67" s="14"/>
      <c r="CC67" s="62" t="s">
        <v>31</v>
      </c>
      <c r="CD67" s="63" t="s">
        <v>46</v>
      </c>
      <c r="CE67" s="63" t="s">
        <v>93</v>
      </c>
      <c r="CF67" s="63" t="s">
        <v>36</v>
      </c>
      <c r="CG67" s="63" t="s">
        <v>159</v>
      </c>
      <c r="CH67" s="63" t="s">
        <v>16</v>
      </c>
      <c r="CI67" s="63" t="s">
        <v>63</v>
      </c>
      <c r="CJ67" s="63" t="s">
        <v>133</v>
      </c>
      <c r="CK67" s="63" t="s">
        <v>149</v>
      </c>
      <c r="CL67" s="63" t="s">
        <v>14</v>
      </c>
      <c r="CM67" s="63" t="s">
        <v>27</v>
      </c>
      <c r="CN67" s="64" t="s">
        <v>114</v>
      </c>
      <c r="CO67" s="19"/>
    </row>
    <row r="68" spans="2:93" ht="12.75" thickBot="1" x14ac:dyDescent="0.25">
      <c r="B68" s="8" t="s">
        <v>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72"/>
      <c r="P68" s="72"/>
      <c r="Q68" s="14"/>
      <c r="R68" s="14"/>
      <c r="S68" s="73" t="s">
        <v>96</v>
      </c>
      <c r="T68" s="74" t="s">
        <v>19</v>
      </c>
      <c r="U68" s="74" t="s">
        <v>47</v>
      </c>
      <c r="V68" s="74" t="s">
        <v>45</v>
      </c>
      <c r="W68" s="74" t="s">
        <v>60</v>
      </c>
      <c r="X68" s="74" t="s">
        <v>15</v>
      </c>
      <c r="Y68" s="74" t="s">
        <v>127</v>
      </c>
      <c r="Z68" s="74" t="s">
        <v>65</v>
      </c>
      <c r="AA68" s="74" t="s">
        <v>89</v>
      </c>
      <c r="AB68" s="74" t="s">
        <v>114</v>
      </c>
      <c r="AC68" s="74" t="s">
        <v>143</v>
      </c>
      <c r="AD68" s="75" t="s">
        <v>148</v>
      </c>
      <c r="AE68" s="19"/>
      <c r="AG68" s="8" t="s">
        <v>0</v>
      </c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72"/>
      <c r="AU68" s="72"/>
      <c r="AV68" s="14"/>
      <c r="AW68" s="14"/>
      <c r="AX68" s="73" t="s">
        <v>115</v>
      </c>
      <c r="AY68" s="74" t="s">
        <v>37</v>
      </c>
      <c r="AZ68" s="74" t="s">
        <v>62</v>
      </c>
      <c r="BA68" s="74" t="s">
        <v>32</v>
      </c>
      <c r="BB68" s="74" t="s">
        <v>107</v>
      </c>
      <c r="BC68" s="74" t="s">
        <v>47</v>
      </c>
      <c r="BD68" s="74" t="s">
        <v>8</v>
      </c>
      <c r="BE68" s="74" t="s">
        <v>144</v>
      </c>
      <c r="BF68" s="74" t="s">
        <v>68</v>
      </c>
      <c r="BG68" s="74" t="s">
        <v>94</v>
      </c>
      <c r="BH68" s="74" t="s">
        <v>77</v>
      </c>
      <c r="BI68" s="75" t="s">
        <v>36</v>
      </c>
      <c r="BJ68" s="19"/>
      <c r="BL68" s="8" t="s">
        <v>0</v>
      </c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72"/>
      <c r="BZ68" s="72"/>
      <c r="CA68" s="14"/>
      <c r="CB68" s="14"/>
      <c r="CC68" s="73" t="s">
        <v>113</v>
      </c>
      <c r="CD68" s="74" t="s">
        <v>26</v>
      </c>
      <c r="CE68" s="74" t="s">
        <v>13</v>
      </c>
      <c r="CF68" s="74" t="s">
        <v>148</v>
      </c>
      <c r="CG68" s="74" t="s">
        <v>136</v>
      </c>
      <c r="CH68" s="74" t="s">
        <v>54</v>
      </c>
      <c r="CI68" s="74" t="s">
        <v>11</v>
      </c>
      <c r="CJ68" s="74" t="s">
        <v>156</v>
      </c>
      <c r="CK68" s="74" t="s">
        <v>39</v>
      </c>
      <c r="CL68" s="74" t="s">
        <v>96</v>
      </c>
      <c r="CM68" s="74" t="s">
        <v>49</v>
      </c>
      <c r="CN68" s="75" t="s">
        <v>22</v>
      </c>
      <c r="CO68" s="19"/>
    </row>
    <row r="69" spans="2:93" ht="12.75" thickBot="1" x14ac:dyDescent="0.25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76"/>
      <c r="AC69" s="76"/>
      <c r="AD69" s="76"/>
      <c r="AE69" s="76"/>
      <c r="AG69" s="76" t="s">
        <v>0</v>
      </c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7"/>
      <c r="CL69" s="76"/>
      <c r="CM69" s="76"/>
      <c r="CN69" s="76"/>
      <c r="CO69" s="76"/>
    </row>
    <row r="70" spans="2:93" ht="12.75" thickBot="1" x14ac:dyDescent="0.25">
      <c r="B70" s="2" t="s">
        <v>0</v>
      </c>
      <c r="C70" s="3"/>
      <c r="D70" s="3"/>
      <c r="E70" s="3"/>
      <c r="F70" s="3"/>
      <c r="G70" s="3"/>
      <c r="H70" s="3"/>
      <c r="I70" s="4" t="s">
        <v>196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">
        <v>197</v>
      </c>
      <c r="Y70" s="5"/>
      <c r="Z70" s="3"/>
      <c r="AA70" s="3"/>
      <c r="AB70" s="3"/>
      <c r="AC70" s="3"/>
      <c r="AD70" s="3"/>
      <c r="AE70" s="6"/>
      <c r="AG70" s="2" t="s">
        <v>0</v>
      </c>
      <c r="AH70" s="3"/>
      <c r="AI70" s="3"/>
      <c r="AJ70" s="3"/>
      <c r="AK70" s="3"/>
      <c r="AL70" s="3"/>
      <c r="AM70" s="3"/>
      <c r="AN70" s="4" t="s">
        <v>198</v>
      </c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4" t="s">
        <v>199</v>
      </c>
      <c r="BD70" s="5"/>
      <c r="BE70" s="3"/>
      <c r="BF70" s="3"/>
      <c r="BG70" s="3"/>
      <c r="BH70" s="3"/>
      <c r="BI70" s="3"/>
      <c r="BJ70" s="6"/>
      <c r="BK70" s="1" t="s">
        <v>0</v>
      </c>
      <c r="BL70" s="2" t="s">
        <v>0</v>
      </c>
      <c r="BM70" s="3"/>
      <c r="BN70" s="3"/>
      <c r="BO70" s="3"/>
      <c r="BP70" s="3"/>
      <c r="BQ70" s="3"/>
      <c r="BR70" s="3"/>
      <c r="BS70" s="4" t="s">
        <v>200</v>
      </c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4" t="s">
        <v>186</v>
      </c>
      <c r="CI70" s="5"/>
      <c r="CJ70" s="3"/>
      <c r="CK70" s="3"/>
      <c r="CL70" s="3"/>
      <c r="CM70" s="3"/>
      <c r="CN70" s="3"/>
      <c r="CO70" s="6"/>
    </row>
    <row r="71" spans="2:93" ht="13.5" thickBot="1" x14ac:dyDescent="0.25">
      <c r="B71" s="8"/>
      <c r="C71" s="9">
        <v>61</v>
      </c>
      <c r="D71" s="10">
        <v>30</v>
      </c>
      <c r="E71" s="10">
        <v>11</v>
      </c>
      <c r="F71" s="10">
        <v>97</v>
      </c>
      <c r="G71" s="10">
        <v>95</v>
      </c>
      <c r="H71" s="10">
        <v>13</v>
      </c>
      <c r="I71" s="10">
        <v>132</v>
      </c>
      <c r="J71" s="10">
        <v>50</v>
      </c>
      <c r="K71" s="10">
        <v>48</v>
      </c>
      <c r="L71" s="10">
        <v>134</v>
      </c>
      <c r="M71" s="10">
        <v>115</v>
      </c>
      <c r="N71" s="11">
        <v>84</v>
      </c>
      <c r="O71" s="12">
        <f t="shared" ref="O71:O82" si="48">SUMSQ(C71:N71)</f>
        <v>83810</v>
      </c>
      <c r="P71" s="13">
        <f t="shared" ref="P71:P82" si="49">C71^3+D71^3+E71^3+F71^3+G71^3+H71^3+I71^3+J71^3+K71^3+L71^3+M71^3+N71^3</f>
        <v>9082800</v>
      </c>
      <c r="Q71" s="14"/>
      <c r="R71" s="109" t="s">
        <v>20</v>
      </c>
      <c r="S71" s="87" t="s">
        <v>15</v>
      </c>
      <c r="T71" s="17" t="s">
        <v>114</v>
      </c>
      <c r="U71" s="17" t="s">
        <v>120</v>
      </c>
      <c r="V71" s="22" t="s">
        <v>141</v>
      </c>
      <c r="W71" s="17" t="s">
        <v>9</v>
      </c>
      <c r="X71" s="17" t="s">
        <v>118</v>
      </c>
      <c r="Y71" s="17" t="s">
        <v>123</v>
      </c>
      <c r="Z71" s="17" t="s">
        <v>18</v>
      </c>
      <c r="AA71" s="17" t="s">
        <v>146</v>
      </c>
      <c r="AB71" s="17" t="s">
        <v>121</v>
      </c>
      <c r="AC71" s="17" t="s">
        <v>113</v>
      </c>
      <c r="AD71" s="110" t="s">
        <v>12</v>
      </c>
      <c r="AE71" s="19"/>
      <c r="AG71" s="8"/>
      <c r="AH71" s="9">
        <v>104</v>
      </c>
      <c r="AI71" s="10">
        <v>78</v>
      </c>
      <c r="AJ71" s="10">
        <v>12</v>
      </c>
      <c r="AK71" s="10">
        <v>141</v>
      </c>
      <c r="AL71" s="10">
        <v>91</v>
      </c>
      <c r="AM71" s="10">
        <v>98</v>
      </c>
      <c r="AN71" s="10">
        <v>47</v>
      </c>
      <c r="AO71" s="10">
        <v>54</v>
      </c>
      <c r="AP71" s="10">
        <v>4</v>
      </c>
      <c r="AQ71" s="10">
        <v>133</v>
      </c>
      <c r="AR71" s="10">
        <v>67</v>
      </c>
      <c r="AS71" s="11">
        <v>41</v>
      </c>
      <c r="AT71" s="12">
        <f t="shared" ref="AT71:AT82" si="50">SUMSQ(AH71:AS71)</f>
        <v>83810</v>
      </c>
      <c r="AU71" s="13">
        <f t="shared" ref="AU71:AU82" si="51">AH71^3+AI71^3+AJ71^3+AK71^3+AL71^3+AM71^3+AN71^3+AO71^3+AP71^3+AQ71^3+AR71^3+AS71^3</f>
        <v>9082800</v>
      </c>
      <c r="AV71" s="88"/>
      <c r="AW71" s="109" t="s">
        <v>20</v>
      </c>
      <c r="AX71" s="79" t="s">
        <v>104</v>
      </c>
      <c r="AY71" s="80" t="s">
        <v>71</v>
      </c>
      <c r="AZ71" s="17" t="s">
        <v>168</v>
      </c>
      <c r="BA71" s="17" t="s">
        <v>79</v>
      </c>
      <c r="BB71" s="90" t="s">
        <v>119</v>
      </c>
      <c r="BC71" s="17" t="s">
        <v>134</v>
      </c>
      <c r="BD71" s="17" t="s">
        <v>135</v>
      </c>
      <c r="BE71" s="17" t="s">
        <v>122</v>
      </c>
      <c r="BF71" s="17" t="s">
        <v>82</v>
      </c>
      <c r="BG71" s="111" t="s">
        <v>169</v>
      </c>
      <c r="BH71" s="17" t="s">
        <v>68</v>
      </c>
      <c r="BI71" s="18" t="s">
        <v>105</v>
      </c>
      <c r="BJ71" s="19" t="s">
        <v>0</v>
      </c>
      <c r="BL71" s="8"/>
      <c r="BM71" s="9">
        <v>119</v>
      </c>
      <c r="BN71" s="10">
        <v>32</v>
      </c>
      <c r="BO71" s="10">
        <v>109</v>
      </c>
      <c r="BP71" s="10">
        <v>132</v>
      </c>
      <c r="BQ71" s="10">
        <v>87</v>
      </c>
      <c r="BR71" s="10">
        <v>34</v>
      </c>
      <c r="BS71" s="10">
        <v>111</v>
      </c>
      <c r="BT71" s="10">
        <v>58</v>
      </c>
      <c r="BU71" s="10">
        <v>13</v>
      </c>
      <c r="BV71" s="10">
        <v>36</v>
      </c>
      <c r="BW71" s="10">
        <v>113</v>
      </c>
      <c r="BX71" s="11">
        <v>26</v>
      </c>
      <c r="BY71" s="12">
        <f t="shared" ref="BY71:BY82" si="52">SUMSQ(BM71:BX71)</f>
        <v>83810</v>
      </c>
      <c r="BZ71" s="13">
        <f t="shared" ref="BZ71:BZ82" si="53">BM71^3+BN71^3+BO71^3+BP71^3+BQ71^3+BR71^3+BS71^3+BT71^3+BU71^3+BV71^3+BW71^3+BX71^3</f>
        <v>9082800</v>
      </c>
      <c r="CA71" s="14"/>
      <c r="CB71" s="103" t="s">
        <v>33</v>
      </c>
      <c r="CC71" s="16" t="s">
        <v>46</v>
      </c>
      <c r="CD71" s="17" t="s">
        <v>160</v>
      </c>
      <c r="CE71" s="17" t="s">
        <v>60</v>
      </c>
      <c r="CF71" s="17" t="s">
        <v>123</v>
      </c>
      <c r="CG71" s="17" t="s">
        <v>51</v>
      </c>
      <c r="CH71" s="17" t="s">
        <v>37</v>
      </c>
      <c r="CI71" s="17" t="s">
        <v>38</v>
      </c>
      <c r="CJ71" s="17" t="s">
        <v>44</v>
      </c>
      <c r="CK71" s="17" t="s">
        <v>118</v>
      </c>
      <c r="CL71" s="17" t="s">
        <v>57</v>
      </c>
      <c r="CM71" s="17" t="s">
        <v>155</v>
      </c>
      <c r="CN71" s="18" t="s">
        <v>49</v>
      </c>
      <c r="CO71" s="19"/>
    </row>
    <row r="72" spans="2:93" ht="13.5" thickBot="1" x14ac:dyDescent="0.25">
      <c r="B72" s="8"/>
      <c r="C72" s="25">
        <v>114</v>
      </c>
      <c r="D72" s="26">
        <v>56</v>
      </c>
      <c r="E72" s="26">
        <v>79</v>
      </c>
      <c r="F72" s="26">
        <v>119</v>
      </c>
      <c r="G72" s="26">
        <v>15</v>
      </c>
      <c r="H72" s="26">
        <v>126</v>
      </c>
      <c r="I72" s="26">
        <v>19</v>
      </c>
      <c r="J72" s="26">
        <v>130</v>
      </c>
      <c r="K72" s="26">
        <v>26</v>
      </c>
      <c r="L72" s="26">
        <v>66</v>
      </c>
      <c r="M72" s="26">
        <v>89</v>
      </c>
      <c r="N72" s="27">
        <v>31</v>
      </c>
      <c r="O72" s="28">
        <f t="shared" si="48"/>
        <v>83810</v>
      </c>
      <c r="P72" s="29">
        <f t="shared" si="49"/>
        <v>9082800</v>
      </c>
      <c r="Q72" s="14"/>
      <c r="R72" s="109" t="s">
        <v>53</v>
      </c>
      <c r="S72" s="30" t="s">
        <v>97</v>
      </c>
      <c r="T72" s="37" t="s">
        <v>47</v>
      </c>
      <c r="U72" s="31" t="s">
        <v>103</v>
      </c>
      <c r="V72" s="31" t="s">
        <v>46</v>
      </c>
      <c r="W72" s="31" t="s">
        <v>19</v>
      </c>
      <c r="X72" s="31" t="s">
        <v>75</v>
      </c>
      <c r="Y72" s="31" t="s">
        <v>64</v>
      </c>
      <c r="Z72" s="34" t="s">
        <v>8</v>
      </c>
      <c r="AA72" s="31" t="s">
        <v>49</v>
      </c>
      <c r="AB72" s="31" t="s">
        <v>106</v>
      </c>
      <c r="AC72" s="112" t="s">
        <v>48</v>
      </c>
      <c r="AD72" s="32" t="s">
        <v>92</v>
      </c>
      <c r="AE72" s="19"/>
      <c r="AG72" s="8"/>
      <c r="AH72" s="25">
        <v>119</v>
      </c>
      <c r="AI72" s="26">
        <v>100</v>
      </c>
      <c r="AJ72" s="26">
        <v>15</v>
      </c>
      <c r="AK72" s="26">
        <v>108</v>
      </c>
      <c r="AL72" s="26">
        <v>126</v>
      </c>
      <c r="AM72" s="26">
        <v>68</v>
      </c>
      <c r="AN72" s="26">
        <v>77</v>
      </c>
      <c r="AO72" s="26">
        <v>19</v>
      </c>
      <c r="AP72" s="26">
        <v>37</v>
      </c>
      <c r="AQ72" s="26">
        <v>130</v>
      </c>
      <c r="AR72" s="26">
        <v>45</v>
      </c>
      <c r="AS72" s="27">
        <v>26</v>
      </c>
      <c r="AT72" s="28">
        <f t="shared" si="50"/>
        <v>83810</v>
      </c>
      <c r="AU72" s="29">
        <f t="shared" si="51"/>
        <v>9082800</v>
      </c>
      <c r="AV72" s="88"/>
      <c r="AW72" s="109" t="s">
        <v>53</v>
      </c>
      <c r="AX72" s="30" t="s">
        <v>46</v>
      </c>
      <c r="AY72" s="34" t="s">
        <v>108</v>
      </c>
      <c r="AZ72" s="33" t="s">
        <v>19</v>
      </c>
      <c r="BA72" s="31" t="s">
        <v>131</v>
      </c>
      <c r="BB72" s="93" t="s">
        <v>75</v>
      </c>
      <c r="BC72" s="31" t="s">
        <v>81</v>
      </c>
      <c r="BD72" s="31" t="s">
        <v>80</v>
      </c>
      <c r="BE72" s="31" t="s">
        <v>64</v>
      </c>
      <c r="BF72" s="31" t="s">
        <v>130</v>
      </c>
      <c r="BG72" s="94" t="s">
        <v>8</v>
      </c>
      <c r="BH72" s="31" t="s">
        <v>101</v>
      </c>
      <c r="BI72" s="32" t="s">
        <v>49</v>
      </c>
      <c r="BJ72" s="19"/>
      <c r="BL72" s="8"/>
      <c r="BM72" s="25">
        <v>67</v>
      </c>
      <c r="BN72" s="26">
        <v>46</v>
      </c>
      <c r="BO72" s="26">
        <v>44</v>
      </c>
      <c r="BP72" s="26">
        <v>83</v>
      </c>
      <c r="BQ72" s="26">
        <v>7</v>
      </c>
      <c r="BR72" s="26">
        <v>6</v>
      </c>
      <c r="BS72" s="26">
        <v>139</v>
      </c>
      <c r="BT72" s="26">
        <v>138</v>
      </c>
      <c r="BU72" s="26">
        <v>62</v>
      </c>
      <c r="BV72" s="26">
        <v>101</v>
      </c>
      <c r="BW72" s="26">
        <v>99</v>
      </c>
      <c r="BX72" s="27">
        <v>78</v>
      </c>
      <c r="BY72" s="28">
        <f t="shared" si="52"/>
        <v>83810</v>
      </c>
      <c r="BZ72" s="29">
        <f t="shared" si="53"/>
        <v>9082800</v>
      </c>
      <c r="CA72" s="14"/>
      <c r="CB72" s="104" t="s">
        <v>42</v>
      </c>
      <c r="CC72" s="30" t="s">
        <v>68</v>
      </c>
      <c r="CD72" s="31" t="s">
        <v>31</v>
      </c>
      <c r="CE72" s="31" t="s">
        <v>102</v>
      </c>
      <c r="CF72" s="31" t="s">
        <v>32</v>
      </c>
      <c r="CG72" s="31" t="s">
        <v>43</v>
      </c>
      <c r="CH72" s="31" t="s">
        <v>28</v>
      </c>
      <c r="CI72" s="31" t="s">
        <v>25</v>
      </c>
      <c r="CJ72" s="31" t="s">
        <v>52</v>
      </c>
      <c r="CK72" s="31" t="s">
        <v>21</v>
      </c>
      <c r="CL72" s="31" t="s">
        <v>107</v>
      </c>
      <c r="CM72" s="31" t="s">
        <v>22</v>
      </c>
      <c r="CN72" s="32" t="s">
        <v>71</v>
      </c>
      <c r="CO72" s="19"/>
    </row>
    <row r="73" spans="2:93" ht="13.5" thickBot="1" x14ac:dyDescent="0.25">
      <c r="B73" s="8"/>
      <c r="C73" s="25">
        <v>133</v>
      </c>
      <c r="D73" s="26">
        <v>101</v>
      </c>
      <c r="E73" s="26">
        <v>24</v>
      </c>
      <c r="F73" s="26">
        <v>90</v>
      </c>
      <c r="G73" s="26">
        <v>85</v>
      </c>
      <c r="H73" s="26">
        <v>17</v>
      </c>
      <c r="I73" s="26">
        <v>128</v>
      </c>
      <c r="J73" s="26">
        <v>60</v>
      </c>
      <c r="K73" s="26">
        <v>55</v>
      </c>
      <c r="L73" s="26">
        <v>121</v>
      </c>
      <c r="M73" s="26">
        <v>44</v>
      </c>
      <c r="N73" s="27">
        <v>12</v>
      </c>
      <c r="O73" s="28">
        <f t="shared" si="48"/>
        <v>83810</v>
      </c>
      <c r="P73" s="29">
        <f t="shared" si="49"/>
        <v>9082800</v>
      </c>
      <c r="Q73" s="14"/>
      <c r="R73" s="109" t="s">
        <v>85</v>
      </c>
      <c r="S73" s="30" t="s">
        <v>169</v>
      </c>
      <c r="T73" s="31" t="s">
        <v>107</v>
      </c>
      <c r="U73" s="37" t="s">
        <v>159</v>
      </c>
      <c r="V73" s="31" t="s">
        <v>145</v>
      </c>
      <c r="W73" s="31" t="s">
        <v>166</v>
      </c>
      <c r="X73" s="31" t="s">
        <v>91</v>
      </c>
      <c r="Y73" s="31" t="s">
        <v>98</v>
      </c>
      <c r="Z73" s="31" t="s">
        <v>165</v>
      </c>
      <c r="AA73" s="34" t="s">
        <v>142</v>
      </c>
      <c r="AB73" s="112" t="s">
        <v>156</v>
      </c>
      <c r="AC73" s="31" t="s">
        <v>102</v>
      </c>
      <c r="AD73" s="32" t="s">
        <v>168</v>
      </c>
      <c r="AE73" s="19"/>
      <c r="AG73" s="8"/>
      <c r="AH73" s="25">
        <v>87</v>
      </c>
      <c r="AI73" s="26">
        <v>17</v>
      </c>
      <c r="AJ73" s="26">
        <v>132</v>
      </c>
      <c r="AK73" s="26">
        <v>44</v>
      </c>
      <c r="AL73" s="26">
        <v>21</v>
      </c>
      <c r="AM73" s="26">
        <v>64</v>
      </c>
      <c r="AN73" s="26">
        <v>81</v>
      </c>
      <c r="AO73" s="26">
        <v>124</v>
      </c>
      <c r="AP73" s="26">
        <v>101</v>
      </c>
      <c r="AQ73" s="26">
        <v>13</v>
      </c>
      <c r="AR73" s="26">
        <v>128</v>
      </c>
      <c r="AS73" s="27">
        <v>58</v>
      </c>
      <c r="AT73" s="28">
        <f t="shared" si="50"/>
        <v>83810</v>
      </c>
      <c r="AU73" s="29">
        <f t="shared" si="51"/>
        <v>9082800</v>
      </c>
      <c r="AV73" s="88"/>
      <c r="AW73" s="109" t="s">
        <v>85</v>
      </c>
      <c r="AX73" s="30" t="s">
        <v>51</v>
      </c>
      <c r="AY73" s="31" t="s">
        <v>91</v>
      </c>
      <c r="AZ73" s="34" t="s">
        <v>123</v>
      </c>
      <c r="BA73" s="33" t="s">
        <v>102</v>
      </c>
      <c r="BB73" s="93" t="s">
        <v>100</v>
      </c>
      <c r="BC73" s="31" t="s">
        <v>152</v>
      </c>
      <c r="BD73" s="31" t="s">
        <v>153</v>
      </c>
      <c r="BE73" s="31" t="s">
        <v>109</v>
      </c>
      <c r="BF73" s="31" t="s">
        <v>107</v>
      </c>
      <c r="BG73" s="94" t="s">
        <v>118</v>
      </c>
      <c r="BH73" s="31" t="s">
        <v>98</v>
      </c>
      <c r="BI73" s="32" t="s">
        <v>44</v>
      </c>
      <c r="BJ73" s="19"/>
      <c r="BL73" s="8"/>
      <c r="BM73" s="25">
        <v>2</v>
      </c>
      <c r="BN73" s="26">
        <v>129</v>
      </c>
      <c r="BO73" s="26">
        <v>105</v>
      </c>
      <c r="BP73" s="26">
        <v>72</v>
      </c>
      <c r="BQ73" s="26">
        <v>60</v>
      </c>
      <c r="BR73" s="26">
        <v>41</v>
      </c>
      <c r="BS73" s="26">
        <v>104</v>
      </c>
      <c r="BT73" s="26">
        <v>85</v>
      </c>
      <c r="BU73" s="26">
        <v>73</v>
      </c>
      <c r="BV73" s="26">
        <v>40</v>
      </c>
      <c r="BW73" s="26">
        <v>16</v>
      </c>
      <c r="BX73" s="27">
        <v>143</v>
      </c>
      <c r="BY73" s="28">
        <f t="shared" si="52"/>
        <v>83810</v>
      </c>
      <c r="BZ73" s="29">
        <f t="shared" si="53"/>
        <v>9082800</v>
      </c>
      <c r="CA73" s="14"/>
      <c r="CB73" s="104" t="s">
        <v>90</v>
      </c>
      <c r="CC73" s="30" t="s">
        <v>157</v>
      </c>
      <c r="CD73" s="31" t="s">
        <v>30</v>
      </c>
      <c r="CE73" s="31" t="s">
        <v>36</v>
      </c>
      <c r="CF73" s="31" t="s">
        <v>77</v>
      </c>
      <c r="CG73" s="31" t="s">
        <v>165</v>
      </c>
      <c r="CH73" s="31" t="s">
        <v>105</v>
      </c>
      <c r="CI73" s="31" t="s">
        <v>104</v>
      </c>
      <c r="CJ73" s="31" t="s">
        <v>166</v>
      </c>
      <c r="CK73" s="31" t="s">
        <v>84</v>
      </c>
      <c r="CL73" s="31" t="s">
        <v>39</v>
      </c>
      <c r="CM73" s="31" t="s">
        <v>23</v>
      </c>
      <c r="CN73" s="32" t="s">
        <v>158</v>
      </c>
      <c r="CO73" s="19"/>
    </row>
    <row r="74" spans="2:93" ht="13.5" thickBot="1" x14ac:dyDescent="0.25">
      <c r="B74" s="8"/>
      <c r="C74" s="25">
        <v>54</v>
      </c>
      <c r="D74" s="26">
        <v>21</v>
      </c>
      <c r="E74" s="26">
        <v>68</v>
      </c>
      <c r="F74" s="26">
        <v>122</v>
      </c>
      <c r="G74" s="26">
        <v>81</v>
      </c>
      <c r="H74" s="26">
        <v>142</v>
      </c>
      <c r="I74" s="26">
        <v>3</v>
      </c>
      <c r="J74" s="26">
        <v>64</v>
      </c>
      <c r="K74" s="26">
        <v>23</v>
      </c>
      <c r="L74" s="26">
        <v>77</v>
      </c>
      <c r="M74" s="26">
        <v>124</v>
      </c>
      <c r="N74" s="27">
        <v>91</v>
      </c>
      <c r="O74" s="28">
        <f t="shared" si="48"/>
        <v>83810</v>
      </c>
      <c r="P74" s="29">
        <f t="shared" si="49"/>
        <v>9082800</v>
      </c>
      <c r="Q74" s="14"/>
      <c r="R74" s="109" t="s">
        <v>110</v>
      </c>
      <c r="S74" s="39" t="s">
        <v>122</v>
      </c>
      <c r="T74" s="31" t="s">
        <v>100</v>
      </c>
      <c r="U74" s="31" t="s">
        <v>81</v>
      </c>
      <c r="V74" s="37" t="s">
        <v>74</v>
      </c>
      <c r="W74" s="31" t="s">
        <v>153</v>
      </c>
      <c r="X74" s="31" t="s">
        <v>67</v>
      </c>
      <c r="Y74" s="31" t="s">
        <v>72</v>
      </c>
      <c r="Z74" s="31" t="s">
        <v>152</v>
      </c>
      <c r="AA74" s="112" t="s">
        <v>65</v>
      </c>
      <c r="AB74" s="31" t="s">
        <v>80</v>
      </c>
      <c r="AC74" s="31" t="s">
        <v>109</v>
      </c>
      <c r="AD74" s="32" t="s">
        <v>119</v>
      </c>
      <c r="AE74" s="19"/>
      <c r="AG74" s="8"/>
      <c r="AH74" s="25">
        <v>61</v>
      </c>
      <c r="AI74" s="26">
        <v>39</v>
      </c>
      <c r="AJ74" s="26">
        <v>113</v>
      </c>
      <c r="AK74" s="26">
        <v>25</v>
      </c>
      <c r="AL74" s="26">
        <v>40</v>
      </c>
      <c r="AM74" s="26">
        <v>137</v>
      </c>
      <c r="AN74" s="26">
        <v>8</v>
      </c>
      <c r="AO74" s="26">
        <v>105</v>
      </c>
      <c r="AP74" s="26">
        <v>120</v>
      </c>
      <c r="AQ74" s="26">
        <v>32</v>
      </c>
      <c r="AR74" s="26">
        <v>106</v>
      </c>
      <c r="AS74" s="27">
        <v>84</v>
      </c>
      <c r="AT74" s="28">
        <f t="shared" si="50"/>
        <v>83810</v>
      </c>
      <c r="AU74" s="29">
        <f t="shared" si="51"/>
        <v>9082800</v>
      </c>
      <c r="AV74" s="88"/>
      <c r="AW74" s="109" t="s">
        <v>110</v>
      </c>
      <c r="AX74" s="30" t="s">
        <v>15</v>
      </c>
      <c r="AY74" s="31" t="s">
        <v>125</v>
      </c>
      <c r="AZ74" s="31" t="s">
        <v>155</v>
      </c>
      <c r="BA74" s="34" t="s">
        <v>93</v>
      </c>
      <c r="BB74" s="105" t="s">
        <v>39</v>
      </c>
      <c r="BC74" s="31" t="s">
        <v>78</v>
      </c>
      <c r="BD74" s="31" t="s">
        <v>83</v>
      </c>
      <c r="BE74" s="31" t="s">
        <v>36</v>
      </c>
      <c r="BF74" s="31" t="s">
        <v>96</v>
      </c>
      <c r="BG74" s="94" t="s">
        <v>160</v>
      </c>
      <c r="BH74" s="31" t="s">
        <v>128</v>
      </c>
      <c r="BI74" s="32" t="s">
        <v>12</v>
      </c>
      <c r="BJ74" s="19"/>
      <c r="BL74" s="8"/>
      <c r="BM74" s="25">
        <v>96</v>
      </c>
      <c r="BN74" s="26">
        <v>81</v>
      </c>
      <c r="BO74" s="26">
        <v>22</v>
      </c>
      <c r="BP74" s="26">
        <v>25</v>
      </c>
      <c r="BQ74" s="26">
        <v>140</v>
      </c>
      <c r="BR74" s="26">
        <v>92</v>
      </c>
      <c r="BS74" s="26">
        <v>53</v>
      </c>
      <c r="BT74" s="26">
        <v>5</v>
      </c>
      <c r="BU74" s="26">
        <v>120</v>
      </c>
      <c r="BV74" s="26">
        <v>123</v>
      </c>
      <c r="BW74" s="26">
        <v>64</v>
      </c>
      <c r="BX74" s="27">
        <v>49</v>
      </c>
      <c r="BY74" s="28">
        <f t="shared" si="52"/>
        <v>83810</v>
      </c>
      <c r="BZ74" s="29">
        <f t="shared" si="53"/>
        <v>9082800</v>
      </c>
      <c r="CA74" s="14"/>
      <c r="CB74" s="104" t="s">
        <v>117</v>
      </c>
      <c r="CC74" s="30" t="s">
        <v>139</v>
      </c>
      <c r="CD74" s="31" t="s">
        <v>153</v>
      </c>
      <c r="CE74" s="31" t="s">
        <v>127</v>
      </c>
      <c r="CF74" s="31" t="s">
        <v>93</v>
      </c>
      <c r="CG74" s="31" t="s">
        <v>143</v>
      </c>
      <c r="CH74" s="31" t="s">
        <v>24</v>
      </c>
      <c r="CI74" s="31" t="s">
        <v>29</v>
      </c>
      <c r="CJ74" s="31" t="s">
        <v>144</v>
      </c>
      <c r="CK74" s="31" t="s">
        <v>96</v>
      </c>
      <c r="CL74" s="31" t="s">
        <v>126</v>
      </c>
      <c r="CM74" s="31" t="s">
        <v>152</v>
      </c>
      <c r="CN74" s="32" t="s">
        <v>138</v>
      </c>
      <c r="CO74" s="19"/>
    </row>
    <row r="75" spans="2:93" ht="13.5" thickBot="1" x14ac:dyDescent="0.25">
      <c r="B75" s="8"/>
      <c r="C75" s="25">
        <v>1</v>
      </c>
      <c r="D75" s="26">
        <v>7</v>
      </c>
      <c r="E75" s="26">
        <v>49</v>
      </c>
      <c r="F75" s="26">
        <v>53</v>
      </c>
      <c r="G75" s="26">
        <v>67</v>
      </c>
      <c r="H75" s="26">
        <v>71</v>
      </c>
      <c r="I75" s="26">
        <v>74</v>
      </c>
      <c r="J75" s="26">
        <v>78</v>
      </c>
      <c r="K75" s="26">
        <v>92</v>
      </c>
      <c r="L75" s="26">
        <v>96</v>
      </c>
      <c r="M75" s="26">
        <v>138</v>
      </c>
      <c r="N75" s="27">
        <v>144</v>
      </c>
      <c r="O75" s="28">
        <f t="shared" si="48"/>
        <v>83810</v>
      </c>
      <c r="P75" s="29">
        <f t="shared" si="49"/>
        <v>9082800</v>
      </c>
      <c r="Q75" s="14"/>
      <c r="R75" s="109" t="s">
        <v>129</v>
      </c>
      <c r="S75" s="30" t="s">
        <v>55</v>
      </c>
      <c r="T75" s="31" t="s">
        <v>43</v>
      </c>
      <c r="U75" s="31" t="s">
        <v>138</v>
      </c>
      <c r="V75" s="31" t="s">
        <v>29</v>
      </c>
      <c r="W75" s="37" t="s">
        <v>68</v>
      </c>
      <c r="X75" s="31" t="s">
        <v>88</v>
      </c>
      <c r="Y75" s="31" t="s">
        <v>87</v>
      </c>
      <c r="Z75" s="112" t="s">
        <v>71</v>
      </c>
      <c r="AA75" s="31" t="s">
        <v>24</v>
      </c>
      <c r="AB75" s="34" t="s">
        <v>139</v>
      </c>
      <c r="AC75" s="31" t="s">
        <v>52</v>
      </c>
      <c r="AD75" s="32" t="s">
        <v>62</v>
      </c>
      <c r="AE75" s="19"/>
      <c r="AG75" s="8"/>
      <c r="AH75" s="25">
        <v>88</v>
      </c>
      <c r="AI75" s="26">
        <v>125</v>
      </c>
      <c r="AJ75" s="26">
        <v>80</v>
      </c>
      <c r="AK75" s="26">
        <v>43</v>
      </c>
      <c r="AL75" s="26">
        <v>109</v>
      </c>
      <c r="AM75" s="26">
        <v>1</v>
      </c>
      <c r="AN75" s="26">
        <v>144</v>
      </c>
      <c r="AO75" s="26">
        <v>36</v>
      </c>
      <c r="AP75" s="26">
        <v>102</v>
      </c>
      <c r="AQ75" s="26">
        <v>65</v>
      </c>
      <c r="AR75" s="26">
        <v>20</v>
      </c>
      <c r="AS75" s="27">
        <v>57</v>
      </c>
      <c r="AT75" s="28">
        <f t="shared" si="50"/>
        <v>83810</v>
      </c>
      <c r="AU75" s="29">
        <f t="shared" si="51"/>
        <v>9082800</v>
      </c>
      <c r="AV75" s="88"/>
      <c r="AW75" s="109" t="s">
        <v>129</v>
      </c>
      <c r="AX75" s="30" t="s">
        <v>56</v>
      </c>
      <c r="AY75" s="31" t="s">
        <v>63</v>
      </c>
      <c r="AZ75" s="31" t="s">
        <v>40</v>
      </c>
      <c r="BA75" s="31" t="s">
        <v>59</v>
      </c>
      <c r="BB75" s="95" t="s">
        <v>60</v>
      </c>
      <c r="BC75" s="33" t="s">
        <v>55</v>
      </c>
      <c r="BD75" s="31" t="s">
        <v>62</v>
      </c>
      <c r="BE75" s="31" t="s">
        <v>57</v>
      </c>
      <c r="BF75" s="31" t="s">
        <v>58</v>
      </c>
      <c r="BG75" s="94" t="s">
        <v>35</v>
      </c>
      <c r="BH75" s="31" t="s">
        <v>54</v>
      </c>
      <c r="BI75" s="32" t="s">
        <v>61</v>
      </c>
      <c r="BJ75" s="19"/>
      <c r="BL75" s="8"/>
      <c r="BM75" s="25">
        <v>18</v>
      </c>
      <c r="BN75" s="26">
        <v>106</v>
      </c>
      <c r="BO75" s="26">
        <v>82</v>
      </c>
      <c r="BP75" s="26">
        <v>131</v>
      </c>
      <c r="BQ75" s="26">
        <v>125</v>
      </c>
      <c r="BR75" s="26">
        <v>75</v>
      </c>
      <c r="BS75" s="26">
        <v>70</v>
      </c>
      <c r="BT75" s="26">
        <v>20</v>
      </c>
      <c r="BU75" s="26">
        <v>14</v>
      </c>
      <c r="BV75" s="26">
        <v>63</v>
      </c>
      <c r="BW75" s="26">
        <v>39</v>
      </c>
      <c r="BX75" s="27">
        <v>127</v>
      </c>
      <c r="BY75" s="28">
        <f t="shared" si="52"/>
        <v>83810</v>
      </c>
      <c r="BZ75" s="29">
        <f t="shared" si="53"/>
        <v>9082800</v>
      </c>
      <c r="CA75" s="14"/>
      <c r="CB75" s="104" t="s">
        <v>132</v>
      </c>
      <c r="CC75" s="30" t="s">
        <v>34</v>
      </c>
      <c r="CD75" s="31" t="s">
        <v>128</v>
      </c>
      <c r="CE75" s="31" t="s">
        <v>95</v>
      </c>
      <c r="CF75" s="31" t="s">
        <v>10</v>
      </c>
      <c r="CG75" s="37" t="s">
        <v>63</v>
      </c>
      <c r="CH75" s="37" t="s">
        <v>163</v>
      </c>
      <c r="CI75" s="37" t="s">
        <v>162</v>
      </c>
      <c r="CJ75" s="37" t="s">
        <v>54</v>
      </c>
      <c r="CK75" s="31" t="s">
        <v>17</v>
      </c>
      <c r="CL75" s="31" t="s">
        <v>94</v>
      </c>
      <c r="CM75" s="31" t="s">
        <v>125</v>
      </c>
      <c r="CN75" s="32" t="s">
        <v>41</v>
      </c>
      <c r="CO75" s="19"/>
    </row>
    <row r="76" spans="2:93" ht="13.5" thickBot="1" x14ac:dyDescent="0.25">
      <c r="B76" s="8"/>
      <c r="C76" s="25">
        <v>86</v>
      </c>
      <c r="D76" s="26">
        <v>127</v>
      </c>
      <c r="E76" s="26">
        <v>136</v>
      </c>
      <c r="F76" s="26">
        <v>104</v>
      </c>
      <c r="G76" s="26">
        <v>42</v>
      </c>
      <c r="H76" s="26">
        <v>108</v>
      </c>
      <c r="I76" s="26">
        <v>37</v>
      </c>
      <c r="J76" s="26">
        <v>103</v>
      </c>
      <c r="K76" s="26">
        <v>41</v>
      </c>
      <c r="L76" s="26">
        <v>9</v>
      </c>
      <c r="M76" s="26">
        <v>18</v>
      </c>
      <c r="N76" s="27">
        <v>59</v>
      </c>
      <c r="O76" s="28">
        <f t="shared" si="48"/>
        <v>83810</v>
      </c>
      <c r="P76" s="29">
        <f t="shared" si="49"/>
        <v>9082800</v>
      </c>
      <c r="Q76" s="14"/>
      <c r="R76" s="109" t="s">
        <v>140</v>
      </c>
      <c r="S76" s="30" t="s">
        <v>66</v>
      </c>
      <c r="T76" s="31" t="s">
        <v>41</v>
      </c>
      <c r="U76" s="31" t="s">
        <v>147</v>
      </c>
      <c r="V76" s="31" t="s">
        <v>104</v>
      </c>
      <c r="W76" s="31" t="s">
        <v>13</v>
      </c>
      <c r="X76" s="37" t="s">
        <v>131</v>
      </c>
      <c r="Y76" s="112" t="s">
        <v>130</v>
      </c>
      <c r="Z76" s="31" t="s">
        <v>14</v>
      </c>
      <c r="AA76" s="31" t="s">
        <v>105</v>
      </c>
      <c r="AB76" s="31" t="s">
        <v>150</v>
      </c>
      <c r="AC76" s="34" t="s">
        <v>34</v>
      </c>
      <c r="AD76" s="32" t="s">
        <v>73</v>
      </c>
      <c r="AE76" s="19"/>
      <c r="AG76" s="8"/>
      <c r="AH76" s="25">
        <v>24</v>
      </c>
      <c r="AI76" s="26">
        <v>138</v>
      </c>
      <c r="AJ76" s="26">
        <v>95</v>
      </c>
      <c r="AK76" s="26">
        <v>114</v>
      </c>
      <c r="AL76" s="26">
        <v>35</v>
      </c>
      <c r="AM76" s="26">
        <v>63</v>
      </c>
      <c r="AN76" s="26">
        <v>82</v>
      </c>
      <c r="AO76" s="26">
        <v>110</v>
      </c>
      <c r="AP76" s="26">
        <v>31</v>
      </c>
      <c r="AQ76" s="26">
        <v>50</v>
      </c>
      <c r="AR76" s="26">
        <v>7</v>
      </c>
      <c r="AS76" s="27">
        <v>121</v>
      </c>
      <c r="AT76" s="28">
        <f t="shared" si="50"/>
        <v>83810</v>
      </c>
      <c r="AU76" s="29">
        <f t="shared" si="51"/>
        <v>9082800</v>
      </c>
      <c r="AV76" s="88"/>
      <c r="AW76" s="109" t="s">
        <v>140</v>
      </c>
      <c r="AX76" s="30" t="s">
        <v>159</v>
      </c>
      <c r="AY76" s="31" t="s">
        <v>52</v>
      </c>
      <c r="AZ76" s="31" t="s">
        <v>9</v>
      </c>
      <c r="BA76" s="31" t="s">
        <v>97</v>
      </c>
      <c r="BB76" s="93" t="s">
        <v>176</v>
      </c>
      <c r="BC76" s="34" t="s">
        <v>94</v>
      </c>
      <c r="BD76" s="33" t="s">
        <v>95</v>
      </c>
      <c r="BE76" s="31" t="s">
        <v>175</v>
      </c>
      <c r="BF76" s="31" t="s">
        <v>92</v>
      </c>
      <c r="BG76" s="94" t="s">
        <v>18</v>
      </c>
      <c r="BH76" s="31" t="s">
        <v>43</v>
      </c>
      <c r="BI76" s="32" t="s">
        <v>156</v>
      </c>
      <c r="BJ76" s="19"/>
      <c r="BL76" s="8"/>
      <c r="BM76" s="25">
        <v>124</v>
      </c>
      <c r="BN76" s="26">
        <v>15</v>
      </c>
      <c r="BO76" s="26">
        <v>110</v>
      </c>
      <c r="BP76" s="26">
        <v>57</v>
      </c>
      <c r="BQ76" s="26">
        <v>102</v>
      </c>
      <c r="BR76" s="26">
        <v>116</v>
      </c>
      <c r="BS76" s="26">
        <v>29</v>
      </c>
      <c r="BT76" s="26">
        <v>43</v>
      </c>
      <c r="BU76" s="26">
        <v>88</v>
      </c>
      <c r="BV76" s="26">
        <v>35</v>
      </c>
      <c r="BW76" s="26">
        <v>130</v>
      </c>
      <c r="BX76" s="27">
        <v>21</v>
      </c>
      <c r="BY76" s="28">
        <f t="shared" si="52"/>
        <v>83810</v>
      </c>
      <c r="BZ76" s="29">
        <f t="shared" si="53"/>
        <v>9082800</v>
      </c>
      <c r="CA76" s="14"/>
      <c r="CB76" s="104"/>
      <c r="CC76" s="30" t="s">
        <v>109</v>
      </c>
      <c r="CD76" s="31" t="s">
        <v>19</v>
      </c>
      <c r="CE76" s="31" t="s">
        <v>175</v>
      </c>
      <c r="CF76" s="31" t="s">
        <v>61</v>
      </c>
      <c r="CG76" s="35" t="s">
        <v>58</v>
      </c>
      <c r="CH76" s="35" t="s">
        <v>133</v>
      </c>
      <c r="CI76" s="35" t="s">
        <v>136</v>
      </c>
      <c r="CJ76" s="35" t="s">
        <v>59</v>
      </c>
      <c r="CK76" s="31" t="s">
        <v>56</v>
      </c>
      <c r="CL76" s="31" t="s">
        <v>176</v>
      </c>
      <c r="CM76" s="31" t="s">
        <v>8</v>
      </c>
      <c r="CN76" s="32" t="s">
        <v>100</v>
      </c>
      <c r="CO76" s="19"/>
    </row>
    <row r="77" spans="2:93" ht="13.5" thickBot="1" x14ac:dyDescent="0.25">
      <c r="B77" s="8"/>
      <c r="C77" s="25">
        <v>82</v>
      </c>
      <c r="D77" s="26">
        <v>46</v>
      </c>
      <c r="E77" s="26">
        <v>98</v>
      </c>
      <c r="F77" s="26">
        <v>135</v>
      </c>
      <c r="G77" s="26">
        <v>140</v>
      </c>
      <c r="H77" s="26">
        <v>94</v>
      </c>
      <c r="I77" s="26">
        <v>51</v>
      </c>
      <c r="J77" s="26">
        <v>5</v>
      </c>
      <c r="K77" s="26">
        <v>10</v>
      </c>
      <c r="L77" s="26">
        <v>47</v>
      </c>
      <c r="M77" s="26">
        <v>99</v>
      </c>
      <c r="N77" s="27">
        <v>63</v>
      </c>
      <c r="O77" s="28">
        <f t="shared" si="48"/>
        <v>83810</v>
      </c>
      <c r="P77" s="29">
        <f t="shared" si="49"/>
        <v>9082800</v>
      </c>
      <c r="Q77" s="14"/>
      <c r="R77" s="109" t="s">
        <v>151</v>
      </c>
      <c r="S77" s="30" t="s">
        <v>95</v>
      </c>
      <c r="T77" s="31" t="s">
        <v>31</v>
      </c>
      <c r="U77" s="31" t="s">
        <v>134</v>
      </c>
      <c r="V77" s="31" t="s">
        <v>112</v>
      </c>
      <c r="W77" s="31" t="s">
        <v>143</v>
      </c>
      <c r="X77" s="112" t="s">
        <v>45</v>
      </c>
      <c r="Y77" s="37" t="s">
        <v>50</v>
      </c>
      <c r="Z77" s="31" t="s">
        <v>144</v>
      </c>
      <c r="AA77" s="31" t="s">
        <v>115</v>
      </c>
      <c r="AB77" s="31" t="s">
        <v>135</v>
      </c>
      <c r="AC77" s="31" t="s">
        <v>22</v>
      </c>
      <c r="AD77" s="38" t="s">
        <v>94</v>
      </c>
      <c r="AE77" s="19"/>
      <c r="AG77" s="8"/>
      <c r="AH77" s="25">
        <v>23</v>
      </c>
      <c r="AI77" s="26">
        <v>28</v>
      </c>
      <c r="AJ77" s="26">
        <v>79</v>
      </c>
      <c r="AK77" s="26">
        <v>30</v>
      </c>
      <c r="AL77" s="26">
        <v>10</v>
      </c>
      <c r="AM77" s="26">
        <v>86</v>
      </c>
      <c r="AN77" s="26">
        <v>59</v>
      </c>
      <c r="AO77" s="26">
        <v>135</v>
      </c>
      <c r="AP77" s="26">
        <v>115</v>
      </c>
      <c r="AQ77" s="26">
        <v>66</v>
      </c>
      <c r="AR77" s="26">
        <v>117</v>
      </c>
      <c r="AS77" s="27">
        <v>122</v>
      </c>
      <c r="AT77" s="28">
        <f t="shared" si="50"/>
        <v>83810</v>
      </c>
      <c r="AU77" s="29">
        <f t="shared" si="51"/>
        <v>9082800</v>
      </c>
      <c r="AV77" s="88"/>
      <c r="AW77" s="109" t="s">
        <v>151</v>
      </c>
      <c r="AX77" s="30" t="s">
        <v>65</v>
      </c>
      <c r="AY77" s="31" t="s">
        <v>116</v>
      </c>
      <c r="AZ77" s="31" t="s">
        <v>103</v>
      </c>
      <c r="BA77" s="31" t="s">
        <v>114</v>
      </c>
      <c r="BB77" s="93" t="s">
        <v>115</v>
      </c>
      <c r="BC77" s="31" t="s">
        <v>66</v>
      </c>
      <c r="BD77" s="34" t="s">
        <v>73</v>
      </c>
      <c r="BE77" s="33" t="s">
        <v>112</v>
      </c>
      <c r="BF77" s="31" t="s">
        <v>113</v>
      </c>
      <c r="BG77" s="94" t="s">
        <v>106</v>
      </c>
      <c r="BH77" s="31" t="s">
        <v>111</v>
      </c>
      <c r="BI77" s="32" t="s">
        <v>74</v>
      </c>
      <c r="BJ77" s="19"/>
      <c r="BL77" s="8"/>
      <c r="BM77" s="25">
        <v>61</v>
      </c>
      <c r="BN77" s="26">
        <v>86</v>
      </c>
      <c r="BO77" s="26">
        <v>69</v>
      </c>
      <c r="BP77" s="26">
        <v>10</v>
      </c>
      <c r="BQ77" s="26">
        <v>11</v>
      </c>
      <c r="BR77" s="26">
        <v>121</v>
      </c>
      <c r="BS77" s="26">
        <v>24</v>
      </c>
      <c r="BT77" s="26">
        <v>134</v>
      </c>
      <c r="BU77" s="26">
        <v>135</v>
      </c>
      <c r="BV77" s="26">
        <v>76</v>
      </c>
      <c r="BW77" s="26">
        <v>59</v>
      </c>
      <c r="BX77" s="27">
        <v>84</v>
      </c>
      <c r="BY77" s="28">
        <f t="shared" si="52"/>
        <v>83810</v>
      </c>
      <c r="BZ77" s="29">
        <f t="shared" si="53"/>
        <v>9082800</v>
      </c>
      <c r="CA77" s="14"/>
      <c r="CB77" s="104" t="s">
        <v>154</v>
      </c>
      <c r="CC77" s="30" t="s">
        <v>15</v>
      </c>
      <c r="CD77" s="31" t="s">
        <v>66</v>
      </c>
      <c r="CE77" s="31" t="s">
        <v>70</v>
      </c>
      <c r="CF77" s="31" t="s">
        <v>115</v>
      </c>
      <c r="CG77" s="31" t="s">
        <v>120</v>
      </c>
      <c r="CH77" s="31" t="s">
        <v>156</v>
      </c>
      <c r="CI77" s="31" t="s">
        <v>159</v>
      </c>
      <c r="CJ77" s="31" t="s">
        <v>121</v>
      </c>
      <c r="CK77" s="31" t="s">
        <v>112</v>
      </c>
      <c r="CL77" s="31" t="s">
        <v>69</v>
      </c>
      <c r="CM77" s="31" t="s">
        <v>73</v>
      </c>
      <c r="CN77" s="32" t="s">
        <v>12</v>
      </c>
      <c r="CO77" s="19"/>
    </row>
    <row r="78" spans="2:93" ht="13.5" thickBot="1" x14ac:dyDescent="0.25">
      <c r="B78" s="8"/>
      <c r="C78" s="25">
        <v>57</v>
      </c>
      <c r="D78" s="26">
        <v>131</v>
      </c>
      <c r="E78" s="26">
        <v>123</v>
      </c>
      <c r="F78" s="26">
        <v>25</v>
      </c>
      <c r="G78" s="26">
        <v>116</v>
      </c>
      <c r="H78" s="26">
        <v>75</v>
      </c>
      <c r="I78" s="26">
        <v>70</v>
      </c>
      <c r="J78" s="26">
        <v>29</v>
      </c>
      <c r="K78" s="26">
        <v>120</v>
      </c>
      <c r="L78" s="26">
        <v>22</v>
      </c>
      <c r="M78" s="26">
        <v>14</v>
      </c>
      <c r="N78" s="27">
        <v>88</v>
      </c>
      <c r="O78" s="28">
        <f t="shared" si="48"/>
        <v>83810</v>
      </c>
      <c r="P78" s="29">
        <f t="shared" si="49"/>
        <v>9082800</v>
      </c>
      <c r="Q78" s="14"/>
      <c r="R78" s="109" t="s">
        <v>164</v>
      </c>
      <c r="S78" s="30" t="s">
        <v>61</v>
      </c>
      <c r="T78" s="34" t="s">
        <v>10</v>
      </c>
      <c r="U78" s="31" t="s">
        <v>126</v>
      </c>
      <c r="V78" s="31" t="s">
        <v>93</v>
      </c>
      <c r="W78" s="112" t="s">
        <v>133</v>
      </c>
      <c r="X78" s="31" t="s">
        <v>163</v>
      </c>
      <c r="Y78" s="31" t="s">
        <v>162</v>
      </c>
      <c r="Z78" s="37" t="s">
        <v>136</v>
      </c>
      <c r="AA78" s="31" t="s">
        <v>96</v>
      </c>
      <c r="AB78" s="31" t="s">
        <v>127</v>
      </c>
      <c r="AC78" s="31" t="s">
        <v>17</v>
      </c>
      <c r="AD78" s="32" t="s">
        <v>56</v>
      </c>
      <c r="AE78" s="19"/>
      <c r="AG78" s="8"/>
      <c r="AH78" s="25">
        <v>22</v>
      </c>
      <c r="AI78" s="26">
        <v>48</v>
      </c>
      <c r="AJ78" s="26">
        <v>55</v>
      </c>
      <c r="AK78" s="26">
        <v>5</v>
      </c>
      <c r="AL78" s="26">
        <v>116</v>
      </c>
      <c r="AM78" s="26">
        <v>51</v>
      </c>
      <c r="AN78" s="26">
        <v>94</v>
      </c>
      <c r="AO78" s="26">
        <v>29</v>
      </c>
      <c r="AP78" s="26">
        <v>140</v>
      </c>
      <c r="AQ78" s="26">
        <v>90</v>
      </c>
      <c r="AR78" s="26">
        <v>97</v>
      </c>
      <c r="AS78" s="27">
        <v>123</v>
      </c>
      <c r="AT78" s="28">
        <f t="shared" si="50"/>
        <v>83810</v>
      </c>
      <c r="AU78" s="29">
        <f t="shared" si="51"/>
        <v>9082800</v>
      </c>
      <c r="AV78" s="88"/>
      <c r="AW78" s="109" t="s">
        <v>164</v>
      </c>
      <c r="AX78" s="30" t="s">
        <v>127</v>
      </c>
      <c r="AY78" s="31" t="s">
        <v>146</v>
      </c>
      <c r="AZ78" s="31" t="s">
        <v>142</v>
      </c>
      <c r="BA78" s="31" t="s">
        <v>144</v>
      </c>
      <c r="BB78" s="93" t="s">
        <v>133</v>
      </c>
      <c r="BC78" s="31" t="s">
        <v>50</v>
      </c>
      <c r="BD78" s="31" t="s">
        <v>45</v>
      </c>
      <c r="BE78" s="34" t="s">
        <v>136</v>
      </c>
      <c r="BF78" s="33" t="s">
        <v>143</v>
      </c>
      <c r="BG78" s="94" t="s">
        <v>145</v>
      </c>
      <c r="BH78" s="31" t="s">
        <v>141</v>
      </c>
      <c r="BI78" s="32" t="s">
        <v>126</v>
      </c>
      <c r="BJ78" s="19"/>
      <c r="BL78" s="8"/>
      <c r="BM78" s="25">
        <v>142</v>
      </c>
      <c r="BN78" s="26">
        <v>65</v>
      </c>
      <c r="BO78" s="26">
        <v>19</v>
      </c>
      <c r="BP78" s="26">
        <v>79</v>
      </c>
      <c r="BQ78" s="26">
        <v>118</v>
      </c>
      <c r="BR78" s="26">
        <v>95</v>
      </c>
      <c r="BS78" s="26">
        <v>50</v>
      </c>
      <c r="BT78" s="26">
        <v>27</v>
      </c>
      <c r="BU78" s="26">
        <v>66</v>
      </c>
      <c r="BV78" s="26">
        <v>126</v>
      </c>
      <c r="BW78" s="26">
        <v>80</v>
      </c>
      <c r="BX78" s="27">
        <v>3</v>
      </c>
      <c r="BY78" s="28">
        <f t="shared" si="52"/>
        <v>83810</v>
      </c>
      <c r="BZ78" s="29">
        <f t="shared" si="53"/>
        <v>9082800</v>
      </c>
      <c r="CA78" s="14"/>
      <c r="CB78" s="104" t="s">
        <v>167</v>
      </c>
      <c r="CC78" s="30" t="s">
        <v>67</v>
      </c>
      <c r="CD78" s="31" t="s">
        <v>35</v>
      </c>
      <c r="CE78" s="31" t="s">
        <v>64</v>
      </c>
      <c r="CF78" s="31" t="s">
        <v>103</v>
      </c>
      <c r="CG78" s="31" t="s">
        <v>11</v>
      </c>
      <c r="CH78" s="31" t="s">
        <v>9</v>
      </c>
      <c r="CI78" s="31" t="s">
        <v>18</v>
      </c>
      <c r="CJ78" s="31" t="s">
        <v>16</v>
      </c>
      <c r="CK78" s="31" t="s">
        <v>106</v>
      </c>
      <c r="CL78" s="31" t="s">
        <v>75</v>
      </c>
      <c r="CM78" s="31" t="s">
        <v>40</v>
      </c>
      <c r="CN78" s="32" t="s">
        <v>72</v>
      </c>
      <c r="CO78" s="19"/>
    </row>
    <row r="79" spans="2:93" ht="13.5" thickBot="1" x14ac:dyDescent="0.25">
      <c r="B79" s="8"/>
      <c r="C79" s="25">
        <v>69</v>
      </c>
      <c r="D79" s="26">
        <v>117</v>
      </c>
      <c r="E79" s="26">
        <v>32</v>
      </c>
      <c r="F79" s="26">
        <v>6</v>
      </c>
      <c r="G79" s="26">
        <v>38</v>
      </c>
      <c r="H79" s="26">
        <v>39</v>
      </c>
      <c r="I79" s="26">
        <v>106</v>
      </c>
      <c r="J79" s="26">
        <v>107</v>
      </c>
      <c r="K79" s="26">
        <v>139</v>
      </c>
      <c r="L79" s="26">
        <v>113</v>
      </c>
      <c r="M79" s="26">
        <v>28</v>
      </c>
      <c r="N79" s="27">
        <v>76</v>
      </c>
      <c r="O79" s="28">
        <f t="shared" si="48"/>
        <v>83810</v>
      </c>
      <c r="P79" s="29">
        <f t="shared" si="49"/>
        <v>9082800</v>
      </c>
      <c r="Q79" s="14"/>
      <c r="R79" s="109" t="s">
        <v>170</v>
      </c>
      <c r="S79" s="30" t="s">
        <v>70</v>
      </c>
      <c r="T79" s="31" t="s">
        <v>111</v>
      </c>
      <c r="U79" s="34" t="s">
        <v>160</v>
      </c>
      <c r="V79" s="112" t="s">
        <v>28</v>
      </c>
      <c r="W79" s="31" t="s">
        <v>149</v>
      </c>
      <c r="X79" s="31" t="s">
        <v>125</v>
      </c>
      <c r="Y79" s="31" t="s">
        <v>128</v>
      </c>
      <c r="Z79" s="31" t="s">
        <v>148</v>
      </c>
      <c r="AA79" s="37" t="s">
        <v>25</v>
      </c>
      <c r="AB79" s="31" t="s">
        <v>155</v>
      </c>
      <c r="AC79" s="31" t="s">
        <v>116</v>
      </c>
      <c r="AD79" s="32" t="s">
        <v>69</v>
      </c>
      <c r="AE79" s="19"/>
      <c r="AG79" s="8"/>
      <c r="AH79" s="25">
        <v>143</v>
      </c>
      <c r="AI79" s="26">
        <v>85</v>
      </c>
      <c r="AJ79" s="26">
        <v>56</v>
      </c>
      <c r="AK79" s="26">
        <v>70</v>
      </c>
      <c r="AL79" s="26">
        <v>42</v>
      </c>
      <c r="AM79" s="26">
        <v>9</v>
      </c>
      <c r="AN79" s="26">
        <v>136</v>
      </c>
      <c r="AO79" s="26">
        <v>103</v>
      </c>
      <c r="AP79" s="26">
        <v>75</v>
      </c>
      <c r="AQ79" s="26">
        <v>89</v>
      </c>
      <c r="AR79" s="26">
        <v>60</v>
      </c>
      <c r="AS79" s="27">
        <v>2</v>
      </c>
      <c r="AT79" s="28">
        <f t="shared" si="50"/>
        <v>83810</v>
      </c>
      <c r="AU79" s="29">
        <f t="shared" si="51"/>
        <v>9082800</v>
      </c>
      <c r="AV79" s="88"/>
      <c r="AW79" s="109" t="s">
        <v>170</v>
      </c>
      <c r="AX79" s="30" t="s">
        <v>158</v>
      </c>
      <c r="AY79" s="31" t="s">
        <v>166</v>
      </c>
      <c r="AZ79" s="31" t="s">
        <v>47</v>
      </c>
      <c r="BA79" s="31" t="s">
        <v>162</v>
      </c>
      <c r="BB79" s="93" t="s">
        <v>13</v>
      </c>
      <c r="BC79" s="31" t="s">
        <v>150</v>
      </c>
      <c r="BD79" s="31" t="s">
        <v>147</v>
      </c>
      <c r="BE79" s="31" t="s">
        <v>14</v>
      </c>
      <c r="BF79" s="34" t="s">
        <v>163</v>
      </c>
      <c r="BG79" s="106" t="s">
        <v>48</v>
      </c>
      <c r="BH79" s="31" t="s">
        <v>165</v>
      </c>
      <c r="BI79" s="32" t="s">
        <v>157</v>
      </c>
      <c r="BJ79" s="19"/>
      <c r="BL79" s="8"/>
      <c r="BM79" s="25">
        <v>71</v>
      </c>
      <c r="BN79" s="26">
        <v>136</v>
      </c>
      <c r="BO79" s="26">
        <v>12</v>
      </c>
      <c r="BP79" s="26">
        <v>42</v>
      </c>
      <c r="BQ79" s="26">
        <v>77</v>
      </c>
      <c r="BR79" s="26">
        <v>31</v>
      </c>
      <c r="BS79" s="26">
        <v>114</v>
      </c>
      <c r="BT79" s="26">
        <v>68</v>
      </c>
      <c r="BU79" s="26">
        <v>103</v>
      </c>
      <c r="BV79" s="26">
        <v>133</v>
      </c>
      <c r="BW79" s="26">
        <v>9</v>
      </c>
      <c r="BX79" s="27">
        <v>74</v>
      </c>
      <c r="BY79" s="28">
        <f t="shared" si="52"/>
        <v>83810</v>
      </c>
      <c r="BZ79" s="29">
        <f t="shared" si="53"/>
        <v>9082800</v>
      </c>
      <c r="CA79" s="14"/>
      <c r="CB79" s="104" t="s">
        <v>171</v>
      </c>
      <c r="CC79" s="30" t="s">
        <v>88</v>
      </c>
      <c r="CD79" s="31" t="s">
        <v>147</v>
      </c>
      <c r="CE79" s="31" t="s">
        <v>168</v>
      </c>
      <c r="CF79" s="31" t="s">
        <v>13</v>
      </c>
      <c r="CG79" s="31" t="s">
        <v>80</v>
      </c>
      <c r="CH79" s="31" t="s">
        <v>92</v>
      </c>
      <c r="CI79" s="31" t="s">
        <v>97</v>
      </c>
      <c r="CJ79" s="31" t="s">
        <v>81</v>
      </c>
      <c r="CK79" s="31" t="s">
        <v>14</v>
      </c>
      <c r="CL79" s="31" t="s">
        <v>169</v>
      </c>
      <c r="CM79" s="31" t="s">
        <v>150</v>
      </c>
      <c r="CN79" s="32" t="s">
        <v>87</v>
      </c>
      <c r="CO79" s="19"/>
    </row>
    <row r="80" spans="2:93" ht="13.5" thickBot="1" x14ac:dyDescent="0.25">
      <c r="B80" s="8"/>
      <c r="C80" s="25">
        <v>62</v>
      </c>
      <c r="D80" s="26">
        <v>110</v>
      </c>
      <c r="E80" s="26">
        <v>27</v>
      </c>
      <c r="F80" s="26">
        <v>36</v>
      </c>
      <c r="G80" s="26">
        <v>4</v>
      </c>
      <c r="H80" s="26">
        <v>100</v>
      </c>
      <c r="I80" s="26">
        <v>45</v>
      </c>
      <c r="J80" s="26">
        <v>141</v>
      </c>
      <c r="K80" s="26">
        <v>109</v>
      </c>
      <c r="L80" s="26">
        <v>118</v>
      </c>
      <c r="M80" s="26">
        <v>35</v>
      </c>
      <c r="N80" s="27">
        <v>83</v>
      </c>
      <c r="O80" s="28">
        <f t="shared" si="48"/>
        <v>83810</v>
      </c>
      <c r="P80" s="29">
        <f t="shared" si="49"/>
        <v>9082800</v>
      </c>
      <c r="Q80" s="14"/>
      <c r="R80" s="109" t="s">
        <v>172</v>
      </c>
      <c r="S80" s="30" t="s">
        <v>21</v>
      </c>
      <c r="T80" s="31" t="s">
        <v>175</v>
      </c>
      <c r="U80" s="112" t="s">
        <v>16</v>
      </c>
      <c r="V80" s="31" t="s">
        <v>57</v>
      </c>
      <c r="W80" s="34" t="s">
        <v>82</v>
      </c>
      <c r="X80" s="31" t="s">
        <v>108</v>
      </c>
      <c r="Y80" s="31" t="s">
        <v>101</v>
      </c>
      <c r="Z80" s="31" t="s">
        <v>79</v>
      </c>
      <c r="AA80" s="31" t="s">
        <v>60</v>
      </c>
      <c r="AB80" s="37" t="s">
        <v>11</v>
      </c>
      <c r="AC80" s="31" t="s">
        <v>176</v>
      </c>
      <c r="AD80" s="32" t="s">
        <v>32</v>
      </c>
      <c r="AE80" s="19"/>
      <c r="AG80" s="8"/>
      <c r="AH80" s="25">
        <v>16</v>
      </c>
      <c r="AI80" s="26">
        <v>83</v>
      </c>
      <c r="AJ80" s="26">
        <v>139</v>
      </c>
      <c r="AK80" s="26">
        <v>112</v>
      </c>
      <c r="AL80" s="26">
        <v>53</v>
      </c>
      <c r="AM80" s="26">
        <v>99</v>
      </c>
      <c r="AN80" s="26">
        <v>46</v>
      </c>
      <c r="AO80" s="26">
        <v>92</v>
      </c>
      <c r="AP80" s="26">
        <v>33</v>
      </c>
      <c r="AQ80" s="26">
        <v>6</v>
      </c>
      <c r="AR80" s="26">
        <v>62</v>
      </c>
      <c r="AS80" s="27">
        <v>129</v>
      </c>
      <c r="AT80" s="28">
        <f t="shared" si="50"/>
        <v>83810</v>
      </c>
      <c r="AU80" s="29">
        <f t="shared" si="51"/>
        <v>9082800</v>
      </c>
      <c r="AV80" s="88"/>
      <c r="AW80" s="109" t="s">
        <v>172</v>
      </c>
      <c r="AX80" s="30" t="s">
        <v>23</v>
      </c>
      <c r="AY80" s="31" t="s">
        <v>32</v>
      </c>
      <c r="AZ80" s="31" t="s">
        <v>25</v>
      </c>
      <c r="BA80" s="31" t="s">
        <v>27</v>
      </c>
      <c r="BB80" s="93" t="s">
        <v>29</v>
      </c>
      <c r="BC80" s="31" t="s">
        <v>22</v>
      </c>
      <c r="BD80" s="31" t="s">
        <v>31</v>
      </c>
      <c r="BE80" s="31" t="s">
        <v>24</v>
      </c>
      <c r="BF80" s="31" t="s">
        <v>26</v>
      </c>
      <c r="BG80" s="97" t="s">
        <v>28</v>
      </c>
      <c r="BH80" s="33" t="s">
        <v>21</v>
      </c>
      <c r="BI80" s="32" t="s">
        <v>30</v>
      </c>
      <c r="BJ80" s="19"/>
      <c r="BL80" s="8"/>
      <c r="BM80" s="25">
        <v>48</v>
      </c>
      <c r="BN80" s="26">
        <v>51</v>
      </c>
      <c r="BO80" s="26">
        <v>107</v>
      </c>
      <c r="BP80" s="26">
        <v>17</v>
      </c>
      <c r="BQ80" s="26">
        <v>54</v>
      </c>
      <c r="BR80" s="26">
        <v>141</v>
      </c>
      <c r="BS80" s="26">
        <v>4</v>
      </c>
      <c r="BT80" s="26">
        <v>91</v>
      </c>
      <c r="BU80" s="26">
        <v>128</v>
      </c>
      <c r="BV80" s="26">
        <v>38</v>
      </c>
      <c r="BW80" s="26">
        <v>94</v>
      </c>
      <c r="BX80" s="27">
        <v>97</v>
      </c>
      <c r="BY80" s="28">
        <f t="shared" si="52"/>
        <v>83810</v>
      </c>
      <c r="BZ80" s="29">
        <f t="shared" si="53"/>
        <v>9082800</v>
      </c>
      <c r="CA80" s="14"/>
      <c r="CB80" s="104" t="s">
        <v>42</v>
      </c>
      <c r="CC80" s="30" t="s">
        <v>146</v>
      </c>
      <c r="CD80" s="31" t="s">
        <v>50</v>
      </c>
      <c r="CE80" s="31" t="s">
        <v>148</v>
      </c>
      <c r="CF80" s="31" t="s">
        <v>91</v>
      </c>
      <c r="CG80" s="31" t="s">
        <v>122</v>
      </c>
      <c r="CH80" s="31" t="s">
        <v>79</v>
      </c>
      <c r="CI80" s="31" t="s">
        <v>82</v>
      </c>
      <c r="CJ80" s="31" t="s">
        <v>119</v>
      </c>
      <c r="CK80" s="31" t="s">
        <v>98</v>
      </c>
      <c r="CL80" s="31" t="s">
        <v>149</v>
      </c>
      <c r="CM80" s="31" t="s">
        <v>45</v>
      </c>
      <c r="CN80" s="32" t="s">
        <v>141</v>
      </c>
      <c r="CO80" s="19"/>
    </row>
    <row r="81" spans="2:93" ht="13.5" thickBot="1" x14ac:dyDescent="0.25">
      <c r="B81" s="8"/>
      <c r="C81" s="25">
        <v>8</v>
      </c>
      <c r="D81" s="26">
        <v>52</v>
      </c>
      <c r="E81" s="26">
        <v>111</v>
      </c>
      <c r="F81" s="26">
        <v>40</v>
      </c>
      <c r="G81" s="26">
        <v>129</v>
      </c>
      <c r="H81" s="26">
        <v>65</v>
      </c>
      <c r="I81" s="26">
        <v>80</v>
      </c>
      <c r="J81" s="26">
        <v>16</v>
      </c>
      <c r="K81" s="26">
        <v>105</v>
      </c>
      <c r="L81" s="26">
        <v>34</v>
      </c>
      <c r="M81" s="26">
        <v>93</v>
      </c>
      <c r="N81" s="27">
        <v>137</v>
      </c>
      <c r="O81" s="28">
        <f t="shared" si="48"/>
        <v>83810</v>
      </c>
      <c r="P81" s="29">
        <f t="shared" si="49"/>
        <v>9082800</v>
      </c>
      <c r="Q81" s="14"/>
      <c r="R81" s="109" t="s">
        <v>174</v>
      </c>
      <c r="S81" s="30" t="s">
        <v>83</v>
      </c>
      <c r="T81" s="112" t="s">
        <v>86</v>
      </c>
      <c r="U81" s="31" t="s">
        <v>38</v>
      </c>
      <c r="V81" s="31" t="s">
        <v>39</v>
      </c>
      <c r="W81" s="31" t="s">
        <v>30</v>
      </c>
      <c r="X81" s="34" t="s">
        <v>35</v>
      </c>
      <c r="Y81" s="31" t="s">
        <v>40</v>
      </c>
      <c r="Z81" s="31" t="s">
        <v>23</v>
      </c>
      <c r="AA81" s="31" t="s">
        <v>36</v>
      </c>
      <c r="AB81" s="31" t="s">
        <v>37</v>
      </c>
      <c r="AC81" s="37" t="s">
        <v>89</v>
      </c>
      <c r="AD81" s="32" t="s">
        <v>78</v>
      </c>
      <c r="AE81" s="19"/>
      <c r="AG81" s="8"/>
      <c r="AH81" s="25">
        <v>72</v>
      </c>
      <c r="AI81" s="26">
        <v>11</v>
      </c>
      <c r="AJ81" s="26">
        <v>76</v>
      </c>
      <c r="AK81" s="26">
        <v>107</v>
      </c>
      <c r="AL81" s="26">
        <v>96</v>
      </c>
      <c r="AM81" s="26">
        <v>142</v>
      </c>
      <c r="AN81" s="26">
        <v>3</v>
      </c>
      <c r="AO81" s="26">
        <v>49</v>
      </c>
      <c r="AP81" s="26">
        <v>38</v>
      </c>
      <c r="AQ81" s="26">
        <v>69</v>
      </c>
      <c r="AR81" s="26">
        <v>134</v>
      </c>
      <c r="AS81" s="27">
        <v>73</v>
      </c>
      <c r="AT81" s="28">
        <f t="shared" si="50"/>
        <v>83810</v>
      </c>
      <c r="AU81" s="29">
        <f t="shared" si="51"/>
        <v>9082800</v>
      </c>
      <c r="AV81" s="88"/>
      <c r="AW81" s="109" t="s">
        <v>174</v>
      </c>
      <c r="AX81" s="30" t="s">
        <v>77</v>
      </c>
      <c r="AY81" s="31" t="s">
        <v>120</v>
      </c>
      <c r="AZ81" s="31" t="s">
        <v>69</v>
      </c>
      <c r="BA81" s="31" t="s">
        <v>148</v>
      </c>
      <c r="BB81" s="93" t="s">
        <v>139</v>
      </c>
      <c r="BC81" s="31" t="s">
        <v>67</v>
      </c>
      <c r="BD81" s="31" t="s">
        <v>72</v>
      </c>
      <c r="BE81" s="31" t="s">
        <v>138</v>
      </c>
      <c r="BF81" s="31" t="s">
        <v>149</v>
      </c>
      <c r="BG81" s="94" t="s">
        <v>70</v>
      </c>
      <c r="BH81" s="34" t="s">
        <v>121</v>
      </c>
      <c r="BI81" s="81" t="s">
        <v>84</v>
      </c>
      <c r="BJ81" s="19"/>
      <c r="BL81" s="8"/>
      <c r="BM81" s="25">
        <v>89</v>
      </c>
      <c r="BN81" s="26">
        <v>115</v>
      </c>
      <c r="BO81" s="26">
        <v>144</v>
      </c>
      <c r="BP81" s="26">
        <v>122</v>
      </c>
      <c r="BQ81" s="26">
        <v>52</v>
      </c>
      <c r="BR81" s="26">
        <v>90</v>
      </c>
      <c r="BS81" s="26">
        <v>55</v>
      </c>
      <c r="BT81" s="26">
        <v>93</v>
      </c>
      <c r="BU81" s="26">
        <v>23</v>
      </c>
      <c r="BV81" s="26">
        <v>1</v>
      </c>
      <c r="BW81" s="26">
        <v>30</v>
      </c>
      <c r="BX81" s="27">
        <v>56</v>
      </c>
      <c r="BY81" s="28">
        <f t="shared" si="52"/>
        <v>83810</v>
      </c>
      <c r="BZ81" s="29">
        <f t="shared" si="53"/>
        <v>9082800</v>
      </c>
      <c r="CA81" s="14"/>
      <c r="CB81" s="104" t="s">
        <v>137</v>
      </c>
      <c r="CC81" s="30" t="s">
        <v>48</v>
      </c>
      <c r="CD81" s="31" t="s">
        <v>113</v>
      </c>
      <c r="CE81" s="31" t="s">
        <v>62</v>
      </c>
      <c r="CF81" s="31" t="s">
        <v>74</v>
      </c>
      <c r="CG81" s="31" t="s">
        <v>86</v>
      </c>
      <c r="CH81" s="31" t="s">
        <v>145</v>
      </c>
      <c r="CI81" s="31" t="s">
        <v>142</v>
      </c>
      <c r="CJ81" s="31" t="s">
        <v>89</v>
      </c>
      <c r="CK81" s="31" t="s">
        <v>65</v>
      </c>
      <c r="CL81" s="31" t="s">
        <v>55</v>
      </c>
      <c r="CM81" s="31" t="s">
        <v>114</v>
      </c>
      <c r="CN81" s="32" t="s">
        <v>47</v>
      </c>
      <c r="CO81" s="19"/>
    </row>
    <row r="82" spans="2:93" ht="13.5" thickBot="1" x14ac:dyDescent="0.25">
      <c r="B82" s="8"/>
      <c r="C82" s="40">
        <v>143</v>
      </c>
      <c r="D82" s="41">
        <v>72</v>
      </c>
      <c r="E82" s="41">
        <v>112</v>
      </c>
      <c r="F82" s="41">
        <v>43</v>
      </c>
      <c r="G82" s="41">
        <v>58</v>
      </c>
      <c r="H82" s="41">
        <v>20</v>
      </c>
      <c r="I82" s="41">
        <v>125</v>
      </c>
      <c r="J82" s="41">
        <v>87</v>
      </c>
      <c r="K82" s="41">
        <v>102</v>
      </c>
      <c r="L82" s="41">
        <v>33</v>
      </c>
      <c r="M82" s="41">
        <v>73</v>
      </c>
      <c r="N82" s="42">
        <v>2</v>
      </c>
      <c r="O82" s="28">
        <f t="shared" si="48"/>
        <v>83810</v>
      </c>
      <c r="P82" s="29">
        <f t="shared" si="49"/>
        <v>9082800</v>
      </c>
      <c r="Q82" s="14"/>
      <c r="R82" s="109" t="s">
        <v>178</v>
      </c>
      <c r="S82" s="113" t="s">
        <v>158</v>
      </c>
      <c r="T82" s="44" t="s">
        <v>77</v>
      </c>
      <c r="U82" s="44" t="s">
        <v>27</v>
      </c>
      <c r="V82" s="44" t="s">
        <v>59</v>
      </c>
      <c r="W82" s="44" t="s">
        <v>44</v>
      </c>
      <c r="X82" s="44" t="s">
        <v>54</v>
      </c>
      <c r="Y82" s="46" t="s">
        <v>63</v>
      </c>
      <c r="Z82" s="44" t="s">
        <v>51</v>
      </c>
      <c r="AA82" s="44" t="s">
        <v>58</v>
      </c>
      <c r="AB82" s="44" t="s">
        <v>26</v>
      </c>
      <c r="AC82" s="44" t="s">
        <v>84</v>
      </c>
      <c r="AD82" s="98" t="s">
        <v>157</v>
      </c>
      <c r="AE82" s="19"/>
      <c r="AG82" s="8"/>
      <c r="AH82" s="40">
        <v>111</v>
      </c>
      <c r="AI82" s="41">
        <v>118</v>
      </c>
      <c r="AJ82" s="41">
        <v>18</v>
      </c>
      <c r="AK82" s="41">
        <v>71</v>
      </c>
      <c r="AL82" s="41">
        <v>131</v>
      </c>
      <c r="AM82" s="41">
        <v>52</v>
      </c>
      <c r="AN82" s="41">
        <v>93</v>
      </c>
      <c r="AO82" s="41">
        <v>14</v>
      </c>
      <c r="AP82" s="41">
        <v>74</v>
      </c>
      <c r="AQ82" s="41">
        <v>127</v>
      </c>
      <c r="AR82" s="41">
        <v>27</v>
      </c>
      <c r="AS82" s="42">
        <v>34</v>
      </c>
      <c r="AT82" s="28">
        <f t="shared" si="50"/>
        <v>83810</v>
      </c>
      <c r="AU82" s="29">
        <f t="shared" si="51"/>
        <v>9082800</v>
      </c>
      <c r="AV82" s="88"/>
      <c r="AW82" s="109" t="s">
        <v>178</v>
      </c>
      <c r="AX82" s="114" t="s">
        <v>38</v>
      </c>
      <c r="AY82" s="44" t="s">
        <v>11</v>
      </c>
      <c r="AZ82" s="44" t="s">
        <v>34</v>
      </c>
      <c r="BA82" s="44" t="s">
        <v>88</v>
      </c>
      <c r="BB82" s="115" t="s">
        <v>10</v>
      </c>
      <c r="BC82" s="44" t="s">
        <v>86</v>
      </c>
      <c r="BD82" s="44" t="s">
        <v>89</v>
      </c>
      <c r="BE82" s="44" t="s">
        <v>17</v>
      </c>
      <c r="BF82" s="44" t="s">
        <v>87</v>
      </c>
      <c r="BG82" s="100" t="s">
        <v>41</v>
      </c>
      <c r="BH82" s="44" t="s">
        <v>16</v>
      </c>
      <c r="BI82" s="86" t="s">
        <v>37</v>
      </c>
      <c r="BJ82" s="19"/>
      <c r="BL82" s="8"/>
      <c r="BM82" s="40">
        <v>33</v>
      </c>
      <c r="BN82" s="41">
        <v>8</v>
      </c>
      <c r="BO82" s="41">
        <v>47</v>
      </c>
      <c r="BP82" s="41">
        <v>100</v>
      </c>
      <c r="BQ82" s="41">
        <v>37</v>
      </c>
      <c r="BR82" s="41">
        <v>28</v>
      </c>
      <c r="BS82" s="41">
        <v>117</v>
      </c>
      <c r="BT82" s="41">
        <v>108</v>
      </c>
      <c r="BU82" s="41">
        <v>45</v>
      </c>
      <c r="BV82" s="41">
        <v>98</v>
      </c>
      <c r="BW82" s="41">
        <v>137</v>
      </c>
      <c r="BX82" s="42">
        <v>112</v>
      </c>
      <c r="BY82" s="28">
        <f t="shared" si="52"/>
        <v>83810</v>
      </c>
      <c r="BZ82" s="29">
        <f t="shared" si="53"/>
        <v>9082800</v>
      </c>
      <c r="CA82" s="14"/>
      <c r="CB82" s="108" t="s">
        <v>124</v>
      </c>
      <c r="CC82" s="43" t="s">
        <v>26</v>
      </c>
      <c r="CD82" s="44" t="s">
        <v>83</v>
      </c>
      <c r="CE82" s="44" t="s">
        <v>135</v>
      </c>
      <c r="CF82" s="44" t="s">
        <v>108</v>
      </c>
      <c r="CG82" s="44" t="s">
        <v>130</v>
      </c>
      <c r="CH82" s="44" t="s">
        <v>116</v>
      </c>
      <c r="CI82" s="44" t="s">
        <v>111</v>
      </c>
      <c r="CJ82" s="44" t="s">
        <v>131</v>
      </c>
      <c r="CK82" s="44" t="s">
        <v>101</v>
      </c>
      <c r="CL82" s="44" t="s">
        <v>134</v>
      </c>
      <c r="CM82" s="44" t="s">
        <v>78</v>
      </c>
      <c r="CN82" s="45" t="s">
        <v>27</v>
      </c>
      <c r="CO82" s="19"/>
    </row>
    <row r="83" spans="2:93" x14ac:dyDescent="0.2">
      <c r="B83" s="8"/>
      <c r="C83" s="50">
        <f t="shared" ref="C83:N83" si="54">SUMSQ(C71:C82)</f>
        <v>83810</v>
      </c>
      <c r="D83" s="51">
        <f t="shared" si="54"/>
        <v>83810</v>
      </c>
      <c r="E83" s="51">
        <f t="shared" si="54"/>
        <v>83810</v>
      </c>
      <c r="F83" s="51">
        <f t="shared" si="54"/>
        <v>83810</v>
      </c>
      <c r="G83" s="51">
        <f t="shared" si="54"/>
        <v>83810</v>
      </c>
      <c r="H83" s="51">
        <f t="shared" si="54"/>
        <v>83810</v>
      </c>
      <c r="I83" s="51">
        <f t="shared" si="54"/>
        <v>83810</v>
      </c>
      <c r="J83" s="51">
        <f t="shared" si="54"/>
        <v>83810</v>
      </c>
      <c r="K83" s="51">
        <f t="shared" si="54"/>
        <v>83810</v>
      </c>
      <c r="L83" s="51">
        <f t="shared" si="54"/>
        <v>83810</v>
      </c>
      <c r="M83" s="51">
        <f t="shared" si="54"/>
        <v>83810</v>
      </c>
      <c r="N83" s="51">
        <f t="shared" si="54"/>
        <v>83810</v>
      </c>
      <c r="O83" s="28">
        <f>SUMSQ(C71,D72,E73,F74,G75,H76,I77,J78,K79,L80,M81,N82)</f>
        <v>83810</v>
      </c>
      <c r="P83" s="52">
        <f>C71^3+D72^3+E73^3+F74^3+G75^3+H76^3+I77^3+J78^3+K79^3+L80^3+M81^3+N82^3</f>
        <v>9082800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9"/>
      <c r="AG83" s="8"/>
      <c r="AH83" s="50">
        <f t="shared" ref="AH83:AS83" si="55">SUMSQ(AH71:AH82)</f>
        <v>83810</v>
      </c>
      <c r="AI83" s="51">
        <f t="shared" si="55"/>
        <v>83810</v>
      </c>
      <c r="AJ83" s="51">
        <f t="shared" si="55"/>
        <v>83810</v>
      </c>
      <c r="AK83" s="51">
        <f t="shared" si="55"/>
        <v>83810</v>
      </c>
      <c r="AL83" s="51">
        <f t="shared" si="55"/>
        <v>83810</v>
      </c>
      <c r="AM83" s="51">
        <f t="shared" si="55"/>
        <v>83810</v>
      </c>
      <c r="AN83" s="51">
        <f t="shared" si="55"/>
        <v>83810</v>
      </c>
      <c r="AO83" s="51">
        <f t="shared" si="55"/>
        <v>83810</v>
      </c>
      <c r="AP83" s="51">
        <f t="shared" si="55"/>
        <v>83810</v>
      </c>
      <c r="AQ83" s="51">
        <f t="shared" si="55"/>
        <v>83810</v>
      </c>
      <c r="AR83" s="51">
        <f t="shared" si="55"/>
        <v>83810</v>
      </c>
      <c r="AS83" s="51">
        <f t="shared" si="55"/>
        <v>83810</v>
      </c>
      <c r="AT83" s="28">
        <f>SUMSQ(AH71,AI72,AJ73,AK74,AL75,AM76,AN77,AO78,AP79,AQ80,AR81,AS82)</f>
        <v>83810</v>
      </c>
      <c r="AU83" s="52">
        <f>AH71^3+AI72^3+AJ73^3+AK74^3+AL75^3+AM76^3+AN77^3+AO78^3+AP79^3+AQ80^3+AR81^3+AS82^3</f>
        <v>9082800</v>
      </c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9"/>
      <c r="BL83" s="8"/>
      <c r="BM83" s="50">
        <f t="shared" ref="BM83:BX83" si="56">SUMSQ(BM71:BM82)</f>
        <v>83810</v>
      </c>
      <c r="BN83" s="51">
        <f t="shared" si="56"/>
        <v>83810</v>
      </c>
      <c r="BO83" s="51">
        <f t="shared" si="56"/>
        <v>83810</v>
      </c>
      <c r="BP83" s="51">
        <f t="shared" si="56"/>
        <v>83810</v>
      </c>
      <c r="BQ83" s="51">
        <f t="shared" si="56"/>
        <v>83810</v>
      </c>
      <c r="BR83" s="51">
        <f t="shared" si="56"/>
        <v>83810</v>
      </c>
      <c r="BS83" s="51">
        <f t="shared" si="56"/>
        <v>83810</v>
      </c>
      <c r="BT83" s="51">
        <f t="shared" si="56"/>
        <v>83810</v>
      </c>
      <c r="BU83" s="51">
        <f t="shared" si="56"/>
        <v>83810</v>
      </c>
      <c r="BV83" s="51">
        <f t="shared" si="56"/>
        <v>83810</v>
      </c>
      <c r="BW83" s="51">
        <f t="shared" si="56"/>
        <v>83810</v>
      </c>
      <c r="BX83" s="51">
        <f t="shared" si="56"/>
        <v>83810</v>
      </c>
      <c r="BY83" s="28">
        <f>SUMSQ(BM71,BN72,BO73,BP74,BQ75,BR76,BS77,BT78,BU79,BV80,BW81,BX82)</f>
        <v>83810</v>
      </c>
      <c r="BZ83" s="52">
        <f>BM71^3+BN72^3+BO73^3+BP74^3+BQ75^3+BR76^3+BS77^3+BT78^3+BU79^3+BV80^3+BW81^3+BX82^3</f>
        <v>9082800</v>
      </c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9"/>
    </row>
    <row r="84" spans="2:93" ht="12.75" thickBot="1" x14ac:dyDescent="0.25">
      <c r="B84" s="8"/>
      <c r="C84" s="55">
        <f t="shared" ref="C84:N84" si="57">C71^3+C72^3+C73^3+C74^3+C75^3+C76^3+C77^3+C78^3+C79^3+C80^3+C81^3+C82^3</f>
        <v>9082800</v>
      </c>
      <c r="D84" s="56">
        <f t="shared" si="57"/>
        <v>9082800</v>
      </c>
      <c r="E84" s="56">
        <f t="shared" si="57"/>
        <v>9082800</v>
      </c>
      <c r="F84" s="56">
        <f t="shared" si="57"/>
        <v>9082800</v>
      </c>
      <c r="G84" s="56">
        <f t="shared" si="57"/>
        <v>9082800</v>
      </c>
      <c r="H84" s="56">
        <f t="shared" si="57"/>
        <v>9082800</v>
      </c>
      <c r="I84" s="56">
        <f t="shared" si="57"/>
        <v>9082800</v>
      </c>
      <c r="J84" s="56">
        <f t="shared" si="57"/>
        <v>9082800</v>
      </c>
      <c r="K84" s="56">
        <f t="shared" si="57"/>
        <v>9082800</v>
      </c>
      <c r="L84" s="56">
        <f t="shared" si="57"/>
        <v>9082800</v>
      </c>
      <c r="M84" s="56">
        <f t="shared" si="57"/>
        <v>9082800</v>
      </c>
      <c r="N84" s="56">
        <f t="shared" si="57"/>
        <v>9082800</v>
      </c>
      <c r="O84" s="57">
        <f>SUMSQ(C82,D81,E80,F79,G78,H77,I76,J75,K74,L73,M72,N71)</f>
        <v>83810</v>
      </c>
      <c r="P84" s="58">
        <f>C82^3+D81^3+E80^3+F79^3+G78^3+H77^3+I76^3+J75^3+K74^3+L73^3+M72^3+N71^3</f>
        <v>9082800</v>
      </c>
      <c r="Q84" s="14"/>
      <c r="R84" s="14"/>
      <c r="S84" s="62" t="s">
        <v>15</v>
      </c>
      <c r="T84" s="63" t="s">
        <v>47</v>
      </c>
      <c r="U84" s="63" t="s">
        <v>159</v>
      </c>
      <c r="V84" s="63" t="s">
        <v>74</v>
      </c>
      <c r="W84" s="63" t="s">
        <v>68</v>
      </c>
      <c r="X84" s="63" t="s">
        <v>131</v>
      </c>
      <c r="Y84" s="63" t="s">
        <v>50</v>
      </c>
      <c r="Z84" s="63" t="s">
        <v>136</v>
      </c>
      <c r="AA84" s="63" t="s">
        <v>25</v>
      </c>
      <c r="AB84" s="63" t="s">
        <v>11</v>
      </c>
      <c r="AC84" s="63" t="s">
        <v>89</v>
      </c>
      <c r="AD84" s="64" t="s">
        <v>157</v>
      </c>
      <c r="AE84" s="19"/>
      <c r="AG84" s="8"/>
      <c r="AH84" s="55">
        <f t="shared" ref="AH84:AS84" si="58">AH71^3+AH72^3+AH73^3+AH74^3+AH75^3+AH76^3+AH77^3+AH78^3+AH79^3+AH80^3+AH81^3+AH82^3</f>
        <v>9082800</v>
      </c>
      <c r="AI84" s="56">
        <f t="shared" si="58"/>
        <v>9082800</v>
      </c>
      <c r="AJ84" s="56">
        <f t="shared" si="58"/>
        <v>9082800</v>
      </c>
      <c r="AK84" s="56">
        <f t="shared" si="58"/>
        <v>9082800</v>
      </c>
      <c r="AL84" s="56">
        <f t="shared" si="58"/>
        <v>9082800</v>
      </c>
      <c r="AM84" s="56">
        <f t="shared" si="58"/>
        <v>9082800</v>
      </c>
      <c r="AN84" s="56">
        <f t="shared" si="58"/>
        <v>9082800</v>
      </c>
      <c r="AO84" s="56">
        <f t="shared" si="58"/>
        <v>9082800</v>
      </c>
      <c r="AP84" s="56">
        <f t="shared" si="58"/>
        <v>9082800</v>
      </c>
      <c r="AQ84" s="56">
        <f t="shared" si="58"/>
        <v>9082800</v>
      </c>
      <c r="AR84" s="56">
        <f t="shared" si="58"/>
        <v>9082800</v>
      </c>
      <c r="AS84" s="56">
        <f t="shared" si="58"/>
        <v>9082800</v>
      </c>
      <c r="AT84" s="57">
        <f>SUMSQ(AH82,AI81,AJ80,AK79,AL78,AM77,AN76,AO75,AP74,AQ73,AR72,AS71)</f>
        <v>83810</v>
      </c>
      <c r="AU84" s="58">
        <f>AH82^3+AI81^3+AJ80^3+AK79^3+AL78^3+AM77^3+AN76^3+AO75^3+AP74^3+AQ73^3+AR72^3+AS71^3</f>
        <v>9082800</v>
      </c>
      <c r="AV84" s="14"/>
      <c r="AW84" s="14"/>
      <c r="AX84" s="62" t="s">
        <v>104</v>
      </c>
      <c r="AY84" s="63" t="s">
        <v>108</v>
      </c>
      <c r="AZ84" s="63" t="s">
        <v>123</v>
      </c>
      <c r="BA84" s="63" t="s">
        <v>93</v>
      </c>
      <c r="BB84" s="63" t="s">
        <v>60</v>
      </c>
      <c r="BC84" s="63" t="s">
        <v>94</v>
      </c>
      <c r="BD84" s="63" t="s">
        <v>73</v>
      </c>
      <c r="BE84" s="63" t="s">
        <v>136</v>
      </c>
      <c r="BF84" s="63" t="s">
        <v>163</v>
      </c>
      <c r="BG84" s="63" t="s">
        <v>28</v>
      </c>
      <c r="BH84" s="63" t="s">
        <v>121</v>
      </c>
      <c r="BI84" s="64" t="s">
        <v>37</v>
      </c>
      <c r="BJ84" s="19"/>
      <c r="BL84" s="8"/>
      <c r="BM84" s="55">
        <f t="shared" ref="BM84:BX84" si="59">BM71^3+BM72^3+BM73^3+BM74^3+BM75^3+BM76^3+BM77^3+BM78^3+BM79^3+BM80^3+BM81^3+BM82^3</f>
        <v>9082800</v>
      </c>
      <c r="BN84" s="56">
        <f t="shared" si="59"/>
        <v>9082800</v>
      </c>
      <c r="BO84" s="56">
        <f t="shared" si="59"/>
        <v>9082800</v>
      </c>
      <c r="BP84" s="56">
        <f t="shared" si="59"/>
        <v>9082800</v>
      </c>
      <c r="BQ84" s="56">
        <f t="shared" si="59"/>
        <v>9082800</v>
      </c>
      <c r="BR84" s="56">
        <f t="shared" si="59"/>
        <v>9082800</v>
      </c>
      <c r="BS84" s="56">
        <f t="shared" si="59"/>
        <v>9082800</v>
      </c>
      <c r="BT84" s="56">
        <f t="shared" si="59"/>
        <v>9082800</v>
      </c>
      <c r="BU84" s="56">
        <f t="shared" si="59"/>
        <v>9082800</v>
      </c>
      <c r="BV84" s="56">
        <f t="shared" si="59"/>
        <v>9082800</v>
      </c>
      <c r="BW84" s="56">
        <f t="shared" si="59"/>
        <v>9082800</v>
      </c>
      <c r="BX84" s="56">
        <f t="shared" si="59"/>
        <v>9082800</v>
      </c>
      <c r="BY84" s="57">
        <f>SUMSQ(BM82,BN81,BO80,BP79,BQ78,BR77,BS76,BT75,BU74,BV73,BW72,BX71)</f>
        <v>83810</v>
      </c>
      <c r="BZ84" s="58">
        <f>BM82^3+BN81^3+BO80^3+BP79^3+BQ78^3+BR77^3+BS76^3+BT75^3+BU74^3+BV73^3+BW72^3+BX71^3</f>
        <v>9082800</v>
      </c>
      <c r="CA84" s="14"/>
      <c r="CB84" s="14"/>
      <c r="CC84" s="62" t="s">
        <v>46</v>
      </c>
      <c r="CD84" s="63" t="s">
        <v>31</v>
      </c>
      <c r="CE84" s="63" t="s">
        <v>36</v>
      </c>
      <c r="CF84" s="63" t="s">
        <v>93</v>
      </c>
      <c r="CG84" s="63" t="s">
        <v>63</v>
      </c>
      <c r="CH84" s="63" t="s">
        <v>133</v>
      </c>
      <c r="CI84" s="63" t="s">
        <v>159</v>
      </c>
      <c r="CJ84" s="63" t="s">
        <v>16</v>
      </c>
      <c r="CK84" s="63" t="s">
        <v>14</v>
      </c>
      <c r="CL84" s="63" t="s">
        <v>149</v>
      </c>
      <c r="CM84" s="63" t="s">
        <v>114</v>
      </c>
      <c r="CN84" s="64" t="s">
        <v>27</v>
      </c>
      <c r="CO84" s="19"/>
    </row>
    <row r="85" spans="2:93" ht="12.75" thickBot="1" x14ac:dyDescent="0.25">
      <c r="B85" s="8" t="s">
        <v>0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72"/>
      <c r="P85" s="72"/>
      <c r="Q85" s="14"/>
      <c r="R85" s="14"/>
      <c r="S85" s="73" t="s">
        <v>158</v>
      </c>
      <c r="T85" s="74" t="s">
        <v>86</v>
      </c>
      <c r="U85" s="74" t="s">
        <v>16</v>
      </c>
      <c r="V85" s="74" t="s">
        <v>28</v>
      </c>
      <c r="W85" s="74" t="s">
        <v>133</v>
      </c>
      <c r="X85" s="74" t="s">
        <v>45</v>
      </c>
      <c r="Y85" s="74" t="s">
        <v>130</v>
      </c>
      <c r="Z85" s="74" t="s">
        <v>71</v>
      </c>
      <c r="AA85" s="74" t="s">
        <v>65</v>
      </c>
      <c r="AB85" s="74" t="s">
        <v>156</v>
      </c>
      <c r="AC85" s="74" t="s">
        <v>48</v>
      </c>
      <c r="AD85" s="75" t="s">
        <v>12</v>
      </c>
      <c r="AE85" s="19"/>
      <c r="AG85" s="8" t="s">
        <v>0</v>
      </c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72"/>
      <c r="AU85" s="72"/>
      <c r="AV85" s="14"/>
      <c r="AW85" s="14"/>
      <c r="AX85" s="73" t="s">
        <v>38</v>
      </c>
      <c r="AY85" s="74" t="s">
        <v>120</v>
      </c>
      <c r="AZ85" s="74" t="s">
        <v>25</v>
      </c>
      <c r="BA85" s="74" t="s">
        <v>162</v>
      </c>
      <c r="BB85" s="74" t="s">
        <v>133</v>
      </c>
      <c r="BC85" s="74" t="s">
        <v>66</v>
      </c>
      <c r="BD85" s="74" t="s">
        <v>95</v>
      </c>
      <c r="BE85" s="74" t="s">
        <v>57</v>
      </c>
      <c r="BF85" s="74" t="s">
        <v>96</v>
      </c>
      <c r="BG85" s="74" t="s">
        <v>118</v>
      </c>
      <c r="BH85" s="74" t="s">
        <v>101</v>
      </c>
      <c r="BI85" s="75" t="s">
        <v>105</v>
      </c>
      <c r="BJ85" s="19"/>
      <c r="BL85" s="8" t="s">
        <v>0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72"/>
      <c r="BZ85" s="72"/>
      <c r="CA85" s="14"/>
      <c r="CB85" s="14"/>
      <c r="CC85" s="73" t="s">
        <v>26</v>
      </c>
      <c r="CD85" s="74" t="s">
        <v>113</v>
      </c>
      <c r="CE85" s="74" t="s">
        <v>148</v>
      </c>
      <c r="CF85" s="74" t="s">
        <v>13</v>
      </c>
      <c r="CG85" s="74" t="s">
        <v>11</v>
      </c>
      <c r="CH85" s="74" t="s">
        <v>156</v>
      </c>
      <c r="CI85" s="74" t="s">
        <v>136</v>
      </c>
      <c r="CJ85" s="74" t="s">
        <v>54</v>
      </c>
      <c r="CK85" s="74" t="s">
        <v>96</v>
      </c>
      <c r="CL85" s="74" t="s">
        <v>39</v>
      </c>
      <c r="CM85" s="74" t="s">
        <v>22</v>
      </c>
      <c r="CN85" s="75" t="s">
        <v>49</v>
      </c>
      <c r="CO85" s="19"/>
    </row>
    <row r="86" spans="2:93" ht="12.75" thickBot="1" x14ac:dyDescent="0.25"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7"/>
      <c r="AB86" s="76"/>
      <c r="AC86" s="76"/>
      <c r="AD86" s="76"/>
      <c r="AE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 t="s">
        <v>0</v>
      </c>
      <c r="BD86" s="76"/>
      <c r="BE86" s="76"/>
      <c r="BF86" s="77"/>
      <c r="BG86" s="76"/>
      <c r="BH86" s="76"/>
      <c r="BI86" s="76"/>
      <c r="BJ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7"/>
      <c r="CL86" s="76"/>
      <c r="CM86" s="76"/>
      <c r="CN86" s="76"/>
      <c r="CO86" s="76"/>
    </row>
    <row r="87" spans="2:93" ht="12.75" thickBot="1" x14ac:dyDescent="0.25">
      <c r="B87" s="2" t="s">
        <v>0</v>
      </c>
      <c r="C87" s="3"/>
      <c r="D87" s="3"/>
      <c r="E87" s="3"/>
      <c r="F87" s="3"/>
      <c r="G87" s="3"/>
      <c r="H87" s="3"/>
      <c r="I87" s="4" t="s">
        <v>201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">
        <v>202</v>
      </c>
      <c r="Y87" s="5"/>
      <c r="Z87" s="3"/>
      <c r="AA87" s="3"/>
      <c r="AB87" s="3"/>
      <c r="AC87" s="3"/>
      <c r="AD87" s="3"/>
      <c r="AE87" s="6"/>
      <c r="AG87" s="2" t="s">
        <v>0</v>
      </c>
      <c r="AH87" s="3"/>
      <c r="AI87" s="3"/>
      <c r="AJ87" s="3"/>
      <c r="AK87" s="3"/>
      <c r="AL87" s="3"/>
      <c r="AM87" s="3"/>
      <c r="AN87" s="4" t="s">
        <v>203</v>
      </c>
      <c r="AO87" s="3"/>
      <c r="AP87" s="3"/>
      <c r="AQ87" s="3"/>
      <c r="AR87" s="3"/>
      <c r="AS87" s="3"/>
      <c r="AT87" s="3"/>
      <c r="AU87" s="3"/>
      <c r="AV87" s="3"/>
      <c r="AW87" s="3" t="s">
        <v>0</v>
      </c>
      <c r="AX87" s="3"/>
      <c r="AY87" s="3"/>
      <c r="AZ87" s="3"/>
      <c r="BA87" s="3"/>
      <c r="BB87" s="3"/>
      <c r="BC87" s="4" t="s">
        <v>204</v>
      </c>
      <c r="BD87" s="5"/>
      <c r="BE87" s="3"/>
      <c r="BF87" s="3"/>
      <c r="BG87" s="3"/>
      <c r="BH87" s="3"/>
      <c r="BI87" s="3"/>
      <c r="BJ87" s="6"/>
      <c r="BL87" s="2" t="s">
        <v>0</v>
      </c>
      <c r="BM87" s="3"/>
      <c r="BN87" s="3"/>
      <c r="BO87" s="3"/>
      <c r="BP87" s="3"/>
      <c r="BQ87" s="3"/>
      <c r="BR87" s="3"/>
      <c r="BS87" s="4" t="s">
        <v>205</v>
      </c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4" t="s">
        <v>197</v>
      </c>
      <c r="CI87" s="5"/>
      <c r="CJ87" s="3"/>
      <c r="CK87" s="3"/>
      <c r="CL87" s="3"/>
      <c r="CM87" s="3"/>
      <c r="CN87" s="3"/>
      <c r="CO87" s="6"/>
    </row>
    <row r="88" spans="2:93" ht="13.5" thickBot="1" x14ac:dyDescent="0.25">
      <c r="B88" s="8"/>
      <c r="C88" s="9">
        <v>54</v>
      </c>
      <c r="D88" s="10">
        <v>21</v>
      </c>
      <c r="E88" s="10">
        <v>68</v>
      </c>
      <c r="F88" s="10">
        <v>122</v>
      </c>
      <c r="G88" s="10">
        <v>81</v>
      </c>
      <c r="H88" s="10">
        <v>142</v>
      </c>
      <c r="I88" s="10">
        <v>3</v>
      </c>
      <c r="J88" s="10">
        <v>64</v>
      </c>
      <c r="K88" s="10">
        <v>23</v>
      </c>
      <c r="L88" s="10">
        <v>77</v>
      </c>
      <c r="M88" s="10">
        <v>124</v>
      </c>
      <c r="N88" s="11">
        <v>91</v>
      </c>
      <c r="O88" s="12">
        <f t="shared" ref="O88:O99" si="60">SUMSQ(C88:N88)</f>
        <v>83810</v>
      </c>
      <c r="P88" s="13">
        <f t="shared" ref="P88:P99" si="61">C88^3+D88^3+E88^3+F88^3+G88^3+H88^3+I88^3+J88^3+K88^3+L88^3+M88^3+N88^3</f>
        <v>9082800</v>
      </c>
      <c r="Q88" s="14"/>
      <c r="R88" s="109" t="s">
        <v>110</v>
      </c>
      <c r="S88" s="79" t="s">
        <v>122</v>
      </c>
      <c r="T88" s="17" t="s">
        <v>100</v>
      </c>
      <c r="U88" s="17" t="s">
        <v>81</v>
      </c>
      <c r="V88" s="24" t="s">
        <v>74</v>
      </c>
      <c r="W88" s="17" t="s">
        <v>153</v>
      </c>
      <c r="X88" s="17" t="s">
        <v>67</v>
      </c>
      <c r="Y88" s="17" t="s">
        <v>72</v>
      </c>
      <c r="Z88" s="17" t="s">
        <v>152</v>
      </c>
      <c r="AA88" s="17" t="s">
        <v>65</v>
      </c>
      <c r="AB88" s="17" t="s">
        <v>80</v>
      </c>
      <c r="AC88" s="17" t="s">
        <v>109</v>
      </c>
      <c r="AD88" s="116" t="s">
        <v>119</v>
      </c>
      <c r="AE88" s="19"/>
      <c r="AG88" s="8"/>
      <c r="AH88" s="9">
        <v>111</v>
      </c>
      <c r="AI88" s="10">
        <v>118</v>
      </c>
      <c r="AJ88" s="10">
        <v>18</v>
      </c>
      <c r="AK88" s="10">
        <v>71</v>
      </c>
      <c r="AL88" s="10">
        <v>131</v>
      </c>
      <c r="AM88" s="10">
        <v>52</v>
      </c>
      <c r="AN88" s="10">
        <v>93</v>
      </c>
      <c r="AO88" s="10">
        <v>14</v>
      </c>
      <c r="AP88" s="10">
        <v>74</v>
      </c>
      <c r="AQ88" s="10">
        <v>127</v>
      </c>
      <c r="AR88" s="10">
        <v>27</v>
      </c>
      <c r="AS88" s="11">
        <v>34</v>
      </c>
      <c r="AT88" s="12">
        <f t="shared" ref="AT88:AT99" si="62">SUMSQ(AH88:AS88)</f>
        <v>83810</v>
      </c>
      <c r="AU88" s="13">
        <f t="shared" ref="AU88:AU99" si="63">AH88^3+AI88^3+AJ88^3+AK88^3+AL88^3+AM88^3+AN88^3+AO88^3+AP88^3+AQ88^3+AR88^3+AS88^3</f>
        <v>9082800</v>
      </c>
      <c r="AV88" s="14"/>
      <c r="AW88" s="109" t="s">
        <v>178</v>
      </c>
      <c r="AX88" s="21" t="s">
        <v>38</v>
      </c>
      <c r="AY88" s="17" t="s">
        <v>11</v>
      </c>
      <c r="AZ88" s="90" t="s">
        <v>34</v>
      </c>
      <c r="BA88" s="17" t="s">
        <v>88</v>
      </c>
      <c r="BB88" s="17" t="s">
        <v>10</v>
      </c>
      <c r="BC88" s="17" t="s">
        <v>86</v>
      </c>
      <c r="BD88" s="17" t="s">
        <v>89</v>
      </c>
      <c r="BE88" s="111" t="s">
        <v>17</v>
      </c>
      <c r="BF88" s="17" t="s">
        <v>87</v>
      </c>
      <c r="BG88" s="17" t="s">
        <v>41</v>
      </c>
      <c r="BH88" s="17" t="s">
        <v>16</v>
      </c>
      <c r="BI88" s="117" t="s">
        <v>37</v>
      </c>
      <c r="BJ88" s="19"/>
      <c r="BL88" s="8"/>
      <c r="BM88" s="9">
        <v>132</v>
      </c>
      <c r="BN88" s="10">
        <v>47</v>
      </c>
      <c r="BO88" s="10">
        <v>12</v>
      </c>
      <c r="BP88" s="10">
        <v>69</v>
      </c>
      <c r="BQ88" s="10">
        <v>119</v>
      </c>
      <c r="BR88" s="10">
        <v>91</v>
      </c>
      <c r="BS88" s="10">
        <v>54</v>
      </c>
      <c r="BT88" s="10">
        <v>26</v>
      </c>
      <c r="BU88" s="10">
        <v>76</v>
      </c>
      <c r="BV88" s="10">
        <v>133</v>
      </c>
      <c r="BW88" s="10">
        <v>98</v>
      </c>
      <c r="BX88" s="11">
        <v>13</v>
      </c>
      <c r="BY88" s="12">
        <f t="shared" ref="BY88:BY99" si="64">SUMSQ(BM88:BX88)</f>
        <v>83810</v>
      </c>
      <c r="BZ88" s="13">
        <f t="shared" ref="BZ88:BZ99" si="65">BM88^3+BN88^3+BO88^3+BP88^3+BQ88^3+BR88^3+BS88^3+BT88^3+BU88^3+BV88^3+BW88^3+BX88^3</f>
        <v>9082800</v>
      </c>
      <c r="CA88" s="14"/>
      <c r="CB88" s="118" t="s">
        <v>33</v>
      </c>
      <c r="CC88" s="16" t="s">
        <v>123</v>
      </c>
      <c r="CD88" s="17" t="s">
        <v>135</v>
      </c>
      <c r="CE88" s="17" t="s">
        <v>168</v>
      </c>
      <c r="CF88" s="17" t="s">
        <v>70</v>
      </c>
      <c r="CG88" s="17" t="s">
        <v>46</v>
      </c>
      <c r="CH88" s="17" t="s">
        <v>119</v>
      </c>
      <c r="CI88" s="17" t="s">
        <v>122</v>
      </c>
      <c r="CJ88" s="17" t="s">
        <v>49</v>
      </c>
      <c r="CK88" s="17" t="s">
        <v>69</v>
      </c>
      <c r="CL88" s="17" t="s">
        <v>158</v>
      </c>
      <c r="CM88" s="17" t="s">
        <v>134</v>
      </c>
      <c r="CN88" s="18" t="s">
        <v>118</v>
      </c>
      <c r="CO88" s="19"/>
    </row>
    <row r="89" spans="2:93" ht="13.5" thickBot="1" x14ac:dyDescent="0.25">
      <c r="B89" s="8"/>
      <c r="C89" s="25">
        <v>57</v>
      </c>
      <c r="D89" s="26">
        <v>131</v>
      </c>
      <c r="E89" s="26">
        <v>123</v>
      </c>
      <c r="F89" s="26">
        <v>25</v>
      </c>
      <c r="G89" s="26">
        <v>116</v>
      </c>
      <c r="H89" s="26">
        <v>75</v>
      </c>
      <c r="I89" s="26">
        <v>70</v>
      </c>
      <c r="J89" s="26">
        <v>29</v>
      </c>
      <c r="K89" s="26">
        <v>120</v>
      </c>
      <c r="L89" s="26">
        <v>22</v>
      </c>
      <c r="M89" s="26">
        <v>14</v>
      </c>
      <c r="N89" s="27">
        <v>88</v>
      </c>
      <c r="O89" s="28">
        <f t="shared" si="60"/>
        <v>83810</v>
      </c>
      <c r="P89" s="29">
        <f t="shared" si="61"/>
        <v>9082800</v>
      </c>
      <c r="Q89" s="14"/>
      <c r="R89" s="109" t="s">
        <v>164</v>
      </c>
      <c r="S89" s="30" t="s">
        <v>61</v>
      </c>
      <c r="T89" s="34" t="s">
        <v>10</v>
      </c>
      <c r="U89" s="31" t="s">
        <v>126</v>
      </c>
      <c r="V89" s="31" t="s">
        <v>93</v>
      </c>
      <c r="W89" s="31" t="s">
        <v>133</v>
      </c>
      <c r="X89" s="31" t="s">
        <v>163</v>
      </c>
      <c r="Y89" s="31" t="s">
        <v>162</v>
      </c>
      <c r="Z89" s="37" t="s">
        <v>136</v>
      </c>
      <c r="AA89" s="31" t="s">
        <v>96</v>
      </c>
      <c r="AB89" s="31" t="s">
        <v>127</v>
      </c>
      <c r="AC89" s="119" t="s">
        <v>17</v>
      </c>
      <c r="AD89" s="32" t="s">
        <v>56</v>
      </c>
      <c r="AE89" s="19"/>
      <c r="AG89" s="8"/>
      <c r="AH89" s="25">
        <v>104</v>
      </c>
      <c r="AI89" s="26">
        <v>78</v>
      </c>
      <c r="AJ89" s="26">
        <v>12</v>
      </c>
      <c r="AK89" s="26">
        <v>141</v>
      </c>
      <c r="AL89" s="26">
        <v>91</v>
      </c>
      <c r="AM89" s="26">
        <v>98</v>
      </c>
      <c r="AN89" s="26">
        <v>47</v>
      </c>
      <c r="AO89" s="26">
        <v>54</v>
      </c>
      <c r="AP89" s="26">
        <v>4</v>
      </c>
      <c r="AQ89" s="26">
        <v>133</v>
      </c>
      <c r="AR89" s="26">
        <v>67</v>
      </c>
      <c r="AS89" s="27">
        <v>41</v>
      </c>
      <c r="AT89" s="28">
        <f t="shared" si="62"/>
        <v>83810</v>
      </c>
      <c r="AU89" s="29">
        <f t="shared" si="63"/>
        <v>9082800</v>
      </c>
      <c r="AV89" s="14"/>
      <c r="AW89" s="109" t="s">
        <v>20</v>
      </c>
      <c r="AX89" s="39" t="s">
        <v>104</v>
      </c>
      <c r="AY89" s="33" t="s">
        <v>71</v>
      </c>
      <c r="AZ89" s="93" t="s">
        <v>168</v>
      </c>
      <c r="BA89" s="31" t="s">
        <v>79</v>
      </c>
      <c r="BB89" s="31" t="s">
        <v>119</v>
      </c>
      <c r="BC89" s="31" t="s">
        <v>134</v>
      </c>
      <c r="BD89" s="31" t="s">
        <v>135</v>
      </c>
      <c r="BE89" s="94" t="s">
        <v>122</v>
      </c>
      <c r="BF89" s="31" t="s">
        <v>82</v>
      </c>
      <c r="BG89" s="31" t="s">
        <v>169</v>
      </c>
      <c r="BH89" s="31" t="s">
        <v>68</v>
      </c>
      <c r="BI89" s="32" t="s">
        <v>105</v>
      </c>
      <c r="BJ89" s="19"/>
      <c r="BL89" s="8"/>
      <c r="BM89" s="25">
        <v>99</v>
      </c>
      <c r="BN89" s="26">
        <v>141</v>
      </c>
      <c r="BO89" s="26">
        <v>117</v>
      </c>
      <c r="BP89" s="26">
        <v>44</v>
      </c>
      <c r="BQ89" s="26">
        <v>83</v>
      </c>
      <c r="BR89" s="26">
        <v>27</v>
      </c>
      <c r="BS89" s="26">
        <v>118</v>
      </c>
      <c r="BT89" s="26">
        <v>62</v>
      </c>
      <c r="BU89" s="26">
        <v>101</v>
      </c>
      <c r="BV89" s="26">
        <v>28</v>
      </c>
      <c r="BW89" s="26">
        <v>4</v>
      </c>
      <c r="BX89" s="27">
        <v>46</v>
      </c>
      <c r="BY89" s="28">
        <f t="shared" si="64"/>
        <v>83810</v>
      </c>
      <c r="BZ89" s="29">
        <f t="shared" si="65"/>
        <v>9082800</v>
      </c>
      <c r="CA89" s="14"/>
      <c r="CB89" s="120" t="s">
        <v>42</v>
      </c>
      <c r="CC89" s="30" t="s">
        <v>22</v>
      </c>
      <c r="CD89" s="31" t="s">
        <v>79</v>
      </c>
      <c r="CE89" s="31" t="s">
        <v>111</v>
      </c>
      <c r="CF89" s="31" t="s">
        <v>102</v>
      </c>
      <c r="CG89" s="31" t="s">
        <v>32</v>
      </c>
      <c r="CH89" s="31" t="s">
        <v>16</v>
      </c>
      <c r="CI89" s="31" t="s">
        <v>11</v>
      </c>
      <c r="CJ89" s="31" t="s">
        <v>21</v>
      </c>
      <c r="CK89" s="31" t="s">
        <v>107</v>
      </c>
      <c r="CL89" s="31" t="s">
        <v>116</v>
      </c>
      <c r="CM89" s="31" t="s">
        <v>82</v>
      </c>
      <c r="CN89" s="32" t="s">
        <v>31</v>
      </c>
      <c r="CO89" s="19"/>
    </row>
    <row r="90" spans="2:93" ht="13.5" thickBot="1" x14ac:dyDescent="0.25">
      <c r="B90" s="8"/>
      <c r="C90" s="25">
        <v>69</v>
      </c>
      <c r="D90" s="26">
        <v>117</v>
      </c>
      <c r="E90" s="26">
        <v>32</v>
      </c>
      <c r="F90" s="26">
        <v>6</v>
      </c>
      <c r="G90" s="26">
        <v>38</v>
      </c>
      <c r="H90" s="26">
        <v>39</v>
      </c>
      <c r="I90" s="26">
        <v>106</v>
      </c>
      <c r="J90" s="26">
        <v>107</v>
      </c>
      <c r="K90" s="26">
        <v>139</v>
      </c>
      <c r="L90" s="26">
        <v>113</v>
      </c>
      <c r="M90" s="26">
        <v>28</v>
      </c>
      <c r="N90" s="27">
        <v>76</v>
      </c>
      <c r="O90" s="28">
        <f t="shared" si="60"/>
        <v>83810</v>
      </c>
      <c r="P90" s="29">
        <f t="shared" si="61"/>
        <v>9082800</v>
      </c>
      <c r="Q90" s="14"/>
      <c r="R90" s="109" t="s">
        <v>170</v>
      </c>
      <c r="S90" s="30" t="s">
        <v>70</v>
      </c>
      <c r="T90" s="31" t="s">
        <v>111</v>
      </c>
      <c r="U90" s="34" t="s">
        <v>160</v>
      </c>
      <c r="V90" s="31" t="s">
        <v>28</v>
      </c>
      <c r="W90" s="31" t="s">
        <v>149</v>
      </c>
      <c r="X90" s="31" t="s">
        <v>125</v>
      </c>
      <c r="Y90" s="31" t="s">
        <v>128</v>
      </c>
      <c r="Z90" s="31" t="s">
        <v>148</v>
      </c>
      <c r="AA90" s="37" t="s">
        <v>25</v>
      </c>
      <c r="AB90" s="119" t="s">
        <v>155</v>
      </c>
      <c r="AC90" s="31" t="s">
        <v>116</v>
      </c>
      <c r="AD90" s="32" t="s">
        <v>69</v>
      </c>
      <c r="AE90" s="19"/>
      <c r="AG90" s="8"/>
      <c r="AH90" s="25">
        <v>119</v>
      </c>
      <c r="AI90" s="26">
        <v>100</v>
      </c>
      <c r="AJ90" s="26">
        <v>15</v>
      </c>
      <c r="AK90" s="26">
        <v>108</v>
      </c>
      <c r="AL90" s="26">
        <v>126</v>
      </c>
      <c r="AM90" s="26">
        <v>68</v>
      </c>
      <c r="AN90" s="26">
        <v>77</v>
      </c>
      <c r="AO90" s="26">
        <v>19</v>
      </c>
      <c r="AP90" s="26">
        <v>37</v>
      </c>
      <c r="AQ90" s="26">
        <v>130</v>
      </c>
      <c r="AR90" s="26">
        <v>45</v>
      </c>
      <c r="AS90" s="27">
        <v>26</v>
      </c>
      <c r="AT90" s="28">
        <f t="shared" si="62"/>
        <v>83810</v>
      </c>
      <c r="AU90" s="29">
        <f t="shared" si="63"/>
        <v>9082800</v>
      </c>
      <c r="AV90" s="14"/>
      <c r="AW90" s="109" t="s">
        <v>53</v>
      </c>
      <c r="AX90" s="30" t="s">
        <v>46</v>
      </c>
      <c r="AY90" s="34" t="s">
        <v>108</v>
      </c>
      <c r="AZ90" s="105" t="s">
        <v>19</v>
      </c>
      <c r="BA90" s="31" t="s">
        <v>131</v>
      </c>
      <c r="BB90" s="31" t="s">
        <v>75</v>
      </c>
      <c r="BC90" s="31" t="s">
        <v>81</v>
      </c>
      <c r="BD90" s="31" t="s">
        <v>80</v>
      </c>
      <c r="BE90" s="94" t="s">
        <v>64</v>
      </c>
      <c r="BF90" s="31" t="s">
        <v>130</v>
      </c>
      <c r="BG90" s="31" t="s">
        <v>8</v>
      </c>
      <c r="BH90" s="31" t="s">
        <v>101</v>
      </c>
      <c r="BI90" s="32" t="s">
        <v>49</v>
      </c>
      <c r="BJ90" s="19"/>
      <c r="BL90" s="8"/>
      <c r="BM90" s="25">
        <v>19</v>
      </c>
      <c r="BN90" s="26">
        <v>100</v>
      </c>
      <c r="BO90" s="26">
        <v>20</v>
      </c>
      <c r="BP90" s="26">
        <v>72</v>
      </c>
      <c r="BQ90" s="26">
        <v>58</v>
      </c>
      <c r="BR90" s="26">
        <v>11</v>
      </c>
      <c r="BS90" s="26">
        <v>134</v>
      </c>
      <c r="BT90" s="26">
        <v>87</v>
      </c>
      <c r="BU90" s="26">
        <v>73</v>
      </c>
      <c r="BV90" s="26">
        <v>125</v>
      </c>
      <c r="BW90" s="26">
        <v>45</v>
      </c>
      <c r="BX90" s="27">
        <v>126</v>
      </c>
      <c r="BY90" s="28">
        <f t="shared" si="64"/>
        <v>83810</v>
      </c>
      <c r="BZ90" s="29">
        <f t="shared" si="65"/>
        <v>9082800</v>
      </c>
      <c r="CA90" s="14"/>
      <c r="CB90" s="120" t="s">
        <v>90</v>
      </c>
      <c r="CC90" s="83" t="s">
        <v>64</v>
      </c>
      <c r="CD90" s="35" t="s">
        <v>108</v>
      </c>
      <c r="CE90" s="31" t="s">
        <v>54</v>
      </c>
      <c r="CF90" s="31" t="s">
        <v>77</v>
      </c>
      <c r="CG90" s="31" t="s">
        <v>44</v>
      </c>
      <c r="CH90" s="31" t="s">
        <v>120</v>
      </c>
      <c r="CI90" s="31" t="s">
        <v>121</v>
      </c>
      <c r="CJ90" s="31" t="s">
        <v>51</v>
      </c>
      <c r="CK90" s="31" t="s">
        <v>84</v>
      </c>
      <c r="CL90" s="31" t="s">
        <v>63</v>
      </c>
      <c r="CM90" s="35" t="s">
        <v>101</v>
      </c>
      <c r="CN90" s="36" t="s">
        <v>75</v>
      </c>
      <c r="CO90" s="19"/>
    </row>
    <row r="91" spans="2:93" ht="13.5" thickBot="1" x14ac:dyDescent="0.25">
      <c r="B91" s="8"/>
      <c r="C91" s="25">
        <v>61</v>
      </c>
      <c r="D91" s="26">
        <v>30</v>
      </c>
      <c r="E91" s="26">
        <v>11</v>
      </c>
      <c r="F91" s="26">
        <v>97</v>
      </c>
      <c r="G91" s="26">
        <v>95</v>
      </c>
      <c r="H91" s="26">
        <v>13</v>
      </c>
      <c r="I91" s="26">
        <v>132</v>
      </c>
      <c r="J91" s="26">
        <v>50</v>
      </c>
      <c r="K91" s="26">
        <v>48</v>
      </c>
      <c r="L91" s="26">
        <v>134</v>
      </c>
      <c r="M91" s="26">
        <v>115</v>
      </c>
      <c r="N91" s="27">
        <v>84</v>
      </c>
      <c r="O91" s="28">
        <f t="shared" si="60"/>
        <v>83810</v>
      </c>
      <c r="P91" s="29">
        <f t="shared" si="61"/>
        <v>9082800</v>
      </c>
      <c r="Q91" s="14"/>
      <c r="R91" s="109" t="s">
        <v>20</v>
      </c>
      <c r="S91" s="83" t="s">
        <v>15</v>
      </c>
      <c r="T91" s="31" t="s">
        <v>114</v>
      </c>
      <c r="U91" s="31" t="s">
        <v>120</v>
      </c>
      <c r="V91" s="34" t="s">
        <v>141</v>
      </c>
      <c r="W91" s="31" t="s">
        <v>9</v>
      </c>
      <c r="X91" s="31" t="s">
        <v>118</v>
      </c>
      <c r="Y91" s="31" t="s">
        <v>123</v>
      </c>
      <c r="Z91" s="31" t="s">
        <v>18</v>
      </c>
      <c r="AA91" s="119" t="s">
        <v>146</v>
      </c>
      <c r="AB91" s="31" t="s">
        <v>121</v>
      </c>
      <c r="AC91" s="31" t="s">
        <v>113</v>
      </c>
      <c r="AD91" s="32" t="s">
        <v>12</v>
      </c>
      <c r="AE91" s="19"/>
      <c r="AG91" s="8"/>
      <c r="AH91" s="25">
        <v>87</v>
      </c>
      <c r="AI91" s="26">
        <v>17</v>
      </c>
      <c r="AJ91" s="26">
        <v>132</v>
      </c>
      <c r="AK91" s="26">
        <v>44</v>
      </c>
      <c r="AL91" s="26">
        <v>21</v>
      </c>
      <c r="AM91" s="26">
        <v>64</v>
      </c>
      <c r="AN91" s="26">
        <v>81</v>
      </c>
      <c r="AO91" s="26">
        <v>124</v>
      </c>
      <c r="AP91" s="26">
        <v>101</v>
      </c>
      <c r="AQ91" s="26">
        <v>13</v>
      </c>
      <c r="AR91" s="26">
        <v>128</v>
      </c>
      <c r="AS91" s="27">
        <v>58</v>
      </c>
      <c r="AT91" s="28">
        <f t="shared" si="62"/>
        <v>83810</v>
      </c>
      <c r="AU91" s="29">
        <f t="shared" si="63"/>
        <v>9082800</v>
      </c>
      <c r="AV91" s="14"/>
      <c r="AW91" s="109" t="s">
        <v>85</v>
      </c>
      <c r="AX91" s="30" t="s">
        <v>51</v>
      </c>
      <c r="AY91" s="31" t="s">
        <v>91</v>
      </c>
      <c r="AZ91" s="95" t="s">
        <v>123</v>
      </c>
      <c r="BA91" s="33" t="s">
        <v>102</v>
      </c>
      <c r="BB91" s="31" t="s">
        <v>100</v>
      </c>
      <c r="BC91" s="31" t="s">
        <v>152</v>
      </c>
      <c r="BD91" s="31" t="s">
        <v>153</v>
      </c>
      <c r="BE91" s="94" t="s">
        <v>109</v>
      </c>
      <c r="BF91" s="31" t="s">
        <v>107</v>
      </c>
      <c r="BG91" s="31" t="s">
        <v>118</v>
      </c>
      <c r="BH91" s="31" t="s">
        <v>98</v>
      </c>
      <c r="BI91" s="32" t="s">
        <v>44</v>
      </c>
      <c r="BJ91" s="19"/>
      <c r="BL91" s="8"/>
      <c r="BM91" s="25">
        <v>24</v>
      </c>
      <c r="BN91" s="26">
        <v>104</v>
      </c>
      <c r="BO91" s="26">
        <v>29</v>
      </c>
      <c r="BP91" s="26">
        <v>97</v>
      </c>
      <c r="BQ91" s="26">
        <v>33</v>
      </c>
      <c r="BR91" s="26">
        <v>18</v>
      </c>
      <c r="BS91" s="26">
        <v>127</v>
      </c>
      <c r="BT91" s="26">
        <v>112</v>
      </c>
      <c r="BU91" s="26">
        <v>48</v>
      </c>
      <c r="BV91" s="26">
        <v>116</v>
      </c>
      <c r="BW91" s="26">
        <v>41</v>
      </c>
      <c r="BX91" s="27">
        <v>121</v>
      </c>
      <c r="BY91" s="28">
        <f t="shared" si="64"/>
        <v>83810</v>
      </c>
      <c r="BZ91" s="29">
        <f t="shared" si="65"/>
        <v>9082800</v>
      </c>
      <c r="CA91" s="14"/>
      <c r="CB91" s="120" t="s">
        <v>117</v>
      </c>
      <c r="CC91" s="30" t="s">
        <v>159</v>
      </c>
      <c r="CD91" s="31" t="s">
        <v>104</v>
      </c>
      <c r="CE91" s="31" t="s">
        <v>136</v>
      </c>
      <c r="CF91" s="31" t="s">
        <v>141</v>
      </c>
      <c r="CG91" s="31" t="s">
        <v>26</v>
      </c>
      <c r="CH91" s="31" t="s">
        <v>34</v>
      </c>
      <c r="CI91" s="31" t="s">
        <v>41</v>
      </c>
      <c r="CJ91" s="31" t="s">
        <v>27</v>
      </c>
      <c r="CK91" s="31" t="s">
        <v>146</v>
      </c>
      <c r="CL91" s="31" t="s">
        <v>133</v>
      </c>
      <c r="CM91" s="31" t="s">
        <v>105</v>
      </c>
      <c r="CN91" s="32" t="s">
        <v>156</v>
      </c>
      <c r="CO91" s="19"/>
    </row>
    <row r="92" spans="2:93" ht="13.5" thickBot="1" x14ac:dyDescent="0.25">
      <c r="B92" s="8"/>
      <c r="C92" s="25">
        <v>62</v>
      </c>
      <c r="D92" s="26">
        <v>110</v>
      </c>
      <c r="E92" s="26">
        <v>27</v>
      </c>
      <c r="F92" s="26">
        <v>36</v>
      </c>
      <c r="G92" s="26">
        <v>4</v>
      </c>
      <c r="H92" s="26">
        <v>100</v>
      </c>
      <c r="I92" s="26">
        <v>45</v>
      </c>
      <c r="J92" s="26">
        <v>141</v>
      </c>
      <c r="K92" s="26">
        <v>109</v>
      </c>
      <c r="L92" s="26">
        <v>118</v>
      </c>
      <c r="M92" s="26">
        <v>35</v>
      </c>
      <c r="N92" s="27">
        <v>83</v>
      </c>
      <c r="O92" s="28">
        <f t="shared" si="60"/>
        <v>83810</v>
      </c>
      <c r="P92" s="29">
        <f t="shared" si="61"/>
        <v>9082800</v>
      </c>
      <c r="Q92" s="14"/>
      <c r="R92" s="109" t="s">
        <v>172</v>
      </c>
      <c r="S92" s="30" t="s">
        <v>21</v>
      </c>
      <c r="T92" s="31" t="s">
        <v>175</v>
      </c>
      <c r="U92" s="31" t="s">
        <v>16</v>
      </c>
      <c r="V92" s="31" t="s">
        <v>57</v>
      </c>
      <c r="W92" s="34" t="s">
        <v>82</v>
      </c>
      <c r="X92" s="31" t="s">
        <v>108</v>
      </c>
      <c r="Y92" s="31" t="s">
        <v>101</v>
      </c>
      <c r="Z92" s="119" t="s">
        <v>79</v>
      </c>
      <c r="AA92" s="31" t="s">
        <v>60</v>
      </c>
      <c r="AB92" s="37" t="s">
        <v>11</v>
      </c>
      <c r="AC92" s="31" t="s">
        <v>176</v>
      </c>
      <c r="AD92" s="32" t="s">
        <v>32</v>
      </c>
      <c r="AE92" s="19"/>
      <c r="AG92" s="8"/>
      <c r="AH92" s="25">
        <v>61</v>
      </c>
      <c r="AI92" s="26">
        <v>39</v>
      </c>
      <c r="AJ92" s="26">
        <v>113</v>
      </c>
      <c r="AK92" s="26">
        <v>25</v>
      </c>
      <c r="AL92" s="26">
        <v>40</v>
      </c>
      <c r="AM92" s="26">
        <v>137</v>
      </c>
      <c r="AN92" s="26">
        <v>8</v>
      </c>
      <c r="AO92" s="26">
        <v>105</v>
      </c>
      <c r="AP92" s="26">
        <v>120</v>
      </c>
      <c r="AQ92" s="26">
        <v>32</v>
      </c>
      <c r="AR92" s="26">
        <v>106</v>
      </c>
      <c r="AS92" s="27">
        <v>84</v>
      </c>
      <c r="AT92" s="28">
        <f t="shared" si="62"/>
        <v>83810</v>
      </c>
      <c r="AU92" s="29">
        <f t="shared" si="63"/>
        <v>9082800</v>
      </c>
      <c r="AV92" s="14"/>
      <c r="AW92" s="109" t="s">
        <v>110</v>
      </c>
      <c r="AX92" s="30" t="s">
        <v>15</v>
      </c>
      <c r="AY92" s="31" t="s">
        <v>125</v>
      </c>
      <c r="AZ92" s="93" t="s">
        <v>155</v>
      </c>
      <c r="BA92" s="34" t="s">
        <v>93</v>
      </c>
      <c r="BB92" s="33" t="s">
        <v>39</v>
      </c>
      <c r="BC92" s="31" t="s">
        <v>78</v>
      </c>
      <c r="BD92" s="31" t="s">
        <v>83</v>
      </c>
      <c r="BE92" s="94" t="s">
        <v>36</v>
      </c>
      <c r="BF92" s="31" t="s">
        <v>96</v>
      </c>
      <c r="BG92" s="31" t="s">
        <v>160</v>
      </c>
      <c r="BH92" s="31" t="s">
        <v>128</v>
      </c>
      <c r="BI92" s="32" t="s">
        <v>12</v>
      </c>
      <c r="BJ92" s="19"/>
      <c r="BL92" s="8"/>
      <c r="BM92" s="25">
        <v>106</v>
      </c>
      <c r="BN92" s="26">
        <v>94</v>
      </c>
      <c r="BO92" s="26">
        <v>122</v>
      </c>
      <c r="BP92" s="26">
        <v>143</v>
      </c>
      <c r="BQ92" s="26">
        <v>36</v>
      </c>
      <c r="BR92" s="26">
        <v>67</v>
      </c>
      <c r="BS92" s="26">
        <v>78</v>
      </c>
      <c r="BT92" s="26">
        <v>109</v>
      </c>
      <c r="BU92" s="26">
        <v>2</v>
      </c>
      <c r="BV92" s="26">
        <v>23</v>
      </c>
      <c r="BW92" s="26">
        <v>51</v>
      </c>
      <c r="BX92" s="27">
        <v>39</v>
      </c>
      <c r="BY92" s="28">
        <f t="shared" si="64"/>
        <v>83810</v>
      </c>
      <c r="BZ92" s="29">
        <f t="shared" si="65"/>
        <v>9082800</v>
      </c>
      <c r="CA92" s="14"/>
      <c r="CB92" s="120" t="s">
        <v>132</v>
      </c>
      <c r="CC92" s="83" t="s">
        <v>128</v>
      </c>
      <c r="CD92" s="35" t="s">
        <v>45</v>
      </c>
      <c r="CE92" s="31" t="s">
        <v>74</v>
      </c>
      <c r="CF92" s="31" t="s">
        <v>158</v>
      </c>
      <c r="CG92" s="31" t="s">
        <v>57</v>
      </c>
      <c r="CH92" s="31" t="s">
        <v>68</v>
      </c>
      <c r="CI92" s="31" t="s">
        <v>71</v>
      </c>
      <c r="CJ92" s="31" t="s">
        <v>60</v>
      </c>
      <c r="CK92" s="31" t="s">
        <v>157</v>
      </c>
      <c r="CL92" s="31" t="s">
        <v>65</v>
      </c>
      <c r="CM92" s="35" t="s">
        <v>50</v>
      </c>
      <c r="CN92" s="36" t="s">
        <v>125</v>
      </c>
      <c r="CO92" s="19"/>
    </row>
    <row r="93" spans="2:93" ht="13.5" thickBot="1" x14ac:dyDescent="0.25">
      <c r="B93" s="8"/>
      <c r="C93" s="25">
        <v>8</v>
      </c>
      <c r="D93" s="26">
        <v>52</v>
      </c>
      <c r="E93" s="26">
        <v>111</v>
      </c>
      <c r="F93" s="26">
        <v>40</v>
      </c>
      <c r="G93" s="26">
        <v>129</v>
      </c>
      <c r="H93" s="26">
        <v>65</v>
      </c>
      <c r="I93" s="26">
        <v>80</v>
      </c>
      <c r="J93" s="26">
        <v>16</v>
      </c>
      <c r="K93" s="26">
        <v>105</v>
      </c>
      <c r="L93" s="26">
        <v>34</v>
      </c>
      <c r="M93" s="26">
        <v>93</v>
      </c>
      <c r="N93" s="27">
        <v>137</v>
      </c>
      <c r="O93" s="28">
        <f t="shared" si="60"/>
        <v>83810</v>
      </c>
      <c r="P93" s="29">
        <f t="shared" si="61"/>
        <v>9082800</v>
      </c>
      <c r="Q93" s="14"/>
      <c r="R93" s="109" t="s">
        <v>174</v>
      </c>
      <c r="S93" s="30" t="s">
        <v>83</v>
      </c>
      <c r="T93" s="31" t="s">
        <v>86</v>
      </c>
      <c r="U93" s="31" t="s">
        <v>38</v>
      </c>
      <c r="V93" s="31" t="s">
        <v>39</v>
      </c>
      <c r="W93" s="31" t="s">
        <v>30</v>
      </c>
      <c r="X93" s="34" t="s">
        <v>35</v>
      </c>
      <c r="Y93" s="119" t="s">
        <v>40</v>
      </c>
      <c r="Z93" s="31" t="s">
        <v>23</v>
      </c>
      <c r="AA93" s="31" t="s">
        <v>36</v>
      </c>
      <c r="AB93" s="31" t="s">
        <v>37</v>
      </c>
      <c r="AC93" s="37" t="s">
        <v>89</v>
      </c>
      <c r="AD93" s="32" t="s">
        <v>78</v>
      </c>
      <c r="AE93" s="19"/>
      <c r="AG93" s="8"/>
      <c r="AH93" s="25">
        <v>88</v>
      </c>
      <c r="AI93" s="26">
        <v>125</v>
      </c>
      <c r="AJ93" s="26">
        <v>80</v>
      </c>
      <c r="AK93" s="26">
        <v>43</v>
      </c>
      <c r="AL93" s="26">
        <v>109</v>
      </c>
      <c r="AM93" s="26">
        <v>1</v>
      </c>
      <c r="AN93" s="26">
        <v>144</v>
      </c>
      <c r="AO93" s="26">
        <v>36</v>
      </c>
      <c r="AP93" s="26">
        <v>102</v>
      </c>
      <c r="AQ93" s="26">
        <v>65</v>
      </c>
      <c r="AR93" s="26">
        <v>20</v>
      </c>
      <c r="AS93" s="27">
        <v>57</v>
      </c>
      <c r="AT93" s="28">
        <f t="shared" si="62"/>
        <v>83810</v>
      </c>
      <c r="AU93" s="29">
        <f t="shared" si="63"/>
        <v>9082800</v>
      </c>
      <c r="AV93" s="14"/>
      <c r="AW93" s="109" t="s">
        <v>129</v>
      </c>
      <c r="AX93" s="30" t="s">
        <v>56</v>
      </c>
      <c r="AY93" s="31" t="s">
        <v>63</v>
      </c>
      <c r="AZ93" s="93" t="s">
        <v>40</v>
      </c>
      <c r="BA93" s="31" t="s">
        <v>59</v>
      </c>
      <c r="BB93" s="34" t="s">
        <v>60</v>
      </c>
      <c r="BC93" s="33" t="s">
        <v>55</v>
      </c>
      <c r="BD93" s="31" t="s">
        <v>62</v>
      </c>
      <c r="BE93" s="94" t="s">
        <v>57</v>
      </c>
      <c r="BF93" s="31" t="s">
        <v>58</v>
      </c>
      <c r="BG93" s="31" t="s">
        <v>35</v>
      </c>
      <c r="BH93" s="31" t="s">
        <v>54</v>
      </c>
      <c r="BI93" s="32" t="s">
        <v>61</v>
      </c>
      <c r="BJ93" s="19"/>
      <c r="BL93" s="8"/>
      <c r="BM93" s="25">
        <v>59</v>
      </c>
      <c r="BN93" s="26">
        <v>3</v>
      </c>
      <c r="BO93" s="26">
        <v>92</v>
      </c>
      <c r="BP93" s="26">
        <v>61</v>
      </c>
      <c r="BQ93" s="26">
        <v>6</v>
      </c>
      <c r="BR93" s="26">
        <v>93</v>
      </c>
      <c r="BS93" s="26">
        <v>52</v>
      </c>
      <c r="BT93" s="26">
        <v>139</v>
      </c>
      <c r="BU93" s="26">
        <v>84</v>
      </c>
      <c r="BV93" s="26">
        <v>53</v>
      </c>
      <c r="BW93" s="26">
        <v>142</v>
      </c>
      <c r="BX93" s="27">
        <v>86</v>
      </c>
      <c r="BY93" s="28">
        <f t="shared" si="64"/>
        <v>83810</v>
      </c>
      <c r="BZ93" s="29">
        <f t="shared" si="65"/>
        <v>9082800</v>
      </c>
      <c r="CA93" s="14"/>
      <c r="CB93" s="120"/>
      <c r="CC93" s="30" t="s">
        <v>73</v>
      </c>
      <c r="CD93" s="31" t="s">
        <v>72</v>
      </c>
      <c r="CE93" s="31" t="s">
        <v>24</v>
      </c>
      <c r="CF93" s="31" t="s">
        <v>77</v>
      </c>
      <c r="CG93" s="31" t="s">
        <v>28</v>
      </c>
      <c r="CH93" s="31" t="s">
        <v>89</v>
      </c>
      <c r="CI93" s="31" t="s">
        <v>86</v>
      </c>
      <c r="CJ93" s="31" t="s">
        <v>25</v>
      </c>
      <c r="CK93" s="31" t="s">
        <v>12</v>
      </c>
      <c r="CL93" s="31" t="s">
        <v>29</v>
      </c>
      <c r="CM93" s="31" t="s">
        <v>67</v>
      </c>
      <c r="CN93" s="32" t="s">
        <v>66</v>
      </c>
      <c r="CO93" s="19"/>
    </row>
    <row r="94" spans="2:93" ht="13.5" thickBot="1" x14ac:dyDescent="0.25">
      <c r="B94" s="8"/>
      <c r="C94" s="25">
        <v>143</v>
      </c>
      <c r="D94" s="26">
        <v>72</v>
      </c>
      <c r="E94" s="26">
        <v>112</v>
      </c>
      <c r="F94" s="26">
        <v>43</v>
      </c>
      <c r="G94" s="26">
        <v>58</v>
      </c>
      <c r="H94" s="26">
        <v>20</v>
      </c>
      <c r="I94" s="26">
        <v>125</v>
      </c>
      <c r="J94" s="26">
        <v>87</v>
      </c>
      <c r="K94" s="26">
        <v>102</v>
      </c>
      <c r="L94" s="26">
        <v>33</v>
      </c>
      <c r="M94" s="26">
        <v>73</v>
      </c>
      <c r="N94" s="27">
        <v>2</v>
      </c>
      <c r="O94" s="28">
        <f t="shared" si="60"/>
        <v>83810</v>
      </c>
      <c r="P94" s="29">
        <f t="shared" si="61"/>
        <v>9082800</v>
      </c>
      <c r="Q94" s="14"/>
      <c r="R94" s="109" t="s">
        <v>178</v>
      </c>
      <c r="S94" s="30" t="s">
        <v>158</v>
      </c>
      <c r="T94" s="31" t="s">
        <v>77</v>
      </c>
      <c r="U94" s="31" t="s">
        <v>27</v>
      </c>
      <c r="V94" s="31" t="s">
        <v>59</v>
      </c>
      <c r="W94" s="31" t="s">
        <v>44</v>
      </c>
      <c r="X94" s="119" t="s">
        <v>54</v>
      </c>
      <c r="Y94" s="34" t="s">
        <v>63</v>
      </c>
      <c r="Z94" s="31" t="s">
        <v>51</v>
      </c>
      <c r="AA94" s="31" t="s">
        <v>58</v>
      </c>
      <c r="AB94" s="31" t="s">
        <v>26</v>
      </c>
      <c r="AC94" s="31" t="s">
        <v>84</v>
      </c>
      <c r="AD94" s="36" t="s">
        <v>157</v>
      </c>
      <c r="AE94" s="19"/>
      <c r="AG94" s="8"/>
      <c r="AH94" s="25">
        <v>24</v>
      </c>
      <c r="AI94" s="26">
        <v>138</v>
      </c>
      <c r="AJ94" s="26">
        <v>95</v>
      </c>
      <c r="AK94" s="26">
        <v>114</v>
      </c>
      <c r="AL94" s="26">
        <v>35</v>
      </c>
      <c r="AM94" s="26">
        <v>63</v>
      </c>
      <c r="AN94" s="26">
        <v>82</v>
      </c>
      <c r="AO94" s="26">
        <v>110</v>
      </c>
      <c r="AP94" s="26">
        <v>31</v>
      </c>
      <c r="AQ94" s="26">
        <v>50</v>
      </c>
      <c r="AR94" s="26">
        <v>7</v>
      </c>
      <c r="AS94" s="27">
        <v>121</v>
      </c>
      <c r="AT94" s="28">
        <f t="shared" si="62"/>
        <v>83810</v>
      </c>
      <c r="AU94" s="29">
        <f t="shared" si="63"/>
        <v>9082800</v>
      </c>
      <c r="AV94" s="14"/>
      <c r="AW94" s="109" t="s">
        <v>140</v>
      </c>
      <c r="AX94" s="30" t="s">
        <v>159</v>
      </c>
      <c r="AY94" s="31" t="s">
        <v>52</v>
      </c>
      <c r="AZ94" s="93" t="s">
        <v>9</v>
      </c>
      <c r="BA94" s="31" t="s">
        <v>97</v>
      </c>
      <c r="BB94" s="31" t="s">
        <v>176</v>
      </c>
      <c r="BC94" s="34" t="s">
        <v>94</v>
      </c>
      <c r="BD94" s="33" t="s">
        <v>95</v>
      </c>
      <c r="BE94" s="94" t="s">
        <v>175</v>
      </c>
      <c r="BF94" s="31" t="s">
        <v>92</v>
      </c>
      <c r="BG94" s="31" t="s">
        <v>18</v>
      </c>
      <c r="BH94" s="31" t="s">
        <v>43</v>
      </c>
      <c r="BI94" s="32" t="s">
        <v>156</v>
      </c>
      <c r="BJ94" s="19"/>
      <c r="BL94" s="8"/>
      <c r="BM94" s="25">
        <v>85</v>
      </c>
      <c r="BN94" s="26">
        <v>31</v>
      </c>
      <c r="BO94" s="26">
        <v>37</v>
      </c>
      <c r="BP94" s="26">
        <v>77</v>
      </c>
      <c r="BQ94" s="26">
        <v>124</v>
      </c>
      <c r="BR94" s="26">
        <v>140</v>
      </c>
      <c r="BS94" s="26">
        <v>5</v>
      </c>
      <c r="BT94" s="26">
        <v>21</v>
      </c>
      <c r="BU94" s="26">
        <v>68</v>
      </c>
      <c r="BV94" s="26">
        <v>108</v>
      </c>
      <c r="BW94" s="26">
        <v>114</v>
      </c>
      <c r="BX94" s="27">
        <v>60</v>
      </c>
      <c r="BY94" s="28">
        <f t="shared" si="64"/>
        <v>83810</v>
      </c>
      <c r="BZ94" s="29">
        <f t="shared" si="65"/>
        <v>9082800</v>
      </c>
      <c r="CA94" s="14"/>
      <c r="CB94" s="120" t="s">
        <v>154</v>
      </c>
      <c r="CC94" s="83" t="s">
        <v>166</v>
      </c>
      <c r="CD94" s="35" t="s">
        <v>92</v>
      </c>
      <c r="CE94" s="31" t="s">
        <v>130</v>
      </c>
      <c r="CF94" s="31" t="s">
        <v>80</v>
      </c>
      <c r="CG94" s="31" t="s">
        <v>109</v>
      </c>
      <c r="CH94" s="31" t="s">
        <v>143</v>
      </c>
      <c r="CI94" s="31" t="s">
        <v>144</v>
      </c>
      <c r="CJ94" s="31" t="s">
        <v>100</v>
      </c>
      <c r="CK94" s="31" t="s">
        <v>81</v>
      </c>
      <c r="CL94" s="31" t="s">
        <v>131</v>
      </c>
      <c r="CM94" s="35" t="s">
        <v>97</v>
      </c>
      <c r="CN94" s="36" t="s">
        <v>165</v>
      </c>
      <c r="CO94" s="19"/>
    </row>
    <row r="95" spans="2:93" ht="13.5" thickBot="1" x14ac:dyDescent="0.25">
      <c r="B95" s="8"/>
      <c r="C95" s="25">
        <v>114</v>
      </c>
      <c r="D95" s="26">
        <v>56</v>
      </c>
      <c r="E95" s="26">
        <v>79</v>
      </c>
      <c r="F95" s="26">
        <v>119</v>
      </c>
      <c r="G95" s="26">
        <v>15</v>
      </c>
      <c r="H95" s="26">
        <v>126</v>
      </c>
      <c r="I95" s="26">
        <v>19</v>
      </c>
      <c r="J95" s="26">
        <v>130</v>
      </c>
      <c r="K95" s="26">
        <v>26</v>
      </c>
      <c r="L95" s="26">
        <v>66</v>
      </c>
      <c r="M95" s="26">
        <v>89</v>
      </c>
      <c r="N95" s="27">
        <v>31</v>
      </c>
      <c r="O95" s="28">
        <f t="shared" si="60"/>
        <v>83810</v>
      </c>
      <c r="P95" s="29">
        <f t="shared" si="61"/>
        <v>9082800</v>
      </c>
      <c r="Q95" s="14"/>
      <c r="R95" s="109" t="s">
        <v>53</v>
      </c>
      <c r="S95" s="30" t="s">
        <v>97</v>
      </c>
      <c r="T95" s="37" t="s">
        <v>47</v>
      </c>
      <c r="U95" s="31" t="s">
        <v>103</v>
      </c>
      <c r="V95" s="31" t="s">
        <v>46</v>
      </c>
      <c r="W95" s="119" t="s">
        <v>19</v>
      </c>
      <c r="X95" s="31" t="s">
        <v>75</v>
      </c>
      <c r="Y95" s="31" t="s">
        <v>64</v>
      </c>
      <c r="Z95" s="34" t="s">
        <v>8</v>
      </c>
      <c r="AA95" s="31" t="s">
        <v>49</v>
      </c>
      <c r="AB95" s="31" t="s">
        <v>106</v>
      </c>
      <c r="AC95" s="31" t="s">
        <v>48</v>
      </c>
      <c r="AD95" s="32" t="s">
        <v>92</v>
      </c>
      <c r="AE95" s="19"/>
      <c r="AG95" s="8"/>
      <c r="AH95" s="25">
        <v>23</v>
      </c>
      <c r="AI95" s="26">
        <v>28</v>
      </c>
      <c r="AJ95" s="26">
        <v>79</v>
      </c>
      <c r="AK95" s="26">
        <v>30</v>
      </c>
      <c r="AL95" s="26">
        <v>10</v>
      </c>
      <c r="AM95" s="26">
        <v>86</v>
      </c>
      <c r="AN95" s="26">
        <v>59</v>
      </c>
      <c r="AO95" s="26">
        <v>135</v>
      </c>
      <c r="AP95" s="26">
        <v>115</v>
      </c>
      <c r="AQ95" s="26">
        <v>66</v>
      </c>
      <c r="AR95" s="26">
        <v>117</v>
      </c>
      <c r="AS95" s="27">
        <v>122</v>
      </c>
      <c r="AT95" s="28">
        <f t="shared" si="62"/>
        <v>83810</v>
      </c>
      <c r="AU95" s="29">
        <f t="shared" si="63"/>
        <v>9082800</v>
      </c>
      <c r="AV95" s="14"/>
      <c r="AW95" s="109" t="s">
        <v>151</v>
      </c>
      <c r="AX95" s="30" t="s">
        <v>65</v>
      </c>
      <c r="AY95" s="31" t="s">
        <v>116</v>
      </c>
      <c r="AZ95" s="93" t="s">
        <v>103</v>
      </c>
      <c r="BA95" s="31" t="s">
        <v>114</v>
      </c>
      <c r="BB95" s="31" t="s">
        <v>115</v>
      </c>
      <c r="BC95" s="31" t="s">
        <v>66</v>
      </c>
      <c r="BD95" s="34" t="s">
        <v>73</v>
      </c>
      <c r="BE95" s="106" t="s">
        <v>112</v>
      </c>
      <c r="BF95" s="31" t="s">
        <v>113</v>
      </c>
      <c r="BG95" s="31" t="s">
        <v>106</v>
      </c>
      <c r="BH95" s="31" t="s">
        <v>111</v>
      </c>
      <c r="BI95" s="32" t="s">
        <v>74</v>
      </c>
      <c r="BJ95" s="19"/>
      <c r="BL95" s="8"/>
      <c r="BM95" s="25">
        <v>113</v>
      </c>
      <c r="BN95" s="26">
        <v>42</v>
      </c>
      <c r="BO95" s="26">
        <v>82</v>
      </c>
      <c r="BP95" s="26">
        <v>8</v>
      </c>
      <c r="BQ95" s="26">
        <v>57</v>
      </c>
      <c r="BR95" s="26">
        <v>130</v>
      </c>
      <c r="BS95" s="26">
        <v>15</v>
      </c>
      <c r="BT95" s="26">
        <v>88</v>
      </c>
      <c r="BU95" s="26">
        <v>137</v>
      </c>
      <c r="BV95" s="26">
        <v>63</v>
      </c>
      <c r="BW95" s="26">
        <v>103</v>
      </c>
      <c r="BX95" s="27">
        <v>32</v>
      </c>
      <c r="BY95" s="28">
        <f t="shared" si="64"/>
        <v>83810</v>
      </c>
      <c r="BZ95" s="29">
        <f t="shared" si="65"/>
        <v>9082800</v>
      </c>
      <c r="CA95" s="14"/>
      <c r="CB95" s="120" t="s">
        <v>167</v>
      </c>
      <c r="CC95" s="30" t="s">
        <v>155</v>
      </c>
      <c r="CD95" s="31" t="s">
        <v>13</v>
      </c>
      <c r="CE95" s="31" t="s">
        <v>95</v>
      </c>
      <c r="CF95" s="31" t="s">
        <v>83</v>
      </c>
      <c r="CG95" s="31" t="s">
        <v>61</v>
      </c>
      <c r="CH95" s="31" t="s">
        <v>8</v>
      </c>
      <c r="CI95" s="31" t="s">
        <v>19</v>
      </c>
      <c r="CJ95" s="31" t="s">
        <v>56</v>
      </c>
      <c r="CK95" s="31" t="s">
        <v>78</v>
      </c>
      <c r="CL95" s="31" t="s">
        <v>94</v>
      </c>
      <c r="CM95" s="31" t="s">
        <v>14</v>
      </c>
      <c r="CN95" s="32" t="s">
        <v>160</v>
      </c>
      <c r="CO95" s="19"/>
    </row>
    <row r="96" spans="2:93" ht="13.5" thickBot="1" x14ac:dyDescent="0.25">
      <c r="B96" s="8"/>
      <c r="C96" s="25">
        <v>133</v>
      </c>
      <c r="D96" s="26">
        <v>101</v>
      </c>
      <c r="E96" s="26">
        <v>24</v>
      </c>
      <c r="F96" s="26">
        <v>90</v>
      </c>
      <c r="G96" s="26">
        <v>85</v>
      </c>
      <c r="H96" s="26">
        <v>17</v>
      </c>
      <c r="I96" s="26">
        <v>128</v>
      </c>
      <c r="J96" s="26">
        <v>60</v>
      </c>
      <c r="K96" s="26">
        <v>55</v>
      </c>
      <c r="L96" s="26">
        <v>121</v>
      </c>
      <c r="M96" s="26">
        <v>44</v>
      </c>
      <c r="N96" s="27">
        <v>12</v>
      </c>
      <c r="O96" s="28">
        <f t="shared" si="60"/>
        <v>83810</v>
      </c>
      <c r="P96" s="29">
        <f t="shared" si="61"/>
        <v>9082800</v>
      </c>
      <c r="Q96" s="14"/>
      <c r="R96" s="109" t="s">
        <v>85</v>
      </c>
      <c r="S96" s="30" t="s">
        <v>169</v>
      </c>
      <c r="T96" s="31" t="s">
        <v>107</v>
      </c>
      <c r="U96" s="37" t="s">
        <v>159</v>
      </c>
      <c r="V96" s="119" t="s">
        <v>145</v>
      </c>
      <c r="W96" s="31" t="s">
        <v>166</v>
      </c>
      <c r="X96" s="31" t="s">
        <v>91</v>
      </c>
      <c r="Y96" s="31" t="s">
        <v>98</v>
      </c>
      <c r="Z96" s="31" t="s">
        <v>165</v>
      </c>
      <c r="AA96" s="34" t="s">
        <v>142</v>
      </c>
      <c r="AB96" s="31" t="s">
        <v>156</v>
      </c>
      <c r="AC96" s="31" t="s">
        <v>102</v>
      </c>
      <c r="AD96" s="32" t="s">
        <v>168</v>
      </c>
      <c r="AE96" s="19"/>
      <c r="AG96" s="8"/>
      <c r="AH96" s="25">
        <v>22</v>
      </c>
      <c r="AI96" s="26">
        <v>48</v>
      </c>
      <c r="AJ96" s="26">
        <v>55</v>
      </c>
      <c r="AK96" s="26">
        <v>5</v>
      </c>
      <c r="AL96" s="26">
        <v>116</v>
      </c>
      <c r="AM96" s="26">
        <v>51</v>
      </c>
      <c r="AN96" s="26">
        <v>94</v>
      </c>
      <c r="AO96" s="26">
        <v>29</v>
      </c>
      <c r="AP96" s="26">
        <v>140</v>
      </c>
      <c r="AQ96" s="26">
        <v>90</v>
      </c>
      <c r="AR96" s="26">
        <v>97</v>
      </c>
      <c r="AS96" s="27">
        <v>123</v>
      </c>
      <c r="AT96" s="28">
        <f t="shared" si="62"/>
        <v>83810</v>
      </c>
      <c r="AU96" s="29">
        <f t="shared" si="63"/>
        <v>9082800</v>
      </c>
      <c r="AV96" s="14"/>
      <c r="AW96" s="109" t="s">
        <v>164</v>
      </c>
      <c r="AX96" s="30" t="s">
        <v>127</v>
      </c>
      <c r="AY96" s="31" t="s">
        <v>146</v>
      </c>
      <c r="AZ96" s="93" t="s">
        <v>142</v>
      </c>
      <c r="BA96" s="31" t="s">
        <v>144</v>
      </c>
      <c r="BB96" s="31" t="s">
        <v>133</v>
      </c>
      <c r="BC96" s="31" t="s">
        <v>50</v>
      </c>
      <c r="BD96" s="31" t="s">
        <v>45</v>
      </c>
      <c r="BE96" s="97" t="s">
        <v>136</v>
      </c>
      <c r="BF96" s="33" t="s">
        <v>143</v>
      </c>
      <c r="BG96" s="31" t="s">
        <v>145</v>
      </c>
      <c r="BH96" s="31" t="s">
        <v>141</v>
      </c>
      <c r="BI96" s="32" t="s">
        <v>126</v>
      </c>
      <c r="BJ96" s="19"/>
      <c r="BL96" s="8"/>
      <c r="BM96" s="25">
        <v>40</v>
      </c>
      <c r="BN96" s="26">
        <v>25</v>
      </c>
      <c r="BO96" s="26">
        <v>135</v>
      </c>
      <c r="BP96" s="26">
        <v>96</v>
      </c>
      <c r="BQ96" s="26">
        <v>107</v>
      </c>
      <c r="BR96" s="26">
        <v>110</v>
      </c>
      <c r="BS96" s="26">
        <v>35</v>
      </c>
      <c r="BT96" s="26">
        <v>38</v>
      </c>
      <c r="BU96" s="26">
        <v>49</v>
      </c>
      <c r="BV96" s="26">
        <v>10</v>
      </c>
      <c r="BW96" s="26">
        <v>120</v>
      </c>
      <c r="BX96" s="27">
        <v>105</v>
      </c>
      <c r="BY96" s="28">
        <f t="shared" si="64"/>
        <v>83810</v>
      </c>
      <c r="BZ96" s="29">
        <f t="shared" si="65"/>
        <v>9082800</v>
      </c>
      <c r="CA96" s="14"/>
      <c r="CB96" s="120" t="s">
        <v>171</v>
      </c>
      <c r="CC96" s="83" t="s">
        <v>39</v>
      </c>
      <c r="CD96" s="35" t="s">
        <v>93</v>
      </c>
      <c r="CE96" s="31" t="s">
        <v>112</v>
      </c>
      <c r="CF96" s="31" t="s">
        <v>139</v>
      </c>
      <c r="CG96" s="31" t="s">
        <v>148</v>
      </c>
      <c r="CH96" s="31" t="s">
        <v>175</v>
      </c>
      <c r="CI96" s="31" t="s">
        <v>176</v>
      </c>
      <c r="CJ96" s="31" t="s">
        <v>149</v>
      </c>
      <c r="CK96" s="31" t="s">
        <v>138</v>
      </c>
      <c r="CL96" s="31" t="s">
        <v>115</v>
      </c>
      <c r="CM96" s="35" t="s">
        <v>96</v>
      </c>
      <c r="CN96" s="36" t="s">
        <v>36</v>
      </c>
      <c r="CO96" s="19"/>
    </row>
    <row r="97" spans="2:93" ht="13.5" thickBot="1" x14ac:dyDescent="0.25">
      <c r="B97" s="8"/>
      <c r="C97" s="25">
        <v>1</v>
      </c>
      <c r="D97" s="26">
        <v>7</v>
      </c>
      <c r="E97" s="26">
        <v>49</v>
      </c>
      <c r="F97" s="26">
        <v>53</v>
      </c>
      <c r="G97" s="26">
        <v>67</v>
      </c>
      <c r="H97" s="26">
        <v>71</v>
      </c>
      <c r="I97" s="26">
        <v>74</v>
      </c>
      <c r="J97" s="26">
        <v>78</v>
      </c>
      <c r="K97" s="26">
        <v>92</v>
      </c>
      <c r="L97" s="26">
        <v>96</v>
      </c>
      <c r="M97" s="26">
        <v>138</v>
      </c>
      <c r="N97" s="27">
        <v>144</v>
      </c>
      <c r="O97" s="28">
        <f t="shared" si="60"/>
        <v>83810</v>
      </c>
      <c r="P97" s="29">
        <f t="shared" si="61"/>
        <v>9082800</v>
      </c>
      <c r="Q97" s="14"/>
      <c r="R97" s="109" t="s">
        <v>129</v>
      </c>
      <c r="S97" s="30" t="s">
        <v>55</v>
      </c>
      <c r="T97" s="31" t="s">
        <v>43</v>
      </c>
      <c r="U97" s="119" t="s">
        <v>138</v>
      </c>
      <c r="V97" s="31" t="s">
        <v>29</v>
      </c>
      <c r="W97" s="37" t="s">
        <v>68</v>
      </c>
      <c r="X97" s="31" t="s">
        <v>88</v>
      </c>
      <c r="Y97" s="31" t="s">
        <v>87</v>
      </c>
      <c r="Z97" s="31" t="s">
        <v>71</v>
      </c>
      <c r="AA97" s="31" t="s">
        <v>24</v>
      </c>
      <c r="AB97" s="34" t="s">
        <v>139</v>
      </c>
      <c r="AC97" s="31" t="s">
        <v>52</v>
      </c>
      <c r="AD97" s="32" t="s">
        <v>62</v>
      </c>
      <c r="AE97" s="19"/>
      <c r="AG97" s="8"/>
      <c r="AH97" s="25">
        <v>143</v>
      </c>
      <c r="AI97" s="26">
        <v>85</v>
      </c>
      <c r="AJ97" s="26">
        <v>56</v>
      </c>
      <c r="AK97" s="26">
        <v>70</v>
      </c>
      <c r="AL97" s="26">
        <v>42</v>
      </c>
      <c r="AM97" s="26">
        <v>9</v>
      </c>
      <c r="AN97" s="26">
        <v>136</v>
      </c>
      <c r="AO97" s="26">
        <v>103</v>
      </c>
      <c r="AP97" s="26">
        <v>75</v>
      </c>
      <c r="AQ97" s="26">
        <v>89</v>
      </c>
      <c r="AR97" s="26">
        <v>60</v>
      </c>
      <c r="AS97" s="27">
        <v>2</v>
      </c>
      <c r="AT97" s="28">
        <f t="shared" si="62"/>
        <v>83810</v>
      </c>
      <c r="AU97" s="29">
        <f t="shared" si="63"/>
        <v>9082800</v>
      </c>
      <c r="AV97" s="14"/>
      <c r="AW97" s="109" t="s">
        <v>170</v>
      </c>
      <c r="AX97" s="30" t="s">
        <v>158</v>
      </c>
      <c r="AY97" s="31" t="s">
        <v>166</v>
      </c>
      <c r="AZ97" s="93" t="s">
        <v>47</v>
      </c>
      <c r="BA97" s="31" t="s">
        <v>162</v>
      </c>
      <c r="BB97" s="31" t="s">
        <v>13</v>
      </c>
      <c r="BC97" s="31" t="s">
        <v>150</v>
      </c>
      <c r="BD97" s="31" t="s">
        <v>147</v>
      </c>
      <c r="BE97" s="94" t="s">
        <v>14</v>
      </c>
      <c r="BF97" s="34" t="s">
        <v>163</v>
      </c>
      <c r="BG97" s="33" t="s">
        <v>48</v>
      </c>
      <c r="BH97" s="31" t="s">
        <v>165</v>
      </c>
      <c r="BI97" s="32" t="s">
        <v>157</v>
      </c>
      <c r="BJ97" s="19"/>
      <c r="BL97" s="8"/>
      <c r="BM97" s="25">
        <v>129</v>
      </c>
      <c r="BN97" s="26">
        <v>90</v>
      </c>
      <c r="BO97" s="26">
        <v>111</v>
      </c>
      <c r="BP97" s="26">
        <v>1</v>
      </c>
      <c r="BQ97" s="26">
        <v>89</v>
      </c>
      <c r="BR97" s="26">
        <v>74</v>
      </c>
      <c r="BS97" s="26">
        <v>71</v>
      </c>
      <c r="BT97" s="26">
        <v>56</v>
      </c>
      <c r="BU97" s="26">
        <v>144</v>
      </c>
      <c r="BV97" s="26">
        <v>34</v>
      </c>
      <c r="BW97" s="26">
        <v>55</v>
      </c>
      <c r="BX97" s="27">
        <v>16</v>
      </c>
      <c r="BY97" s="28">
        <f t="shared" si="64"/>
        <v>83810</v>
      </c>
      <c r="BZ97" s="29">
        <f t="shared" si="65"/>
        <v>9082800</v>
      </c>
      <c r="CA97" s="14"/>
      <c r="CB97" s="120" t="s">
        <v>42</v>
      </c>
      <c r="CC97" s="30" t="s">
        <v>30</v>
      </c>
      <c r="CD97" s="31" t="s">
        <v>145</v>
      </c>
      <c r="CE97" s="31" t="s">
        <v>38</v>
      </c>
      <c r="CF97" s="31" t="s">
        <v>55</v>
      </c>
      <c r="CG97" s="31" t="s">
        <v>48</v>
      </c>
      <c r="CH97" s="31" t="s">
        <v>87</v>
      </c>
      <c r="CI97" s="31" t="s">
        <v>88</v>
      </c>
      <c r="CJ97" s="31" t="s">
        <v>47</v>
      </c>
      <c r="CK97" s="31" t="s">
        <v>62</v>
      </c>
      <c r="CL97" s="31" t="s">
        <v>37</v>
      </c>
      <c r="CM97" s="31" t="s">
        <v>142</v>
      </c>
      <c r="CN97" s="32" t="s">
        <v>23</v>
      </c>
      <c r="CO97" s="19"/>
    </row>
    <row r="98" spans="2:93" ht="13.5" thickBot="1" x14ac:dyDescent="0.25">
      <c r="B98" s="8"/>
      <c r="C98" s="25">
        <v>86</v>
      </c>
      <c r="D98" s="26">
        <v>127</v>
      </c>
      <c r="E98" s="26">
        <v>136</v>
      </c>
      <c r="F98" s="26">
        <v>104</v>
      </c>
      <c r="G98" s="26">
        <v>42</v>
      </c>
      <c r="H98" s="26">
        <v>108</v>
      </c>
      <c r="I98" s="26">
        <v>37</v>
      </c>
      <c r="J98" s="26">
        <v>103</v>
      </c>
      <c r="K98" s="26">
        <v>41</v>
      </c>
      <c r="L98" s="26">
        <v>9</v>
      </c>
      <c r="M98" s="26">
        <v>18</v>
      </c>
      <c r="N98" s="27">
        <v>59</v>
      </c>
      <c r="O98" s="28">
        <f t="shared" si="60"/>
        <v>83810</v>
      </c>
      <c r="P98" s="29">
        <f t="shared" si="61"/>
        <v>9082800</v>
      </c>
      <c r="Q98" s="14"/>
      <c r="R98" s="109" t="s">
        <v>140</v>
      </c>
      <c r="S98" s="30" t="s">
        <v>66</v>
      </c>
      <c r="T98" s="119" t="s">
        <v>41</v>
      </c>
      <c r="U98" s="31" t="s">
        <v>147</v>
      </c>
      <c r="V98" s="31" t="s">
        <v>104</v>
      </c>
      <c r="W98" s="31" t="s">
        <v>13</v>
      </c>
      <c r="X98" s="37" t="s">
        <v>131</v>
      </c>
      <c r="Y98" s="31" t="s">
        <v>130</v>
      </c>
      <c r="Z98" s="31" t="s">
        <v>14</v>
      </c>
      <c r="AA98" s="31" t="s">
        <v>105</v>
      </c>
      <c r="AB98" s="31" t="s">
        <v>150</v>
      </c>
      <c r="AC98" s="34" t="s">
        <v>34</v>
      </c>
      <c r="AD98" s="32" t="s">
        <v>73</v>
      </c>
      <c r="AE98" s="19"/>
      <c r="AG98" s="8"/>
      <c r="AH98" s="25">
        <v>16</v>
      </c>
      <c r="AI98" s="26">
        <v>83</v>
      </c>
      <c r="AJ98" s="26">
        <v>139</v>
      </c>
      <c r="AK98" s="26">
        <v>112</v>
      </c>
      <c r="AL98" s="26">
        <v>53</v>
      </c>
      <c r="AM98" s="26">
        <v>99</v>
      </c>
      <c r="AN98" s="26">
        <v>46</v>
      </c>
      <c r="AO98" s="26">
        <v>92</v>
      </c>
      <c r="AP98" s="26">
        <v>33</v>
      </c>
      <c r="AQ98" s="26">
        <v>6</v>
      </c>
      <c r="AR98" s="26">
        <v>62</v>
      </c>
      <c r="AS98" s="27">
        <v>129</v>
      </c>
      <c r="AT98" s="28">
        <f t="shared" si="62"/>
        <v>83810</v>
      </c>
      <c r="AU98" s="29">
        <f t="shared" si="63"/>
        <v>9082800</v>
      </c>
      <c r="AV98" s="14"/>
      <c r="AW98" s="109" t="s">
        <v>172</v>
      </c>
      <c r="AX98" s="30" t="s">
        <v>23</v>
      </c>
      <c r="AY98" s="31" t="s">
        <v>32</v>
      </c>
      <c r="AZ98" s="93" t="s">
        <v>25</v>
      </c>
      <c r="BA98" s="31" t="s">
        <v>27</v>
      </c>
      <c r="BB98" s="31" t="s">
        <v>29</v>
      </c>
      <c r="BC98" s="31" t="s">
        <v>22</v>
      </c>
      <c r="BD98" s="31" t="s">
        <v>31</v>
      </c>
      <c r="BE98" s="94" t="s">
        <v>24</v>
      </c>
      <c r="BF98" s="31" t="s">
        <v>26</v>
      </c>
      <c r="BG98" s="34" t="s">
        <v>28</v>
      </c>
      <c r="BH98" s="33" t="s">
        <v>21</v>
      </c>
      <c r="BI98" s="32" t="s">
        <v>30</v>
      </c>
      <c r="BJ98" s="19"/>
      <c r="BL98" s="8"/>
      <c r="BM98" s="25">
        <v>14</v>
      </c>
      <c r="BN98" s="26">
        <v>65</v>
      </c>
      <c r="BO98" s="26">
        <v>70</v>
      </c>
      <c r="BP98" s="26">
        <v>138</v>
      </c>
      <c r="BQ98" s="26">
        <v>22</v>
      </c>
      <c r="BR98" s="26">
        <v>79</v>
      </c>
      <c r="BS98" s="26">
        <v>66</v>
      </c>
      <c r="BT98" s="26">
        <v>123</v>
      </c>
      <c r="BU98" s="26">
        <v>7</v>
      </c>
      <c r="BV98" s="26">
        <v>75</v>
      </c>
      <c r="BW98" s="26">
        <v>80</v>
      </c>
      <c r="BX98" s="27">
        <v>131</v>
      </c>
      <c r="BY98" s="28">
        <f t="shared" si="64"/>
        <v>83810</v>
      </c>
      <c r="BZ98" s="29">
        <f t="shared" si="65"/>
        <v>9082800</v>
      </c>
      <c r="CA98" s="14"/>
      <c r="CB98" s="120" t="s">
        <v>137</v>
      </c>
      <c r="CC98" s="30" t="s">
        <v>17</v>
      </c>
      <c r="CD98" s="31" t="s">
        <v>35</v>
      </c>
      <c r="CE98" s="31" t="s">
        <v>162</v>
      </c>
      <c r="CF98" s="31" t="s">
        <v>52</v>
      </c>
      <c r="CG98" s="31" t="s">
        <v>127</v>
      </c>
      <c r="CH98" s="31" t="s">
        <v>103</v>
      </c>
      <c r="CI98" s="31" t="s">
        <v>106</v>
      </c>
      <c r="CJ98" s="31" t="s">
        <v>126</v>
      </c>
      <c r="CK98" s="31" t="s">
        <v>43</v>
      </c>
      <c r="CL98" s="31" t="s">
        <v>163</v>
      </c>
      <c r="CM98" s="31" t="s">
        <v>40</v>
      </c>
      <c r="CN98" s="32" t="s">
        <v>10</v>
      </c>
      <c r="CO98" s="19"/>
    </row>
    <row r="99" spans="2:93" ht="13.5" thickBot="1" x14ac:dyDescent="0.25">
      <c r="B99" s="8"/>
      <c r="C99" s="40">
        <v>82</v>
      </c>
      <c r="D99" s="41">
        <v>46</v>
      </c>
      <c r="E99" s="41">
        <v>98</v>
      </c>
      <c r="F99" s="41">
        <v>135</v>
      </c>
      <c r="G99" s="41">
        <v>140</v>
      </c>
      <c r="H99" s="41">
        <v>94</v>
      </c>
      <c r="I99" s="41">
        <v>51</v>
      </c>
      <c r="J99" s="41">
        <v>5</v>
      </c>
      <c r="K99" s="41">
        <v>10</v>
      </c>
      <c r="L99" s="41">
        <v>47</v>
      </c>
      <c r="M99" s="41">
        <v>99</v>
      </c>
      <c r="N99" s="42">
        <v>63</v>
      </c>
      <c r="O99" s="28">
        <f t="shared" si="60"/>
        <v>83810</v>
      </c>
      <c r="P99" s="29">
        <f t="shared" si="61"/>
        <v>9082800</v>
      </c>
      <c r="Q99" s="14"/>
      <c r="R99" s="109" t="s">
        <v>151</v>
      </c>
      <c r="S99" s="121" t="s">
        <v>95</v>
      </c>
      <c r="T99" s="44" t="s">
        <v>31</v>
      </c>
      <c r="U99" s="44" t="s">
        <v>134</v>
      </c>
      <c r="V99" s="44" t="s">
        <v>112</v>
      </c>
      <c r="W99" s="44" t="s">
        <v>143</v>
      </c>
      <c r="X99" s="44" t="s">
        <v>45</v>
      </c>
      <c r="Y99" s="84" t="s">
        <v>50</v>
      </c>
      <c r="Z99" s="44" t="s">
        <v>144</v>
      </c>
      <c r="AA99" s="44" t="s">
        <v>115</v>
      </c>
      <c r="AB99" s="44" t="s">
        <v>135</v>
      </c>
      <c r="AC99" s="44" t="s">
        <v>22</v>
      </c>
      <c r="AD99" s="86" t="s">
        <v>94</v>
      </c>
      <c r="AE99" s="19"/>
      <c r="AG99" s="8"/>
      <c r="AH99" s="40">
        <v>72</v>
      </c>
      <c r="AI99" s="41">
        <v>11</v>
      </c>
      <c r="AJ99" s="41">
        <v>76</v>
      </c>
      <c r="AK99" s="41">
        <v>107</v>
      </c>
      <c r="AL99" s="41">
        <v>96</v>
      </c>
      <c r="AM99" s="41">
        <v>142</v>
      </c>
      <c r="AN99" s="41">
        <v>3</v>
      </c>
      <c r="AO99" s="41">
        <v>49</v>
      </c>
      <c r="AP99" s="41">
        <v>38</v>
      </c>
      <c r="AQ99" s="41">
        <v>69</v>
      </c>
      <c r="AR99" s="41">
        <v>134</v>
      </c>
      <c r="AS99" s="42">
        <v>73</v>
      </c>
      <c r="AT99" s="28">
        <f t="shared" si="62"/>
        <v>83810</v>
      </c>
      <c r="AU99" s="29">
        <f t="shared" si="63"/>
        <v>9082800</v>
      </c>
      <c r="AV99" s="14"/>
      <c r="AW99" s="109" t="s">
        <v>174</v>
      </c>
      <c r="AX99" s="43" t="s">
        <v>77</v>
      </c>
      <c r="AY99" s="44" t="s">
        <v>120</v>
      </c>
      <c r="AZ99" s="115" t="s">
        <v>69</v>
      </c>
      <c r="BA99" s="44" t="s">
        <v>148</v>
      </c>
      <c r="BB99" s="44" t="s">
        <v>139</v>
      </c>
      <c r="BC99" s="44" t="s">
        <v>67</v>
      </c>
      <c r="BD99" s="44" t="s">
        <v>72</v>
      </c>
      <c r="BE99" s="100" t="s">
        <v>138</v>
      </c>
      <c r="BF99" s="44" t="s">
        <v>149</v>
      </c>
      <c r="BG99" s="44" t="s">
        <v>70</v>
      </c>
      <c r="BH99" s="46" t="s">
        <v>121</v>
      </c>
      <c r="BI99" s="47" t="s">
        <v>84</v>
      </c>
      <c r="BJ99" s="19"/>
      <c r="BL99" s="8"/>
      <c r="BM99" s="40">
        <v>50</v>
      </c>
      <c r="BN99" s="41">
        <v>128</v>
      </c>
      <c r="BO99" s="41">
        <v>43</v>
      </c>
      <c r="BP99" s="41">
        <v>64</v>
      </c>
      <c r="BQ99" s="41">
        <v>136</v>
      </c>
      <c r="BR99" s="41">
        <v>30</v>
      </c>
      <c r="BS99" s="41">
        <v>115</v>
      </c>
      <c r="BT99" s="41">
        <v>9</v>
      </c>
      <c r="BU99" s="41">
        <v>81</v>
      </c>
      <c r="BV99" s="41">
        <v>102</v>
      </c>
      <c r="BW99" s="41">
        <v>17</v>
      </c>
      <c r="BX99" s="42">
        <v>95</v>
      </c>
      <c r="BY99" s="28">
        <f t="shared" si="64"/>
        <v>83810</v>
      </c>
      <c r="BZ99" s="29">
        <f t="shared" si="65"/>
        <v>9082800</v>
      </c>
      <c r="CA99" s="14"/>
      <c r="CB99" s="122" t="s">
        <v>124</v>
      </c>
      <c r="CC99" s="43" t="s">
        <v>18</v>
      </c>
      <c r="CD99" s="44" t="s">
        <v>98</v>
      </c>
      <c r="CE99" s="44" t="s">
        <v>59</v>
      </c>
      <c r="CF99" s="44" t="s">
        <v>152</v>
      </c>
      <c r="CG99" s="44" t="s">
        <v>147</v>
      </c>
      <c r="CH99" s="44" t="s">
        <v>114</v>
      </c>
      <c r="CI99" s="44" t="s">
        <v>113</v>
      </c>
      <c r="CJ99" s="44" t="s">
        <v>150</v>
      </c>
      <c r="CK99" s="44" t="s">
        <v>153</v>
      </c>
      <c r="CL99" s="44" t="s">
        <v>58</v>
      </c>
      <c r="CM99" s="44" t="s">
        <v>91</v>
      </c>
      <c r="CN99" s="45" t="s">
        <v>9</v>
      </c>
      <c r="CO99" s="19"/>
    </row>
    <row r="100" spans="2:93" x14ac:dyDescent="0.2">
      <c r="B100" s="8"/>
      <c r="C100" s="50">
        <f t="shared" ref="C100:N100" si="66">SUMSQ(C88:C99)</f>
        <v>83810</v>
      </c>
      <c r="D100" s="51">
        <f t="shared" si="66"/>
        <v>83810</v>
      </c>
      <c r="E100" s="51">
        <f t="shared" si="66"/>
        <v>83810</v>
      </c>
      <c r="F100" s="51">
        <f t="shared" si="66"/>
        <v>83810</v>
      </c>
      <c r="G100" s="51">
        <f t="shared" si="66"/>
        <v>83810</v>
      </c>
      <c r="H100" s="51">
        <f t="shared" si="66"/>
        <v>83810</v>
      </c>
      <c r="I100" s="51">
        <f t="shared" si="66"/>
        <v>83810</v>
      </c>
      <c r="J100" s="51">
        <f t="shared" si="66"/>
        <v>83810</v>
      </c>
      <c r="K100" s="51">
        <f t="shared" si="66"/>
        <v>83810</v>
      </c>
      <c r="L100" s="51">
        <f t="shared" si="66"/>
        <v>83810</v>
      </c>
      <c r="M100" s="51">
        <f t="shared" si="66"/>
        <v>83810</v>
      </c>
      <c r="N100" s="51">
        <f t="shared" si="66"/>
        <v>83810</v>
      </c>
      <c r="O100" s="28">
        <f>SUMSQ(C88,D89,E90,F91,G92,H93,I94,J95,K96,L97,M98,N99)</f>
        <v>83810</v>
      </c>
      <c r="P100" s="52">
        <f>C88^3+D89^3+E90^3+F91^3+G92^3+H93^3+I94^3+J95^3+K96^3+L97^3+M98^3+N99^3</f>
        <v>9082800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9"/>
      <c r="AG100" s="8"/>
      <c r="AH100" s="50">
        <f t="shared" ref="AH100:AS100" si="67">SUMSQ(AH88:AH99)</f>
        <v>83810</v>
      </c>
      <c r="AI100" s="51">
        <f t="shared" si="67"/>
        <v>83810</v>
      </c>
      <c r="AJ100" s="51">
        <f t="shared" si="67"/>
        <v>83810</v>
      </c>
      <c r="AK100" s="51">
        <f t="shared" si="67"/>
        <v>83810</v>
      </c>
      <c r="AL100" s="51">
        <f t="shared" si="67"/>
        <v>83810</v>
      </c>
      <c r="AM100" s="51">
        <f t="shared" si="67"/>
        <v>83810</v>
      </c>
      <c r="AN100" s="51">
        <f t="shared" si="67"/>
        <v>83810</v>
      </c>
      <c r="AO100" s="51">
        <f t="shared" si="67"/>
        <v>83810</v>
      </c>
      <c r="AP100" s="51">
        <f t="shared" si="67"/>
        <v>83810</v>
      </c>
      <c r="AQ100" s="51">
        <f t="shared" si="67"/>
        <v>83810</v>
      </c>
      <c r="AR100" s="51">
        <f t="shared" si="67"/>
        <v>83810</v>
      </c>
      <c r="AS100" s="51">
        <f t="shared" si="67"/>
        <v>83810</v>
      </c>
      <c r="AT100" s="28">
        <f>SUMSQ(AH88,AI89,AJ90,AK91,AL92,AM93,AN94,AO95,AP96,AQ97,AR98,AS99)</f>
        <v>83810</v>
      </c>
      <c r="AU100" s="52">
        <f>AH88^3+AI89^3+AJ90^3+AK91^3+AL92^3+AM93^3+AN94^3+AO95^3+AP96^3+AQ97^3+AR98^3+AS99^3</f>
        <v>9082800</v>
      </c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9"/>
      <c r="BL100" s="8"/>
      <c r="BM100" s="50">
        <f t="shared" ref="BM100:BX100" si="68">SUMSQ(BM88:BM99)</f>
        <v>83810</v>
      </c>
      <c r="BN100" s="51">
        <f t="shared" si="68"/>
        <v>83810</v>
      </c>
      <c r="BO100" s="51">
        <f t="shared" si="68"/>
        <v>83810</v>
      </c>
      <c r="BP100" s="51">
        <f t="shared" si="68"/>
        <v>83810</v>
      </c>
      <c r="BQ100" s="51">
        <f t="shared" si="68"/>
        <v>83810</v>
      </c>
      <c r="BR100" s="51">
        <f t="shared" si="68"/>
        <v>83810</v>
      </c>
      <c r="BS100" s="51">
        <f t="shared" si="68"/>
        <v>83810</v>
      </c>
      <c r="BT100" s="51">
        <f t="shared" si="68"/>
        <v>83810</v>
      </c>
      <c r="BU100" s="51">
        <f t="shared" si="68"/>
        <v>83810</v>
      </c>
      <c r="BV100" s="51">
        <f t="shared" si="68"/>
        <v>83810</v>
      </c>
      <c r="BW100" s="51">
        <f t="shared" si="68"/>
        <v>83810</v>
      </c>
      <c r="BX100" s="51">
        <f t="shared" si="68"/>
        <v>83810</v>
      </c>
      <c r="BY100" s="28">
        <f>SUMSQ(BM88,BN89,BO90,BP91,BQ92,BR93,BS94,BT95,BU96,BV97,BW98,BX99)</f>
        <v>83810</v>
      </c>
      <c r="BZ100" s="52">
        <f>BM88^3+BN89^3+BO90^3+BP91^3+BQ92^3+BR93^3+BS94^3+BT95^3+BU96^3+BV97^3+BW98^3+BX99^3</f>
        <v>9082800</v>
      </c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9"/>
    </row>
    <row r="101" spans="2:93" ht="12.75" thickBot="1" x14ac:dyDescent="0.25">
      <c r="B101" s="8"/>
      <c r="C101" s="55">
        <f t="shared" ref="C101:N101" si="69">C88^3+C89^3+C90^3+C91^3+C92^3+C93^3+C94^3+C95^3+C96^3+C97^3+C98^3+C99^3</f>
        <v>9082800</v>
      </c>
      <c r="D101" s="56">
        <f t="shared" si="69"/>
        <v>9082800</v>
      </c>
      <c r="E101" s="56">
        <f t="shared" si="69"/>
        <v>9082800</v>
      </c>
      <c r="F101" s="56">
        <f t="shared" si="69"/>
        <v>9082800</v>
      </c>
      <c r="G101" s="56">
        <f t="shared" si="69"/>
        <v>9082800</v>
      </c>
      <c r="H101" s="56">
        <f t="shared" si="69"/>
        <v>9082800</v>
      </c>
      <c r="I101" s="56">
        <f t="shared" si="69"/>
        <v>9082800</v>
      </c>
      <c r="J101" s="56">
        <f t="shared" si="69"/>
        <v>9082800</v>
      </c>
      <c r="K101" s="56">
        <f t="shared" si="69"/>
        <v>9082800</v>
      </c>
      <c r="L101" s="56">
        <f t="shared" si="69"/>
        <v>9082800</v>
      </c>
      <c r="M101" s="56">
        <f t="shared" si="69"/>
        <v>9082800</v>
      </c>
      <c r="N101" s="56">
        <f t="shared" si="69"/>
        <v>9082800</v>
      </c>
      <c r="O101" s="57">
        <f>SUMSQ(C99,D98,E97,F96,G95,H94,I93,J92,K91,L90,M89,N88)</f>
        <v>83810</v>
      </c>
      <c r="P101" s="58">
        <f>C99^3+D98^3+E97^3+F96^3+G95^3+H94^3+I93^3+J92^3+K91^3+L90^3+M89^3+N88^3</f>
        <v>9082800</v>
      </c>
      <c r="Q101" s="14"/>
      <c r="R101" s="14"/>
      <c r="S101" s="62" t="s">
        <v>122</v>
      </c>
      <c r="T101" s="63" t="s">
        <v>10</v>
      </c>
      <c r="U101" s="63" t="s">
        <v>160</v>
      </c>
      <c r="V101" s="63" t="s">
        <v>141</v>
      </c>
      <c r="W101" s="63" t="s">
        <v>82</v>
      </c>
      <c r="X101" s="63" t="s">
        <v>35</v>
      </c>
      <c r="Y101" s="63" t="s">
        <v>63</v>
      </c>
      <c r="Z101" s="63" t="s">
        <v>8</v>
      </c>
      <c r="AA101" s="63" t="s">
        <v>142</v>
      </c>
      <c r="AB101" s="63" t="s">
        <v>139</v>
      </c>
      <c r="AC101" s="63" t="s">
        <v>34</v>
      </c>
      <c r="AD101" s="64" t="s">
        <v>94</v>
      </c>
      <c r="AE101" s="19"/>
      <c r="AG101" s="8"/>
      <c r="AH101" s="55">
        <f t="shared" ref="AH101:AS101" si="70">AH88^3+AH89^3+AH90^3+AH91^3+AH92^3+AH93^3+AH94^3+AH95^3+AH96^3+AH97^3+AH98^3+AH99^3</f>
        <v>9082800</v>
      </c>
      <c r="AI101" s="56">
        <f t="shared" si="70"/>
        <v>9082800</v>
      </c>
      <c r="AJ101" s="56">
        <f t="shared" si="70"/>
        <v>9082800</v>
      </c>
      <c r="AK101" s="56">
        <f t="shared" si="70"/>
        <v>9082800</v>
      </c>
      <c r="AL101" s="56">
        <f t="shared" si="70"/>
        <v>9082800</v>
      </c>
      <c r="AM101" s="56">
        <f t="shared" si="70"/>
        <v>9082800</v>
      </c>
      <c r="AN101" s="56">
        <f t="shared" si="70"/>
        <v>9082800</v>
      </c>
      <c r="AO101" s="56">
        <f t="shared" si="70"/>
        <v>9082800</v>
      </c>
      <c r="AP101" s="56">
        <f t="shared" si="70"/>
        <v>9082800</v>
      </c>
      <c r="AQ101" s="56">
        <f t="shared" si="70"/>
        <v>9082800</v>
      </c>
      <c r="AR101" s="56">
        <f t="shared" si="70"/>
        <v>9082800</v>
      </c>
      <c r="AS101" s="56">
        <f t="shared" si="70"/>
        <v>9082800</v>
      </c>
      <c r="AT101" s="57">
        <f>SUMSQ(AH99,AI98,AJ97,AK96,AL95,AM94,AN93,AO92,AP91,AQ90,AR89,AS88)</f>
        <v>83810</v>
      </c>
      <c r="AU101" s="58">
        <f>AH99^3+AI98^3+AJ97^3+AK96^3+AL95^3+AM94^3+AN93^3+AO92^3+AP91^3+AQ90^3+AR89^3+AS88^3</f>
        <v>9082800</v>
      </c>
      <c r="AV101" s="14"/>
      <c r="AW101" s="14"/>
      <c r="AX101" s="62" t="s">
        <v>38</v>
      </c>
      <c r="AY101" s="63" t="s">
        <v>71</v>
      </c>
      <c r="AZ101" s="63" t="s">
        <v>19</v>
      </c>
      <c r="BA101" s="63" t="s">
        <v>102</v>
      </c>
      <c r="BB101" s="63" t="s">
        <v>39</v>
      </c>
      <c r="BC101" s="63" t="s">
        <v>55</v>
      </c>
      <c r="BD101" s="63" t="s">
        <v>95</v>
      </c>
      <c r="BE101" s="63" t="s">
        <v>112</v>
      </c>
      <c r="BF101" s="63" t="s">
        <v>143</v>
      </c>
      <c r="BG101" s="63" t="s">
        <v>48</v>
      </c>
      <c r="BH101" s="63" t="s">
        <v>21</v>
      </c>
      <c r="BI101" s="64" t="s">
        <v>84</v>
      </c>
      <c r="BJ101" s="19"/>
      <c r="BL101" s="8"/>
      <c r="BM101" s="55">
        <f t="shared" ref="BM101:BX101" si="71">BM88^3+BM89^3+BM90^3+BM91^3+BM92^3+BM93^3+BM94^3+BM95^3+BM96^3+BM97^3+BM98^3+BM99^3</f>
        <v>9082800</v>
      </c>
      <c r="BN101" s="56">
        <f t="shared" si="71"/>
        <v>9082800</v>
      </c>
      <c r="BO101" s="56">
        <f t="shared" si="71"/>
        <v>9082800</v>
      </c>
      <c r="BP101" s="56">
        <f t="shared" si="71"/>
        <v>9082800</v>
      </c>
      <c r="BQ101" s="56">
        <f t="shared" si="71"/>
        <v>9082800</v>
      </c>
      <c r="BR101" s="56">
        <f t="shared" si="71"/>
        <v>9082800</v>
      </c>
      <c r="BS101" s="56">
        <f t="shared" si="71"/>
        <v>9082800</v>
      </c>
      <c r="BT101" s="56">
        <f t="shared" si="71"/>
        <v>9082800</v>
      </c>
      <c r="BU101" s="56">
        <f t="shared" si="71"/>
        <v>9082800</v>
      </c>
      <c r="BV101" s="56">
        <f t="shared" si="71"/>
        <v>9082800</v>
      </c>
      <c r="BW101" s="56">
        <f t="shared" si="71"/>
        <v>9082800</v>
      </c>
      <c r="BX101" s="56">
        <f t="shared" si="71"/>
        <v>9082800</v>
      </c>
      <c r="BY101" s="57">
        <f>SUMSQ(BM99,BN98,BO97,BP96,BQ95,BR94,BS93,BT92,BU91,BV90,BW89,BX88)</f>
        <v>83810</v>
      </c>
      <c r="BZ101" s="58">
        <f>BM99^3+BN98^3+BO97^3+BP96^3+BQ95^3+BR94^3+BS93^3+BT92^3+BU91^3+BV90^3+BW89^3+BX88^3</f>
        <v>9082800</v>
      </c>
      <c r="CA101" s="14"/>
      <c r="CB101" s="14"/>
      <c r="CC101" s="62" t="s">
        <v>123</v>
      </c>
      <c r="CD101" s="63" t="s">
        <v>79</v>
      </c>
      <c r="CE101" s="63" t="s">
        <v>54</v>
      </c>
      <c r="CF101" s="63" t="s">
        <v>141</v>
      </c>
      <c r="CG101" s="63" t="s">
        <v>57</v>
      </c>
      <c r="CH101" s="63" t="s">
        <v>89</v>
      </c>
      <c r="CI101" s="63" t="s">
        <v>144</v>
      </c>
      <c r="CJ101" s="63" t="s">
        <v>56</v>
      </c>
      <c r="CK101" s="63" t="s">
        <v>138</v>
      </c>
      <c r="CL101" s="63" t="s">
        <v>37</v>
      </c>
      <c r="CM101" s="63" t="s">
        <v>40</v>
      </c>
      <c r="CN101" s="64" t="s">
        <v>9</v>
      </c>
      <c r="CO101" s="19"/>
    </row>
    <row r="102" spans="2:93" ht="12.75" thickBot="1" x14ac:dyDescent="0.25">
      <c r="B102" s="8" t="s">
        <v>0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72"/>
      <c r="P102" s="72"/>
      <c r="Q102" s="14"/>
      <c r="R102" s="14"/>
      <c r="S102" s="73" t="s">
        <v>95</v>
      </c>
      <c r="T102" s="74" t="s">
        <v>41</v>
      </c>
      <c r="U102" s="74" t="s">
        <v>138</v>
      </c>
      <c r="V102" s="74" t="s">
        <v>145</v>
      </c>
      <c r="W102" s="74" t="s">
        <v>19</v>
      </c>
      <c r="X102" s="74" t="s">
        <v>54</v>
      </c>
      <c r="Y102" s="74" t="s">
        <v>40</v>
      </c>
      <c r="Z102" s="74" t="s">
        <v>79</v>
      </c>
      <c r="AA102" s="74" t="s">
        <v>146</v>
      </c>
      <c r="AB102" s="74" t="s">
        <v>155</v>
      </c>
      <c r="AC102" s="74" t="s">
        <v>17</v>
      </c>
      <c r="AD102" s="75" t="s">
        <v>119</v>
      </c>
      <c r="AE102" s="19"/>
      <c r="AG102" s="8" t="s">
        <v>0</v>
      </c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72"/>
      <c r="AU102" s="72"/>
      <c r="AV102" s="14"/>
      <c r="AW102" s="14"/>
      <c r="AX102" s="73" t="s">
        <v>77</v>
      </c>
      <c r="AY102" s="74" t="s">
        <v>32</v>
      </c>
      <c r="AZ102" s="74" t="s">
        <v>47</v>
      </c>
      <c r="BA102" s="74" t="s">
        <v>144</v>
      </c>
      <c r="BB102" s="74" t="s">
        <v>115</v>
      </c>
      <c r="BC102" s="74" t="s">
        <v>94</v>
      </c>
      <c r="BD102" s="74" t="s">
        <v>62</v>
      </c>
      <c r="BE102" s="74" t="s">
        <v>36</v>
      </c>
      <c r="BF102" s="74" t="s">
        <v>107</v>
      </c>
      <c r="BG102" s="74" t="s">
        <v>8</v>
      </c>
      <c r="BH102" s="74" t="s">
        <v>68</v>
      </c>
      <c r="BI102" s="75" t="s">
        <v>37</v>
      </c>
      <c r="BJ102" s="19"/>
      <c r="BL102" s="8" t="s">
        <v>0</v>
      </c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72"/>
      <c r="BZ102" s="72"/>
      <c r="CA102" s="14"/>
      <c r="CB102" s="14"/>
      <c r="CC102" s="73" t="s">
        <v>18</v>
      </c>
      <c r="CD102" s="74" t="s">
        <v>35</v>
      </c>
      <c r="CE102" s="74" t="s">
        <v>38</v>
      </c>
      <c r="CF102" s="74" t="s">
        <v>139</v>
      </c>
      <c r="CG102" s="74" t="s">
        <v>61</v>
      </c>
      <c r="CH102" s="74" t="s">
        <v>143</v>
      </c>
      <c r="CI102" s="74" t="s">
        <v>86</v>
      </c>
      <c r="CJ102" s="74" t="s">
        <v>60</v>
      </c>
      <c r="CK102" s="74" t="s">
        <v>146</v>
      </c>
      <c r="CL102" s="74" t="s">
        <v>63</v>
      </c>
      <c r="CM102" s="74" t="s">
        <v>82</v>
      </c>
      <c r="CN102" s="75" t="s">
        <v>118</v>
      </c>
      <c r="CO102" s="19"/>
    </row>
    <row r="103" spans="2:93" ht="12.75" thickBot="1" x14ac:dyDescent="0.25"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7"/>
      <c r="AB103" s="76"/>
      <c r="AC103" s="76"/>
      <c r="AD103" s="76"/>
      <c r="AE103" s="76"/>
      <c r="AG103" s="76" t="s">
        <v>0</v>
      </c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7"/>
      <c r="CL103" s="76"/>
      <c r="CM103" s="76"/>
      <c r="CN103" s="76"/>
      <c r="CO103" s="76"/>
    </row>
    <row r="104" spans="2:93" ht="12.75" thickBot="1" x14ac:dyDescent="0.25">
      <c r="B104" s="2" t="s">
        <v>0</v>
      </c>
      <c r="C104" s="3"/>
      <c r="D104" s="3"/>
      <c r="E104" s="3"/>
      <c r="F104" s="3"/>
      <c r="G104" s="3"/>
      <c r="H104" s="3"/>
      <c r="I104" s="4" t="s">
        <v>206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">
        <v>207</v>
      </c>
      <c r="Y104" s="5"/>
      <c r="Z104" s="3"/>
      <c r="AA104" s="3"/>
      <c r="AB104" s="3"/>
      <c r="AC104" s="3"/>
      <c r="AD104" s="3"/>
      <c r="AE104" s="6"/>
      <c r="AG104" s="2" t="s">
        <v>0</v>
      </c>
      <c r="AH104" s="3"/>
      <c r="AI104" s="3"/>
      <c r="AJ104" s="3"/>
      <c r="AK104" s="3"/>
      <c r="AL104" s="3"/>
      <c r="AM104" s="3"/>
      <c r="AN104" s="4" t="s">
        <v>208</v>
      </c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4" t="s">
        <v>209</v>
      </c>
      <c r="BD104" s="5"/>
      <c r="BE104" s="3"/>
      <c r="BF104" s="3"/>
      <c r="BG104" s="3"/>
      <c r="BH104" s="3"/>
      <c r="BI104" s="3"/>
      <c r="BJ104" s="6"/>
      <c r="BL104" s="2" t="s">
        <v>0</v>
      </c>
      <c r="BM104" s="3"/>
      <c r="BN104" s="3"/>
      <c r="BO104" s="3"/>
      <c r="BP104" s="3"/>
      <c r="BQ104" s="3"/>
      <c r="BR104" s="3"/>
      <c r="BS104" s="4" t="s">
        <v>210</v>
      </c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4" t="s">
        <v>202</v>
      </c>
      <c r="CI104" s="5"/>
      <c r="CJ104" s="3"/>
      <c r="CK104" s="3"/>
      <c r="CL104" s="3"/>
      <c r="CM104" s="3"/>
      <c r="CN104" s="3"/>
      <c r="CO104" s="6"/>
    </row>
    <row r="105" spans="2:93" ht="13.5" thickBot="1" x14ac:dyDescent="0.25">
      <c r="B105" s="8"/>
      <c r="C105" s="9">
        <v>61</v>
      </c>
      <c r="D105" s="10">
        <v>95</v>
      </c>
      <c r="E105" s="10">
        <v>11</v>
      </c>
      <c r="F105" s="10">
        <v>84</v>
      </c>
      <c r="G105" s="10">
        <v>30</v>
      </c>
      <c r="H105" s="10">
        <v>13</v>
      </c>
      <c r="I105" s="10">
        <v>115</v>
      </c>
      <c r="J105" s="10">
        <v>50</v>
      </c>
      <c r="K105" s="10">
        <v>132</v>
      </c>
      <c r="L105" s="10">
        <v>48</v>
      </c>
      <c r="M105" s="10">
        <v>134</v>
      </c>
      <c r="N105" s="11">
        <v>97</v>
      </c>
      <c r="O105" s="12">
        <f t="shared" ref="O105:O116" si="72">SUMSQ(C105:N105)</f>
        <v>83810</v>
      </c>
      <c r="P105" s="13">
        <f t="shared" ref="P105:P116" si="73">C105^3+D105^3+E105^3+F105^3+G105^3+H105^3+I105^3+J105^3+K105^3+L105^3+M105^3+N105^3</f>
        <v>9082800</v>
      </c>
      <c r="Q105" s="14"/>
      <c r="R105" s="109" t="s">
        <v>154</v>
      </c>
      <c r="S105" s="87" t="s">
        <v>15</v>
      </c>
      <c r="T105" s="17" t="s">
        <v>9</v>
      </c>
      <c r="U105" s="17" t="s">
        <v>120</v>
      </c>
      <c r="V105" s="17" t="s">
        <v>12</v>
      </c>
      <c r="W105" s="17" t="s">
        <v>114</v>
      </c>
      <c r="X105" s="17" t="s">
        <v>118</v>
      </c>
      <c r="Y105" s="17" t="s">
        <v>113</v>
      </c>
      <c r="Z105" s="17" t="s">
        <v>18</v>
      </c>
      <c r="AA105" s="17" t="s">
        <v>123</v>
      </c>
      <c r="AB105" s="17" t="s">
        <v>146</v>
      </c>
      <c r="AC105" s="17" t="s">
        <v>121</v>
      </c>
      <c r="AD105" s="117" t="s">
        <v>141</v>
      </c>
      <c r="AE105" s="19"/>
      <c r="AG105" s="8"/>
      <c r="AH105" s="9">
        <v>59</v>
      </c>
      <c r="AI105" s="10">
        <v>135</v>
      </c>
      <c r="AJ105" s="10">
        <v>115</v>
      </c>
      <c r="AK105" s="10">
        <v>66</v>
      </c>
      <c r="AL105" s="10">
        <v>117</v>
      </c>
      <c r="AM105" s="10">
        <v>122</v>
      </c>
      <c r="AN105" s="10">
        <v>23</v>
      </c>
      <c r="AO105" s="10">
        <v>28</v>
      </c>
      <c r="AP105" s="10">
        <v>79</v>
      </c>
      <c r="AQ105" s="10">
        <v>30</v>
      </c>
      <c r="AR105" s="10">
        <v>10</v>
      </c>
      <c r="AS105" s="11">
        <v>86</v>
      </c>
      <c r="AT105" s="12">
        <f t="shared" ref="AT105:AT116" si="74">SUMSQ(AH105:AS105)</f>
        <v>83810</v>
      </c>
      <c r="AU105" s="13">
        <f t="shared" ref="AU105:AU116" si="75">AH105^3+AI105^3+AJ105^3+AK105^3+AL105^3+AM105^3+AN105^3+AO105^3+AP105^3+AQ105^3+AR105^3+AS105^3</f>
        <v>9082800</v>
      </c>
      <c r="AV105" s="88"/>
      <c r="AW105" s="123" t="s">
        <v>20</v>
      </c>
      <c r="AX105" s="79" t="s">
        <v>73</v>
      </c>
      <c r="AY105" s="80" t="s">
        <v>112</v>
      </c>
      <c r="AZ105" s="17" t="s">
        <v>113</v>
      </c>
      <c r="BA105" s="17" t="s">
        <v>106</v>
      </c>
      <c r="BB105" s="90" t="s">
        <v>111</v>
      </c>
      <c r="BC105" s="17" t="s">
        <v>74</v>
      </c>
      <c r="BD105" s="17" t="s">
        <v>65</v>
      </c>
      <c r="BE105" s="17" t="s">
        <v>116</v>
      </c>
      <c r="BF105" s="17" t="s">
        <v>103</v>
      </c>
      <c r="BG105" s="111" t="s">
        <v>114</v>
      </c>
      <c r="BH105" s="17" t="s">
        <v>115</v>
      </c>
      <c r="BI105" s="18" t="s">
        <v>66</v>
      </c>
      <c r="BJ105" s="19" t="s">
        <v>0</v>
      </c>
      <c r="BL105" s="8"/>
      <c r="BM105" s="9">
        <v>132</v>
      </c>
      <c r="BN105" s="10">
        <v>47</v>
      </c>
      <c r="BO105" s="10">
        <v>12</v>
      </c>
      <c r="BP105" s="10">
        <v>69</v>
      </c>
      <c r="BQ105" s="10">
        <v>119</v>
      </c>
      <c r="BR105" s="10">
        <v>91</v>
      </c>
      <c r="BS105" s="10">
        <v>54</v>
      </c>
      <c r="BT105" s="10">
        <v>26</v>
      </c>
      <c r="BU105" s="10">
        <v>76</v>
      </c>
      <c r="BV105" s="10">
        <v>133</v>
      </c>
      <c r="BW105" s="10">
        <v>98</v>
      </c>
      <c r="BX105" s="11">
        <v>13</v>
      </c>
      <c r="BY105" s="12">
        <f t="shared" ref="BY105:BY116" si="76">SUMSQ(BM105:BX105)</f>
        <v>83810</v>
      </c>
      <c r="BZ105" s="13">
        <f t="shared" ref="BZ105:BZ116" si="77">BM105^3+BN105^3+BO105^3+BP105^3+BQ105^3+BR105^3+BS105^3+BT105^3+BU105^3+BV105^3+BW105^3+BX105^3</f>
        <v>9082800</v>
      </c>
      <c r="CA105" s="14"/>
      <c r="CB105" s="118" t="s">
        <v>33</v>
      </c>
      <c r="CC105" s="16" t="s">
        <v>123</v>
      </c>
      <c r="CD105" s="17" t="s">
        <v>135</v>
      </c>
      <c r="CE105" s="17" t="s">
        <v>168</v>
      </c>
      <c r="CF105" s="17" t="s">
        <v>70</v>
      </c>
      <c r="CG105" s="17" t="s">
        <v>46</v>
      </c>
      <c r="CH105" s="17" t="s">
        <v>119</v>
      </c>
      <c r="CI105" s="17" t="s">
        <v>122</v>
      </c>
      <c r="CJ105" s="17" t="s">
        <v>49</v>
      </c>
      <c r="CK105" s="17" t="s">
        <v>69</v>
      </c>
      <c r="CL105" s="17" t="s">
        <v>158</v>
      </c>
      <c r="CM105" s="17" t="s">
        <v>134</v>
      </c>
      <c r="CN105" s="18" t="s">
        <v>118</v>
      </c>
      <c r="CO105" s="19"/>
    </row>
    <row r="106" spans="2:93" ht="13.5" thickBot="1" x14ac:dyDescent="0.25">
      <c r="B106" s="8"/>
      <c r="C106" s="25">
        <v>1</v>
      </c>
      <c r="D106" s="26">
        <v>67</v>
      </c>
      <c r="E106" s="26">
        <v>49</v>
      </c>
      <c r="F106" s="26">
        <v>144</v>
      </c>
      <c r="G106" s="26">
        <v>7</v>
      </c>
      <c r="H106" s="26">
        <v>71</v>
      </c>
      <c r="I106" s="26">
        <v>138</v>
      </c>
      <c r="J106" s="26">
        <v>78</v>
      </c>
      <c r="K106" s="26">
        <v>74</v>
      </c>
      <c r="L106" s="26">
        <v>92</v>
      </c>
      <c r="M106" s="26">
        <v>96</v>
      </c>
      <c r="N106" s="27">
        <v>53</v>
      </c>
      <c r="O106" s="28">
        <f t="shared" si="72"/>
        <v>83810</v>
      </c>
      <c r="P106" s="29">
        <f t="shared" si="73"/>
        <v>9082800</v>
      </c>
      <c r="Q106" s="14"/>
      <c r="R106" s="109" t="s">
        <v>177</v>
      </c>
      <c r="S106" s="30" t="s">
        <v>55</v>
      </c>
      <c r="T106" s="37" t="s">
        <v>68</v>
      </c>
      <c r="U106" s="31" t="s">
        <v>138</v>
      </c>
      <c r="V106" s="31" t="s">
        <v>62</v>
      </c>
      <c r="W106" s="31" t="s">
        <v>43</v>
      </c>
      <c r="X106" s="31" t="s">
        <v>88</v>
      </c>
      <c r="Y106" s="31" t="s">
        <v>52</v>
      </c>
      <c r="Z106" s="31" t="s">
        <v>71</v>
      </c>
      <c r="AA106" s="31" t="s">
        <v>87</v>
      </c>
      <c r="AB106" s="31" t="s">
        <v>24</v>
      </c>
      <c r="AC106" s="34" t="s">
        <v>139</v>
      </c>
      <c r="AD106" s="32" t="s">
        <v>29</v>
      </c>
      <c r="AE106" s="19"/>
      <c r="AG106" s="8"/>
      <c r="AH106" s="25">
        <v>94</v>
      </c>
      <c r="AI106" s="26">
        <v>29</v>
      </c>
      <c r="AJ106" s="26">
        <v>140</v>
      </c>
      <c r="AK106" s="26">
        <v>90</v>
      </c>
      <c r="AL106" s="26">
        <v>97</v>
      </c>
      <c r="AM106" s="26">
        <v>123</v>
      </c>
      <c r="AN106" s="26">
        <v>22</v>
      </c>
      <c r="AO106" s="26">
        <v>48</v>
      </c>
      <c r="AP106" s="26">
        <v>55</v>
      </c>
      <c r="AQ106" s="26">
        <v>5</v>
      </c>
      <c r="AR106" s="26">
        <v>116</v>
      </c>
      <c r="AS106" s="27">
        <v>51</v>
      </c>
      <c r="AT106" s="28">
        <f t="shared" si="74"/>
        <v>83810</v>
      </c>
      <c r="AU106" s="29">
        <f t="shared" si="75"/>
        <v>9082800</v>
      </c>
      <c r="AV106" s="88"/>
      <c r="AW106" s="123" t="s">
        <v>53</v>
      </c>
      <c r="AX106" s="30" t="s">
        <v>45</v>
      </c>
      <c r="AY106" s="34" t="s">
        <v>136</v>
      </c>
      <c r="AZ106" s="33" t="s">
        <v>143</v>
      </c>
      <c r="BA106" s="31" t="s">
        <v>145</v>
      </c>
      <c r="BB106" s="93" t="s">
        <v>141</v>
      </c>
      <c r="BC106" s="31" t="s">
        <v>126</v>
      </c>
      <c r="BD106" s="31" t="s">
        <v>127</v>
      </c>
      <c r="BE106" s="31" t="s">
        <v>146</v>
      </c>
      <c r="BF106" s="31" t="s">
        <v>142</v>
      </c>
      <c r="BG106" s="94" t="s">
        <v>144</v>
      </c>
      <c r="BH106" s="31" t="s">
        <v>133</v>
      </c>
      <c r="BI106" s="32" t="s">
        <v>50</v>
      </c>
      <c r="BJ106" s="19"/>
      <c r="BL106" s="8"/>
      <c r="BM106" s="25">
        <v>99</v>
      </c>
      <c r="BN106" s="26">
        <v>141</v>
      </c>
      <c r="BO106" s="26">
        <v>117</v>
      </c>
      <c r="BP106" s="26">
        <v>44</v>
      </c>
      <c r="BQ106" s="26">
        <v>83</v>
      </c>
      <c r="BR106" s="26">
        <v>27</v>
      </c>
      <c r="BS106" s="26">
        <v>118</v>
      </c>
      <c r="BT106" s="26">
        <v>62</v>
      </c>
      <c r="BU106" s="26">
        <v>101</v>
      </c>
      <c r="BV106" s="26">
        <v>28</v>
      </c>
      <c r="BW106" s="26">
        <v>4</v>
      </c>
      <c r="BX106" s="27">
        <v>46</v>
      </c>
      <c r="BY106" s="28">
        <f t="shared" si="76"/>
        <v>83810</v>
      </c>
      <c r="BZ106" s="29">
        <f t="shared" si="77"/>
        <v>9082800</v>
      </c>
      <c r="CA106" s="14"/>
      <c r="CB106" s="120" t="s">
        <v>42</v>
      </c>
      <c r="CC106" s="30" t="s">
        <v>22</v>
      </c>
      <c r="CD106" s="31" t="s">
        <v>79</v>
      </c>
      <c r="CE106" s="31" t="s">
        <v>111</v>
      </c>
      <c r="CF106" s="31" t="s">
        <v>102</v>
      </c>
      <c r="CG106" s="31" t="s">
        <v>32</v>
      </c>
      <c r="CH106" s="31" t="s">
        <v>16</v>
      </c>
      <c r="CI106" s="31" t="s">
        <v>11</v>
      </c>
      <c r="CJ106" s="31" t="s">
        <v>21</v>
      </c>
      <c r="CK106" s="31" t="s">
        <v>107</v>
      </c>
      <c r="CL106" s="31" t="s">
        <v>116</v>
      </c>
      <c r="CM106" s="31" t="s">
        <v>82</v>
      </c>
      <c r="CN106" s="32" t="s">
        <v>31</v>
      </c>
      <c r="CO106" s="19"/>
    </row>
    <row r="107" spans="2:93" ht="13.5" thickBot="1" x14ac:dyDescent="0.25">
      <c r="B107" s="8"/>
      <c r="C107" s="25">
        <v>133</v>
      </c>
      <c r="D107" s="26">
        <v>85</v>
      </c>
      <c r="E107" s="26">
        <v>24</v>
      </c>
      <c r="F107" s="26">
        <v>12</v>
      </c>
      <c r="G107" s="26">
        <v>101</v>
      </c>
      <c r="H107" s="26">
        <v>17</v>
      </c>
      <c r="I107" s="26">
        <v>44</v>
      </c>
      <c r="J107" s="26">
        <v>60</v>
      </c>
      <c r="K107" s="26">
        <v>128</v>
      </c>
      <c r="L107" s="26">
        <v>55</v>
      </c>
      <c r="M107" s="26">
        <v>121</v>
      </c>
      <c r="N107" s="27">
        <v>90</v>
      </c>
      <c r="O107" s="28">
        <f t="shared" si="72"/>
        <v>83810</v>
      </c>
      <c r="P107" s="29">
        <f t="shared" si="73"/>
        <v>9082800</v>
      </c>
      <c r="Q107" s="14"/>
      <c r="R107" s="109" t="s">
        <v>124</v>
      </c>
      <c r="S107" s="30" t="s">
        <v>169</v>
      </c>
      <c r="T107" s="31" t="s">
        <v>166</v>
      </c>
      <c r="U107" s="37" t="s">
        <v>159</v>
      </c>
      <c r="V107" s="31" t="s">
        <v>168</v>
      </c>
      <c r="W107" s="31" t="s">
        <v>107</v>
      </c>
      <c r="X107" s="31" t="s">
        <v>91</v>
      </c>
      <c r="Y107" s="31" t="s">
        <v>102</v>
      </c>
      <c r="Z107" s="31" t="s">
        <v>165</v>
      </c>
      <c r="AA107" s="31" t="s">
        <v>98</v>
      </c>
      <c r="AB107" s="34" t="s">
        <v>142</v>
      </c>
      <c r="AC107" s="31" t="s">
        <v>156</v>
      </c>
      <c r="AD107" s="32" t="s">
        <v>145</v>
      </c>
      <c r="AE107" s="19"/>
      <c r="AG107" s="8"/>
      <c r="AH107" s="25">
        <v>136</v>
      </c>
      <c r="AI107" s="26">
        <v>103</v>
      </c>
      <c r="AJ107" s="26">
        <v>75</v>
      </c>
      <c r="AK107" s="26">
        <v>89</v>
      </c>
      <c r="AL107" s="26">
        <v>60</v>
      </c>
      <c r="AM107" s="26">
        <v>2</v>
      </c>
      <c r="AN107" s="26">
        <v>143</v>
      </c>
      <c r="AO107" s="26">
        <v>85</v>
      </c>
      <c r="AP107" s="26">
        <v>56</v>
      </c>
      <c r="AQ107" s="26">
        <v>70</v>
      </c>
      <c r="AR107" s="26">
        <v>42</v>
      </c>
      <c r="AS107" s="27">
        <v>9</v>
      </c>
      <c r="AT107" s="28">
        <f t="shared" si="74"/>
        <v>83810</v>
      </c>
      <c r="AU107" s="29">
        <f t="shared" si="75"/>
        <v>9082800</v>
      </c>
      <c r="AV107" s="88"/>
      <c r="AW107" s="123" t="s">
        <v>85</v>
      </c>
      <c r="AX107" s="30" t="s">
        <v>147</v>
      </c>
      <c r="AY107" s="31" t="s">
        <v>14</v>
      </c>
      <c r="AZ107" s="34" t="s">
        <v>163</v>
      </c>
      <c r="BA107" s="33" t="s">
        <v>48</v>
      </c>
      <c r="BB107" s="93" t="s">
        <v>165</v>
      </c>
      <c r="BC107" s="31" t="s">
        <v>157</v>
      </c>
      <c r="BD107" s="31" t="s">
        <v>158</v>
      </c>
      <c r="BE107" s="31" t="s">
        <v>166</v>
      </c>
      <c r="BF107" s="31" t="s">
        <v>47</v>
      </c>
      <c r="BG107" s="94" t="s">
        <v>162</v>
      </c>
      <c r="BH107" s="31" t="s">
        <v>13</v>
      </c>
      <c r="BI107" s="32" t="s">
        <v>150</v>
      </c>
      <c r="BJ107" s="19"/>
      <c r="BL107" s="8"/>
      <c r="BM107" s="25">
        <v>100</v>
      </c>
      <c r="BN107" s="26">
        <v>19</v>
      </c>
      <c r="BO107" s="26">
        <v>20</v>
      </c>
      <c r="BP107" s="26">
        <v>72</v>
      </c>
      <c r="BQ107" s="26">
        <v>58</v>
      </c>
      <c r="BR107" s="26">
        <v>11</v>
      </c>
      <c r="BS107" s="26">
        <v>134</v>
      </c>
      <c r="BT107" s="26">
        <v>87</v>
      </c>
      <c r="BU107" s="26">
        <v>73</v>
      </c>
      <c r="BV107" s="26">
        <v>125</v>
      </c>
      <c r="BW107" s="26">
        <v>45</v>
      </c>
      <c r="BX107" s="27">
        <v>126</v>
      </c>
      <c r="BY107" s="28">
        <f t="shared" si="76"/>
        <v>83810</v>
      </c>
      <c r="BZ107" s="29">
        <f t="shared" si="77"/>
        <v>9082800</v>
      </c>
      <c r="CA107" s="14"/>
      <c r="CB107" s="120" t="s">
        <v>90</v>
      </c>
      <c r="CC107" s="96" t="s">
        <v>108</v>
      </c>
      <c r="CD107" s="37" t="s">
        <v>64</v>
      </c>
      <c r="CE107" s="31" t="s">
        <v>54</v>
      </c>
      <c r="CF107" s="31" t="s">
        <v>77</v>
      </c>
      <c r="CG107" s="31" t="s">
        <v>44</v>
      </c>
      <c r="CH107" s="31" t="s">
        <v>120</v>
      </c>
      <c r="CI107" s="31" t="s">
        <v>121</v>
      </c>
      <c r="CJ107" s="31" t="s">
        <v>51</v>
      </c>
      <c r="CK107" s="31" t="s">
        <v>84</v>
      </c>
      <c r="CL107" s="31" t="s">
        <v>63</v>
      </c>
      <c r="CM107" s="35" t="s">
        <v>101</v>
      </c>
      <c r="CN107" s="36" t="s">
        <v>75</v>
      </c>
      <c r="CO107" s="19"/>
    </row>
    <row r="108" spans="2:93" ht="13.5" thickBot="1" x14ac:dyDescent="0.25">
      <c r="B108" s="8"/>
      <c r="C108" s="25">
        <v>143</v>
      </c>
      <c r="D108" s="26">
        <v>58</v>
      </c>
      <c r="E108" s="26">
        <v>112</v>
      </c>
      <c r="F108" s="26">
        <v>2</v>
      </c>
      <c r="G108" s="26">
        <v>72</v>
      </c>
      <c r="H108" s="26">
        <v>20</v>
      </c>
      <c r="I108" s="26">
        <v>73</v>
      </c>
      <c r="J108" s="26">
        <v>87</v>
      </c>
      <c r="K108" s="26">
        <v>125</v>
      </c>
      <c r="L108" s="26">
        <v>102</v>
      </c>
      <c r="M108" s="26">
        <v>33</v>
      </c>
      <c r="N108" s="27">
        <v>43</v>
      </c>
      <c r="O108" s="28">
        <f t="shared" si="72"/>
        <v>83810</v>
      </c>
      <c r="P108" s="29">
        <f t="shared" si="73"/>
        <v>9082800</v>
      </c>
      <c r="Q108" s="14"/>
      <c r="R108" s="109" t="s">
        <v>132</v>
      </c>
      <c r="S108" s="30" t="s">
        <v>158</v>
      </c>
      <c r="T108" s="31" t="s">
        <v>44</v>
      </c>
      <c r="U108" s="31" t="s">
        <v>27</v>
      </c>
      <c r="V108" s="37" t="s">
        <v>157</v>
      </c>
      <c r="W108" s="31" t="s">
        <v>77</v>
      </c>
      <c r="X108" s="31" t="s">
        <v>54</v>
      </c>
      <c r="Y108" s="31" t="s">
        <v>84</v>
      </c>
      <c r="Z108" s="31" t="s">
        <v>51</v>
      </c>
      <c r="AA108" s="34" t="s">
        <v>63</v>
      </c>
      <c r="AB108" s="31" t="s">
        <v>58</v>
      </c>
      <c r="AC108" s="31" t="s">
        <v>26</v>
      </c>
      <c r="AD108" s="32" t="s">
        <v>59</v>
      </c>
      <c r="AE108" s="19"/>
      <c r="AG108" s="8"/>
      <c r="AH108" s="25">
        <v>46</v>
      </c>
      <c r="AI108" s="26">
        <v>92</v>
      </c>
      <c r="AJ108" s="26">
        <v>33</v>
      </c>
      <c r="AK108" s="26">
        <v>6</v>
      </c>
      <c r="AL108" s="26">
        <v>62</v>
      </c>
      <c r="AM108" s="26">
        <v>129</v>
      </c>
      <c r="AN108" s="26">
        <v>16</v>
      </c>
      <c r="AO108" s="26">
        <v>83</v>
      </c>
      <c r="AP108" s="26">
        <v>139</v>
      </c>
      <c r="AQ108" s="26">
        <v>112</v>
      </c>
      <c r="AR108" s="26">
        <v>53</v>
      </c>
      <c r="AS108" s="27">
        <v>99</v>
      </c>
      <c r="AT108" s="28">
        <f t="shared" si="74"/>
        <v>83810</v>
      </c>
      <c r="AU108" s="29">
        <f t="shared" si="75"/>
        <v>9082800</v>
      </c>
      <c r="AV108" s="88"/>
      <c r="AW108" s="123" t="s">
        <v>110</v>
      </c>
      <c r="AX108" s="30" t="s">
        <v>31</v>
      </c>
      <c r="AY108" s="31" t="s">
        <v>24</v>
      </c>
      <c r="AZ108" s="31" t="s">
        <v>26</v>
      </c>
      <c r="BA108" s="34" t="s">
        <v>28</v>
      </c>
      <c r="BB108" s="105" t="s">
        <v>21</v>
      </c>
      <c r="BC108" s="31" t="s">
        <v>30</v>
      </c>
      <c r="BD108" s="31" t="s">
        <v>23</v>
      </c>
      <c r="BE108" s="31" t="s">
        <v>32</v>
      </c>
      <c r="BF108" s="31" t="s">
        <v>25</v>
      </c>
      <c r="BG108" s="94" t="s">
        <v>27</v>
      </c>
      <c r="BH108" s="31" t="s">
        <v>29</v>
      </c>
      <c r="BI108" s="32" t="s">
        <v>22</v>
      </c>
      <c r="BJ108" s="19"/>
      <c r="BL108" s="8"/>
      <c r="BM108" s="25">
        <v>24</v>
      </c>
      <c r="BN108" s="26">
        <v>104</v>
      </c>
      <c r="BO108" s="26">
        <v>29</v>
      </c>
      <c r="BP108" s="26">
        <v>97</v>
      </c>
      <c r="BQ108" s="26">
        <v>33</v>
      </c>
      <c r="BR108" s="26">
        <v>18</v>
      </c>
      <c r="BS108" s="26">
        <v>127</v>
      </c>
      <c r="BT108" s="26">
        <v>112</v>
      </c>
      <c r="BU108" s="26">
        <v>48</v>
      </c>
      <c r="BV108" s="26">
        <v>116</v>
      </c>
      <c r="BW108" s="26">
        <v>41</v>
      </c>
      <c r="BX108" s="27">
        <v>121</v>
      </c>
      <c r="BY108" s="28">
        <f t="shared" si="76"/>
        <v>83810</v>
      </c>
      <c r="BZ108" s="29">
        <f t="shared" si="77"/>
        <v>9082800</v>
      </c>
      <c r="CA108" s="14"/>
      <c r="CB108" s="120" t="s">
        <v>117</v>
      </c>
      <c r="CC108" s="30" t="s">
        <v>159</v>
      </c>
      <c r="CD108" s="31" t="s">
        <v>104</v>
      </c>
      <c r="CE108" s="31" t="s">
        <v>136</v>
      </c>
      <c r="CF108" s="31" t="s">
        <v>141</v>
      </c>
      <c r="CG108" s="31" t="s">
        <v>26</v>
      </c>
      <c r="CH108" s="31" t="s">
        <v>34</v>
      </c>
      <c r="CI108" s="31" t="s">
        <v>41</v>
      </c>
      <c r="CJ108" s="31" t="s">
        <v>27</v>
      </c>
      <c r="CK108" s="31" t="s">
        <v>146</v>
      </c>
      <c r="CL108" s="31" t="s">
        <v>133</v>
      </c>
      <c r="CM108" s="31" t="s">
        <v>105</v>
      </c>
      <c r="CN108" s="32" t="s">
        <v>156</v>
      </c>
      <c r="CO108" s="19"/>
    </row>
    <row r="109" spans="2:93" ht="13.5" thickBot="1" x14ac:dyDescent="0.25">
      <c r="B109" s="8"/>
      <c r="C109" s="25">
        <v>114</v>
      </c>
      <c r="D109" s="26">
        <v>15</v>
      </c>
      <c r="E109" s="26">
        <v>79</v>
      </c>
      <c r="F109" s="26">
        <v>31</v>
      </c>
      <c r="G109" s="26">
        <v>56</v>
      </c>
      <c r="H109" s="26">
        <v>126</v>
      </c>
      <c r="I109" s="26">
        <v>89</v>
      </c>
      <c r="J109" s="26">
        <v>130</v>
      </c>
      <c r="K109" s="26">
        <v>19</v>
      </c>
      <c r="L109" s="26">
        <v>26</v>
      </c>
      <c r="M109" s="26">
        <v>66</v>
      </c>
      <c r="N109" s="27">
        <v>119</v>
      </c>
      <c r="O109" s="28">
        <f t="shared" si="72"/>
        <v>83810</v>
      </c>
      <c r="P109" s="29">
        <f t="shared" si="73"/>
        <v>9082800</v>
      </c>
      <c r="Q109" s="14"/>
      <c r="R109" s="109" t="s">
        <v>117</v>
      </c>
      <c r="S109" s="30" t="s">
        <v>97</v>
      </c>
      <c r="T109" s="31" t="s">
        <v>19</v>
      </c>
      <c r="U109" s="31" t="s">
        <v>103</v>
      </c>
      <c r="V109" s="31" t="s">
        <v>92</v>
      </c>
      <c r="W109" s="37" t="s">
        <v>47</v>
      </c>
      <c r="X109" s="31" t="s">
        <v>75</v>
      </c>
      <c r="Y109" s="31" t="s">
        <v>48</v>
      </c>
      <c r="Z109" s="34" t="s">
        <v>8</v>
      </c>
      <c r="AA109" s="31" t="s">
        <v>64</v>
      </c>
      <c r="AB109" s="31" t="s">
        <v>49</v>
      </c>
      <c r="AC109" s="31" t="s">
        <v>106</v>
      </c>
      <c r="AD109" s="32" t="s">
        <v>46</v>
      </c>
      <c r="AE109" s="19"/>
      <c r="AG109" s="8"/>
      <c r="AH109" s="25">
        <v>3</v>
      </c>
      <c r="AI109" s="26">
        <v>49</v>
      </c>
      <c r="AJ109" s="26">
        <v>38</v>
      </c>
      <c r="AK109" s="26">
        <v>69</v>
      </c>
      <c r="AL109" s="26">
        <v>134</v>
      </c>
      <c r="AM109" s="26">
        <v>73</v>
      </c>
      <c r="AN109" s="26">
        <v>72</v>
      </c>
      <c r="AO109" s="26">
        <v>11</v>
      </c>
      <c r="AP109" s="26">
        <v>76</v>
      </c>
      <c r="AQ109" s="26">
        <v>107</v>
      </c>
      <c r="AR109" s="26">
        <v>96</v>
      </c>
      <c r="AS109" s="27">
        <v>142</v>
      </c>
      <c r="AT109" s="28">
        <f t="shared" si="74"/>
        <v>83810</v>
      </c>
      <c r="AU109" s="29">
        <f t="shared" si="75"/>
        <v>9082800</v>
      </c>
      <c r="AV109" s="88"/>
      <c r="AW109" s="123" t="s">
        <v>129</v>
      </c>
      <c r="AX109" s="30" t="s">
        <v>72</v>
      </c>
      <c r="AY109" s="31" t="s">
        <v>138</v>
      </c>
      <c r="AZ109" s="31" t="s">
        <v>149</v>
      </c>
      <c r="BA109" s="31" t="s">
        <v>70</v>
      </c>
      <c r="BB109" s="95" t="s">
        <v>121</v>
      </c>
      <c r="BC109" s="33" t="s">
        <v>84</v>
      </c>
      <c r="BD109" s="31" t="s">
        <v>77</v>
      </c>
      <c r="BE109" s="31" t="s">
        <v>120</v>
      </c>
      <c r="BF109" s="31" t="s">
        <v>69</v>
      </c>
      <c r="BG109" s="94" t="s">
        <v>148</v>
      </c>
      <c r="BH109" s="31" t="s">
        <v>139</v>
      </c>
      <c r="BI109" s="32" t="s">
        <v>67</v>
      </c>
      <c r="BJ109" s="19"/>
      <c r="BL109" s="8"/>
      <c r="BM109" s="25">
        <v>94</v>
      </c>
      <c r="BN109" s="26">
        <v>106</v>
      </c>
      <c r="BO109" s="26">
        <v>122</v>
      </c>
      <c r="BP109" s="26">
        <v>143</v>
      </c>
      <c r="BQ109" s="26">
        <v>36</v>
      </c>
      <c r="BR109" s="26">
        <v>67</v>
      </c>
      <c r="BS109" s="26">
        <v>78</v>
      </c>
      <c r="BT109" s="26">
        <v>109</v>
      </c>
      <c r="BU109" s="26">
        <v>2</v>
      </c>
      <c r="BV109" s="26">
        <v>23</v>
      </c>
      <c r="BW109" s="26">
        <v>51</v>
      </c>
      <c r="BX109" s="27">
        <v>39</v>
      </c>
      <c r="BY109" s="28">
        <f t="shared" si="76"/>
        <v>83810</v>
      </c>
      <c r="BZ109" s="29">
        <f t="shared" si="77"/>
        <v>9082800</v>
      </c>
      <c r="CA109" s="14"/>
      <c r="CB109" s="120" t="s">
        <v>132</v>
      </c>
      <c r="CC109" s="96" t="s">
        <v>45</v>
      </c>
      <c r="CD109" s="37" t="s">
        <v>128</v>
      </c>
      <c r="CE109" s="31" t="s">
        <v>74</v>
      </c>
      <c r="CF109" s="31" t="s">
        <v>158</v>
      </c>
      <c r="CG109" s="31" t="s">
        <v>57</v>
      </c>
      <c r="CH109" s="31" t="s">
        <v>68</v>
      </c>
      <c r="CI109" s="31" t="s">
        <v>71</v>
      </c>
      <c r="CJ109" s="31" t="s">
        <v>60</v>
      </c>
      <c r="CK109" s="31" t="s">
        <v>157</v>
      </c>
      <c r="CL109" s="31" t="s">
        <v>65</v>
      </c>
      <c r="CM109" s="35" t="s">
        <v>50</v>
      </c>
      <c r="CN109" s="36" t="s">
        <v>125</v>
      </c>
      <c r="CO109" s="19"/>
    </row>
    <row r="110" spans="2:93" ht="13.5" thickBot="1" x14ac:dyDescent="0.25">
      <c r="B110" s="8"/>
      <c r="C110" s="25">
        <v>86</v>
      </c>
      <c r="D110" s="26">
        <v>42</v>
      </c>
      <c r="E110" s="26">
        <v>136</v>
      </c>
      <c r="F110" s="26">
        <v>59</v>
      </c>
      <c r="G110" s="26">
        <v>127</v>
      </c>
      <c r="H110" s="26">
        <v>108</v>
      </c>
      <c r="I110" s="26">
        <v>18</v>
      </c>
      <c r="J110" s="26">
        <v>103</v>
      </c>
      <c r="K110" s="26">
        <v>37</v>
      </c>
      <c r="L110" s="26">
        <v>41</v>
      </c>
      <c r="M110" s="26">
        <v>9</v>
      </c>
      <c r="N110" s="27">
        <v>104</v>
      </c>
      <c r="O110" s="28">
        <f t="shared" si="72"/>
        <v>83810</v>
      </c>
      <c r="P110" s="29">
        <f t="shared" si="73"/>
        <v>9082800</v>
      </c>
      <c r="Q110" s="14"/>
      <c r="R110" s="109" t="s">
        <v>42</v>
      </c>
      <c r="S110" s="30" t="s">
        <v>66</v>
      </c>
      <c r="T110" s="31" t="s">
        <v>13</v>
      </c>
      <c r="U110" s="31" t="s">
        <v>147</v>
      </c>
      <c r="V110" s="31" t="s">
        <v>73</v>
      </c>
      <c r="W110" s="31" t="s">
        <v>41</v>
      </c>
      <c r="X110" s="37" t="s">
        <v>131</v>
      </c>
      <c r="Y110" s="34" t="s">
        <v>34</v>
      </c>
      <c r="Z110" s="31" t="s">
        <v>14</v>
      </c>
      <c r="AA110" s="31" t="s">
        <v>130</v>
      </c>
      <c r="AB110" s="31" t="s">
        <v>105</v>
      </c>
      <c r="AC110" s="31" t="s">
        <v>150</v>
      </c>
      <c r="AD110" s="32" t="s">
        <v>104</v>
      </c>
      <c r="AE110" s="19"/>
      <c r="AG110" s="8"/>
      <c r="AH110" s="25">
        <v>93</v>
      </c>
      <c r="AI110" s="26">
        <v>14</v>
      </c>
      <c r="AJ110" s="26">
        <v>74</v>
      </c>
      <c r="AK110" s="26">
        <v>127</v>
      </c>
      <c r="AL110" s="26">
        <v>27</v>
      </c>
      <c r="AM110" s="26">
        <v>34</v>
      </c>
      <c r="AN110" s="26">
        <v>111</v>
      </c>
      <c r="AO110" s="26">
        <v>118</v>
      </c>
      <c r="AP110" s="26">
        <v>18</v>
      </c>
      <c r="AQ110" s="26">
        <v>71</v>
      </c>
      <c r="AR110" s="26">
        <v>131</v>
      </c>
      <c r="AS110" s="27">
        <v>52</v>
      </c>
      <c r="AT110" s="28">
        <f t="shared" si="74"/>
        <v>83810</v>
      </c>
      <c r="AU110" s="29">
        <f t="shared" si="75"/>
        <v>9082800</v>
      </c>
      <c r="AV110" s="88"/>
      <c r="AW110" s="123" t="s">
        <v>140</v>
      </c>
      <c r="AX110" s="30" t="s">
        <v>89</v>
      </c>
      <c r="AY110" s="31" t="s">
        <v>17</v>
      </c>
      <c r="AZ110" s="31" t="s">
        <v>87</v>
      </c>
      <c r="BA110" s="31" t="s">
        <v>41</v>
      </c>
      <c r="BB110" s="93" t="s">
        <v>16</v>
      </c>
      <c r="BC110" s="34" t="s">
        <v>37</v>
      </c>
      <c r="BD110" s="33" t="s">
        <v>38</v>
      </c>
      <c r="BE110" s="31" t="s">
        <v>11</v>
      </c>
      <c r="BF110" s="31" t="s">
        <v>34</v>
      </c>
      <c r="BG110" s="94" t="s">
        <v>88</v>
      </c>
      <c r="BH110" s="31" t="s">
        <v>10</v>
      </c>
      <c r="BI110" s="32" t="s">
        <v>86</v>
      </c>
      <c r="BJ110" s="19"/>
      <c r="BL110" s="8"/>
      <c r="BM110" s="25">
        <v>59</v>
      </c>
      <c r="BN110" s="26">
        <v>3</v>
      </c>
      <c r="BO110" s="26">
        <v>92</v>
      </c>
      <c r="BP110" s="26">
        <v>61</v>
      </c>
      <c r="BQ110" s="26">
        <v>6</v>
      </c>
      <c r="BR110" s="26">
        <v>93</v>
      </c>
      <c r="BS110" s="26">
        <v>52</v>
      </c>
      <c r="BT110" s="26">
        <v>139</v>
      </c>
      <c r="BU110" s="26">
        <v>84</v>
      </c>
      <c r="BV110" s="26">
        <v>53</v>
      </c>
      <c r="BW110" s="26">
        <v>142</v>
      </c>
      <c r="BX110" s="27">
        <v>86</v>
      </c>
      <c r="BY110" s="28">
        <f t="shared" si="76"/>
        <v>83810</v>
      </c>
      <c r="BZ110" s="29">
        <f t="shared" si="77"/>
        <v>9082800</v>
      </c>
      <c r="CA110" s="14"/>
      <c r="CB110" s="120"/>
      <c r="CC110" s="30" t="s">
        <v>73</v>
      </c>
      <c r="CD110" s="31" t="s">
        <v>72</v>
      </c>
      <c r="CE110" s="31" t="s">
        <v>24</v>
      </c>
      <c r="CF110" s="31" t="s">
        <v>77</v>
      </c>
      <c r="CG110" s="31" t="s">
        <v>28</v>
      </c>
      <c r="CH110" s="31" t="s">
        <v>89</v>
      </c>
      <c r="CI110" s="31" t="s">
        <v>86</v>
      </c>
      <c r="CJ110" s="31" t="s">
        <v>25</v>
      </c>
      <c r="CK110" s="31" t="s">
        <v>12</v>
      </c>
      <c r="CL110" s="31" t="s">
        <v>29</v>
      </c>
      <c r="CM110" s="31" t="s">
        <v>67</v>
      </c>
      <c r="CN110" s="32" t="s">
        <v>66</v>
      </c>
      <c r="CO110" s="19"/>
    </row>
    <row r="111" spans="2:93" ht="13.5" thickBot="1" x14ac:dyDescent="0.25">
      <c r="B111" s="8"/>
      <c r="C111" s="25">
        <v>8</v>
      </c>
      <c r="D111" s="26">
        <v>129</v>
      </c>
      <c r="E111" s="26">
        <v>111</v>
      </c>
      <c r="F111" s="26">
        <v>137</v>
      </c>
      <c r="G111" s="26">
        <v>52</v>
      </c>
      <c r="H111" s="26">
        <v>65</v>
      </c>
      <c r="I111" s="26">
        <v>93</v>
      </c>
      <c r="J111" s="26">
        <v>16</v>
      </c>
      <c r="K111" s="26">
        <v>80</v>
      </c>
      <c r="L111" s="26">
        <v>105</v>
      </c>
      <c r="M111" s="26">
        <v>34</v>
      </c>
      <c r="N111" s="27">
        <v>40</v>
      </c>
      <c r="O111" s="28">
        <f t="shared" si="72"/>
        <v>83810</v>
      </c>
      <c r="P111" s="29">
        <f t="shared" si="73"/>
        <v>9082800</v>
      </c>
      <c r="Q111" s="14"/>
      <c r="R111" s="109" t="s">
        <v>76</v>
      </c>
      <c r="S111" s="30" t="s">
        <v>83</v>
      </c>
      <c r="T111" s="31" t="s">
        <v>30</v>
      </c>
      <c r="U111" s="31" t="s">
        <v>38</v>
      </c>
      <c r="V111" s="31" t="s">
        <v>78</v>
      </c>
      <c r="W111" s="31" t="s">
        <v>86</v>
      </c>
      <c r="X111" s="34" t="s">
        <v>35</v>
      </c>
      <c r="Y111" s="37" t="s">
        <v>89</v>
      </c>
      <c r="Z111" s="31" t="s">
        <v>23</v>
      </c>
      <c r="AA111" s="31" t="s">
        <v>40</v>
      </c>
      <c r="AB111" s="31" t="s">
        <v>36</v>
      </c>
      <c r="AC111" s="31" t="s">
        <v>37</v>
      </c>
      <c r="AD111" s="32" t="s">
        <v>39</v>
      </c>
      <c r="AE111" s="19"/>
      <c r="AG111" s="8"/>
      <c r="AH111" s="25">
        <v>47</v>
      </c>
      <c r="AI111" s="26">
        <v>54</v>
      </c>
      <c r="AJ111" s="26">
        <v>4</v>
      </c>
      <c r="AK111" s="26">
        <v>133</v>
      </c>
      <c r="AL111" s="26">
        <v>67</v>
      </c>
      <c r="AM111" s="26">
        <v>41</v>
      </c>
      <c r="AN111" s="26">
        <v>104</v>
      </c>
      <c r="AO111" s="26">
        <v>78</v>
      </c>
      <c r="AP111" s="26">
        <v>12</v>
      </c>
      <c r="AQ111" s="26">
        <v>141</v>
      </c>
      <c r="AR111" s="26">
        <v>91</v>
      </c>
      <c r="AS111" s="27">
        <v>98</v>
      </c>
      <c r="AT111" s="28">
        <f t="shared" si="74"/>
        <v>83810</v>
      </c>
      <c r="AU111" s="29">
        <f t="shared" si="75"/>
        <v>9082800</v>
      </c>
      <c r="AV111" s="88"/>
      <c r="AW111" s="123" t="s">
        <v>151</v>
      </c>
      <c r="AX111" s="30" t="s">
        <v>135</v>
      </c>
      <c r="AY111" s="31" t="s">
        <v>122</v>
      </c>
      <c r="AZ111" s="31" t="s">
        <v>82</v>
      </c>
      <c r="BA111" s="31" t="s">
        <v>169</v>
      </c>
      <c r="BB111" s="93" t="s">
        <v>68</v>
      </c>
      <c r="BC111" s="31" t="s">
        <v>105</v>
      </c>
      <c r="BD111" s="34" t="s">
        <v>104</v>
      </c>
      <c r="BE111" s="33" t="s">
        <v>71</v>
      </c>
      <c r="BF111" s="31" t="s">
        <v>168</v>
      </c>
      <c r="BG111" s="94" t="s">
        <v>79</v>
      </c>
      <c r="BH111" s="31" t="s">
        <v>119</v>
      </c>
      <c r="BI111" s="32" t="s">
        <v>134</v>
      </c>
      <c r="BJ111" s="19"/>
      <c r="BL111" s="8"/>
      <c r="BM111" s="25">
        <v>31</v>
      </c>
      <c r="BN111" s="26">
        <v>85</v>
      </c>
      <c r="BO111" s="26">
        <v>37</v>
      </c>
      <c r="BP111" s="26">
        <v>77</v>
      </c>
      <c r="BQ111" s="26">
        <v>124</v>
      </c>
      <c r="BR111" s="26">
        <v>140</v>
      </c>
      <c r="BS111" s="26">
        <v>5</v>
      </c>
      <c r="BT111" s="26">
        <v>21</v>
      </c>
      <c r="BU111" s="26">
        <v>68</v>
      </c>
      <c r="BV111" s="26">
        <v>108</v>
      </c>
      <c r="BW111" s="26">
        <v>114</v>
      </c>
      <c r="BX111" s="27">
        <v>60</v>
      </c>
      <c r="BY111" s="28">
        <f t="shared" si="76"/>
        <v>83810</v>
      </c>
      <c r="BZ111" s="29">
        <f t="shared" si="77"/>
        <v>9082800</v>
      </c>
      <c r="CA111" s="14"/>
      <c r="CB111" s="120" t="s">
        <v>154</v>
      </c>
      <c r="CC111" s="96" t="s">
        <v>92</v>
      </c>
      <c r="CD111" s="37" t="s">
        <v>166</v>
      </c>
      <c r="CE111" s="31" t="s">
        <v>130</v>
      </c>
      <c r="CF111" s="31" t="s">
        <v>80</v>
      </c>
      <c r="CG111" s="31" t="s">
        <v>109</v>
      </c>
      <c r="CH111" s="31" t="s">
        <v>143</v>
      </c>
      <c r="CI111" s="31" t="s">
        <v>144</v>
      </c>
      <c r="CJ111" s="31" t="s">
        <v>100</v>
      </c>
      <c r="CK111" s="31" t="s">
        <v>81</v>
      </c>
      <c r="CL111" s="31" t="s">
        <v>131</v>
      </c>
      <c r="CM111" s="35" t="s">
        <v>97</v>
      </c>
      <c r="CN111" s="36" t="s">
        <v>165</v>
      </c>
      <c r="CO111" s="19"/>
    </row>
    <row r="112" spans="2:93" ht="13.5" thickBot="1" x14ac:dyDescent="0.25">
      <c r="B112" s="8"/>
      <c r="C112" s="25">
        <v>57</v>
      </c>
      <c r="D112" s="26">
        <v>116</v>
      </c>
      <c r="E112" s="26">
        <v>123</v>
      </c>
      <c r="F112" s="26">
        <v>88</v>
      </c>
      <c r="G112" s="26">
        <v>131</v>
      </c>
      <c r="H112" s="26">
        <v>75</v>
      </c>
      <c r="I112" s="26">
        <v>14</v>
      </c>
      <c r="J112" s="26">
        <v>29</v>
      </c>
      <c r="K112" s="26">
        <v>70</v>
      </c>
      <c r="L112" s="26">
        <v>120</v>
      </c>
      <c r="M112" s="26">
        <v>22</v>
      </c>
      <c r="N112" s="27">
        <v>25</v>
      </c>
      <c r="O112" s="28">
        <f t="shared" si="72"/>
        <v>83810</v>
      </c>
      <c r="P112" s="29">
        <f t="shared" si="73"/>
        <v>9082800</v>
      </c>
      <c r="Q112" s="14"/>
      <c r="R112" s="109"/>
      <c r="S112" s="30" t="s">
        <v>61</v>
      </c>
      <c r="T112" s="31" t="s">
        <v>133</v>
      </c>
      <c r="U112" s="31" t="s">
        <v>126</v>
      </c>
      <c r="V112" s="31" t="s">
        <v>56</v>
      </c>
      <c r="W112" s="34" t="s">
        <v>10</v>
      </c>
      <c r="X112" s="31" t="s">
        <v>163</v>
      </c>
      <c r="Y112" s="31" t="s">
        <v>17</v>
      </c>
      <c r="Z112" s="37" t="s">
        <v>136</v>
      </c>
      <c r="AA112" s="31" t="s">
        <v>162</v>
      </c>
      <c r="AB112" s="31" t="s">
        <v>96</v>
      </c>
      <c r="AC112" s="31" t="s">
        <v>127</v>
      </c>
      <c r="AD112" s="32" t="s">
        <v>93</v>
      </c>
      <c r="AE112" s="19"/>
      <c r="AG112" s="8"/>
      <c r="AH112" s="25">
        <v>77</v>
      </c>
      <c r="AI112" s="26">
        <v>19</v>
      </c>
      <c r="AJ112" s="26">
        <v>37</v>
      </c>
      <c r="AK112" s="26">
        <v>130</v>
      </c>
      <c r="AL112" s="26">
        <v>45</v>
      </c>
      <c r="AM112" s="26">
        <v>26</v>
      </c>
      <c r="AN112" s="26">
        <v>119</v>
      </c>
      <c r="AO112" s="26">
        <v>100</v>
      </c>
      <c r="AP112" s="26">
        <v>15</v>
      </c>
      <c r="AQ112" s="26">
        <v>108</v>
      </c>
      <c r="AR112" s="26">
        <v>126</v>
      </c>
      <c r="AS112" s="27">
        <v>68</v>
      </c>
      <c r="AT112" s="28">
        <f t="shared" si="74"/>
        <v>83810</v>
      </c>
      <c r="AU112" s="29">
        <f t="shared" si="75"/>
        <v>9082800</v>
      </c>
      <c r="AV112" s="88"/>
      <c r="AW112" s="123" t="s">
        <v>164</v>
      </c>
      <c r="AX112" s="30" t="s">
        <v>80</v>
      </c>
      <c r="AY112" s="31" t="s">
        <v>64</v>
      </c>
      <c r="AZ112" s="31" t="s">
        <v>130</v>
      </c>
      <c r="BA112" s="31" t="s">
        <v>8</v>
      </c>
      <c r="BB112" s="93" t="s">
        <v>101</v>
      </c>
      <c r="BC112" s="31" t="s">
        <v>49</v>
      </c>
      <c r="BD112" s="31" t="s">
        <v>46</v>
      </c>
      <c r="BE112" s="34" t="s">
        <v>108</v>
      </c>
      <c r="BF112" s="33" t="s">
        <v>19</v>
      </c>
      <c r="BG112" s="94" t="s">
        <v>131</v>
      </c>
      <c r="BH112" s="31" t="s">
        <v>75</v>
      </c>
      <c r="BI112" s="32" t="s">
        <v>81</v>
      </c>
      <c r="BJ112" s="19"/>
      <c r="BL112" s="8"/>
      <c r="BM112" s="25">
        <v>113</v>
      </c>
      <c r="BN112" s="26">
        <v>42</v>
      </c>
      <c r="BO112" s="26">
        <v>82</v>
      </c>
      <c r="BP112" s="26">
        <v>8</v>
      </c>
      <c r="BQ112" s="26">
        <v>57</v>
      </c>
      <c r="BR112" s="26">
        <v>130</v>
      </c>
      <c r="BS112" s="26">
        <v>15</v>
      </c>
      <c r="BT112" s="26">
        <v>88</v>
      </c>
      <c r="BU112" s="26">
        <v>137</v>
      </c>
      <c r="BV112" s="26">
        <v>63</v>
      </c>
      <c r="BW112" s="26">
        <v>103</v>
      </c>
      <c r="BX112" s="27">
        <v>32</v>
      </c>
      <c r="BY112" s="28">
        <f t="shared" si="76"/>
        <v>83810</v>
      </c>
      <c r="BZ112" s="29">
        <f t="shared" si="77"/>
        <v>9082800</v>
      </c>
      <c r="CA112" s="14"/>
      <c r="CB112" s="120" t="s">
        <v>167</v>
      </c>
      <c r="CC112" s="30" t="s">
        <v>155</v>
      </c>
      <c r="CD112" s="31" t="s">
        <v>13</v>
      </c>
      <c r="CE112" s="31" t="s">
        <v>95</v>
      </c>
      <c r="CF112" s="31" t="s">
        <v>83</v>
      </c>
      <c r="CG112" s="31" t="s">
        <v>61</v>
      </c>
      <c r="CH112" s="31" t="s">
        <v>8</v>
      </c>
      <c r="CI112" s="31" t="s">
        <v>19</v>
      </c>
      <c r="CJ112" s="31" t="s">
        <v>56</v>
      </c>
      <c r="CK112" s="31" t="s">
        <v>78</v>
      </c>
      <c r="CL112" s="31" t="s">
        <v>94</v>
      </c>
      <c r="CM112" s="31" t="s">
        <v>14</v>
      </c>
      <c r="CN112" s="32" t="s">
        <v>160</v>
      </c>
      <c r="CO112" s="19"/>
    </row>
    <row r="113" spans="2:93" ht="13.5" thickBot="1" x14ac:dyDescent="0.25">
      <c r="B113" s="8"/>
      <c r="C113" s="25">
        <v>82</v>
      </c>
      <c r="D113" s="26">
        <v>140</v>
      </c>
      <c r="E113" s="26">
        <v>98</v>
      </c>
      <c r="F113" s="26">
        <v>63</v>
      </c>
      <c r="G113" s="26">
        <v>46</v>
      </c>
      <c r="H113" s="26">
        <v>94</v>
      </c>
      <c r="I113" s="26">
        <v>99</v>
      </c>
      <c r="J113" s="26">
        <v>5</v>
      </c>
      <c r="K113" s="26">
        <v>51</v>
      </c>
      <c r="L113" s="26">
        <v>10</v>
      </c>
      <c r="M113" s="26">
        <v>47</v>
      </c>
      <c r="N113" s="27">
        <v>135</v>
      </c>
      <c r="O113" s="28">
        <f t="shared" si="72"/>
        <v>83810</v>
      </c>
      <c r="P113" s="29">
        <f t="shared" si="73"/>
        <v>9082800</v>
      </c>
      <c r="Q113" s="14"/>
      <c r="R113" s="109" t="s">
        <v>211</v>
      </c>
      <c r="S113" s="30" t="s">
        <v>95</v>
      </c>
      <c r="T113" s="31" t="s">
        <v>143</v>
      </c>
      <c r="U113" s="31" t="s">
        <v>134</v>
      </c>
      <c r="V113" s="34" t="s">
        <v>94</v>
      </c>
      <c r="W113" s="31" t="s">
        <v>31</v>
      </c>
      <c r="X113" s="31" t="s">
        <v>45</v>
      </c>
      <c r="Y113" s="31" t="s">
        <v>22</v>
      </c>
      <c r="Z113" s="31" t="s">
        <v>144</v>
      </c>
      <c r="AA113" s="37" t="s">
        <v>50</v>
      </c>
      <c r="AB113" s="31" t="s">
        <v>115</v>
      </c>
      <c r="AC113" s="31" t="s">
        <v>135</v>
      </c>
      <c r="AD113" s="32" t="s">
        <v>112</v>
      </c>
      <c r="AE113" s="19"/>
      <c r="AG113" s="8"/>
      <c r="AH113" s="25">
        <v>81</v>
      </c>
      <c r="AI113" s="26">
        <v>124</v>
      </c>
      <c r="AJ113" s="26">
        <v>101</v>
      </c>
      <c r="AK113" s="26">
        <v>13</v>
      </c>
      <c r="AL113" s="26">
        <v>128</v>
      </c>
      <c r="AM113" s="26">
        <v>58</v>
      </c>
      <c r="AN113" s="26">
        <v>87</v>
      </c>
      <c r="AO113" s="26">
        <v>17</v>
      </c>
      <c r="AP113" s="26">
        <v>132</v>
      </c>
      <c r="AQ113" s="26">
        <v>44</v>
      </c>
      <c r="AR113" s="26">
        <v>21</v>
      </c>
      <c r="AS113" s="27">
        <v>64</v>
      </c>
      <c r="AT113" s="28">
        <f t="shared" si="74"/>
        <v>83810</v>
      </c>
      <c r="AU113" s="29">
        <f t="shared" si="75"/>
        <v>9082800</v>
      </c>
      <c r="AV113" s="88"/>
      <c r="AW113" s="123" t="s">
        <v>170</v>
      </c>
      <c r="AX113" s="30" t="s">
        <v>153</v>
      </c>
      <c r="AY113" s="31" t="s">
        <v>109</v>
      </c>
      <c r="AZ113" s="31" t="s">
        <v>107</v>
      </c>
      <c r="BA113" s="31" t="s">
        <v>118</v>
      </c>
      <c r="BB113" s="93" t="s">
        <v>98</v>
      </c>
      <c r="BC113" s="31" t="s">
        <v>44</v>
      </c>
      <c r="BD113" s="31" t="s">
        <v>51</v>
      </c>
      <c r="BE113" s="31" t="s">
        <v>91</v>
      </c>
      <c r="BF113" s="34" t="s">
        <v>123</v>
      </c>
      <c r="BG113" s="106" t="s">
        <v>102</v>
      </c>
      <c r="BH113" s="31" t="s">
        <v>100</v>
      </c>
      <c r="BI113" s="32" t="s">
        <v>152</v>
      </c>
      <c r="BJ113" s="19"/>
      <c r="BL113" s="8"/>
      <c r="BM113" s="25">
        <v>25</v>
      </c>
      <c r="BN113" s="26">
        <v>40</v>
      </c>
      <c r="BO113" s="26">
        <v>135</v>
      </c>
      <c r="BP113" s="26">
        <v>96</v>
      </c>
      <c r="BQ113" s="26">
        <v>107</v>
      </c>
      <c r="BR113" s="26">
        <v>110</v>
      </c>
      <c r="BS113" s="26">
        <v>35</v>
      </c>
      <c r="BT113" s="26">
        <v>38</v>
      </c>
      <c r="BU113" s="26">
        <v>49</v>
      </c>
      <c r="BV113" s="26">
        <v>10</v>
      </c>
      <c r="BW113" s="26">
        <v>120</v>
      </c>
      <c r="BX113" s="27">
        <v>105</v>
      </c>
      <c r="BY113" s="28">
        <f t="shared" si="76"/>
        <v>83810</v>
      </c>
      <c r="BZ113" s="29">
        <f t="shared" si="77"/>
        <v>9082800</v>
      </c>
      <c r="CA113" s="14"/>
      <c r="CB113" s="120" t="s">
        <v>171</v>
      </c>
      <c r="CC113" s="96" t="s">
        <v>93</v>
      </c>
      <c r="CD113" s="37" t="s">
        <v>39</v>
      </c>
      <c r="CE113" s="31" t="s">
        <v>112</v>
      </c>
      <c r="CF113" s="31" t="s">
        <v>139</v>
      </c>
      <c r="CG113" s="31" t="s">
        <v>148</v>
      </c>
      <c r="CH113" s="31" t="s">
        <v>175</v>
      </c>
      <c r="CI113" s="31" t="s">
        <v>176</v>
      </c>
      <c r="CJ113" s="31" t="s">
        <v>149</v>
      </c>
      <c r="CK113" s="31" t="s">
        <v>138</v>
      </c>
      <c r="CL113" s="31" t="s">
        <v>115</v>
      </c>
      <c r="CM113" s="35" t="s">
        <v>96</v>
      </c>
      <c r="CN113" s="36" t="s">
        <v>36</v>
      </c>
      <c r="CO113" s="19"/>
    </row>
    <row r="114" spans="2:93" ht="13.5" thickBot="1" x14ac:dyDescent="0.25">
      <c r="B114" s="8"/>
      <c r="C114" s="25">
        <v>69</v>
      </c>
      <c r="D114" s="26">
        <v>38</v>
      </c>
      <c r="E114" s="26">
        <v>32</v>
      </c>
      <c r="F114" s="26">
        <v>76</v>
      </c>
      <c r="G114" s="26">
        <v>117</v>
      </c>
      <c r="H114" s="26">
        <v>39</v>
      </c>
      <c r="I114" s="26">
        <v>28</v>
      </c>
      <c r="J114" s="26">
        <v>107</v>
      </c>
      <c r="K114" s="26">
        <v>106</v>
      </c>
      <c r="L114" s="26">
        <v>139</v>
      </c>
      <c r="M114" s="26">
        <v>113</v>
      </c>
      <c r="N114" s="27">
        <v>6</v>
      </c>
      <c r="O114" s="28">
        <f t="shared" si="72"/>
        <v>83810</v>
      </c>
      <c r="P114" s="29">
        <f t="shared" si="73"/>
        <v>9082800</v>
      </c>
      <c r="Q114" s="14"/>
      <c r="R114" s="109" t="s">
        <v>42</v>
      </c>
      <c r="S114" s="30" t="s">
        <v>70</v>
      </c>
      <c r="T114" s="31" t="s">
        <v>149</v>
      </c>
      <c r="U114" s="34" t="s">
        <v>160</v>
      </c>
      <c r="V114" s="31" t="s">
        <v>69</v>
      </c>
      <c r="W114" s="31" t="s">
        <v>111</v>
      </c>
      <c r="X114" s="31" t="s">
        <v>125</v>
      </c>
      <c r="Y114" s="31" t="s">
        <v>116</v>
      </c>
      <c r="Z114" s="31" t="s">
        <v>148</v>
      </c>
      <c r="AA114" s="31" t="s">
        <v>128</v>
      </c>
      <c r="AB114" s="37" t="s">
        <v>25</v>
      </c>
      <c r="AC114" s="31" t="s">
        <v>155</v>
      </c>
      <c r="AD114" s="32" t="s">
        <v>28</v>
      </c>
      <c r="AE114" s="19"/>
      <c r="AG114" s="8"/>
      <c r="AH114" s="25">
        <v>8</v>
      </c>
      <c r="AI114" s="26">
        <v>105</v>
      </c>
      <c r="AJ114" s="26">
        <v>120</v>
      </c>
      <c r="AK114" s="26">
        <v>32</v>
      </c>
      <c r="AL114" s="26">
        <v>106</v>
      </c>
      <c r="AM114" s="26">
        <v>84</v>
      </c>
      <c r="AN114" s="26">
        <v>61</v>
      </c>
      <c r="AO114" s="26">
        <v>39</v>
      </c>
      <c r="AP114" s="26">
        <v>113</v>
      </c>
      <c r="AQ114" s="26">
        <v>25</v>
      </c>
      <c r="AR114" s="26">
        <v>40</v>
      </c>
      <c r="AS114" s="27">
        <v>137</v>
      </c>
      <c r="AT114" s="28">
        <f t="shared" si="74"/>
        <v>83810</v>
      </c>
      <c r="AU114" s="29">
        <f t="shared" si="75"/>
        <v>9082800</v>
      </c>
      <c r="AV114" s="88"/>
      <c r="AW114" s="123" t="s">
        <v>172</v>
      </c>
      <c r="AX114" s="30" t="s">
        <v>83</v>
      </c>
      <c r="AY114" s="31" t="s">
        <v>36</v>
      </c>
      <c r="AZ114" s="31" t="s">
        <v>96</v>
      </c>
      <c r="BA114" s="31" t="s">
        <v>160</v>
      </c>
      <c r="BB114" s="93" t="s">
        <v>128</v>
      </c>
      <c r="BC114" s="31" t="s">
        <v>12</v>
      </c>
      <c r="BD114" s="31" t="s">
        <v>15</v>
      </c>
      <c r="BE114" s="31" t="s">
        <v>125</v>
      </c>
      <c r="BF114" s="31" t="s">
        <v>155</v>
      </c>
      <c r="BG114" s="97" t="s">
        <v>93</v>
      </c>
      <c r="BH114" s="33" t="s">
        <v>39</v>
      </c>
      <c r="BI114" s="32" t="s">
        <v>78</v>
      </c>
      <c r="BJ114" s="19"/>
      <c r="BL114" s="8"/>
      <c r="BM114" s="25">
        <v>129</v>
      </c>
      <c r="BN114" s="26">
        <v>90</v>
      </c>
      <c r="BO114" s="26">
        <v>111</v>
      </c>
      <c r="BP114" s="26">
        <v>1</v>
      </c>
      <c r="BQ114" s="26">
        <v>89</v>
      </c>
      <c r="BR114" s="26">
        <v>74</v>
      </c>
      <c r="BS114" s="26">
        <v>71</v>
      </c>
      <c r="BT114" s="26">
        <v>56</v>
      </c>
      <c r="BU114" s="26">
        <v>144</v>
      </c>
      <c r="BV114" s="26">
        <v>34</v>
      </c>
      <c r="BW114" s="26">
        <v>55</v>
      </c>
      <c r="BX114" s="27">
        <v>16</v>
      </c>
      <c r="BY114" s="28">
        <f t="shared" si="76"/>
        <v>83810</v>
      </c>
      <c r="BZ114" s="29">
        <f t="shared" si="77"/>
        <v>9082800</v>
      </c>
      <c r="CA114" s="14"/>
      <c r="CB114" s="120" t="s">
        <v>42</v>
      </c>
      <c r="CC114" s="30" t="s">
        <v>30</v>
      </c>
      <c r="CD114" s="31" t="s">
        <v>145</v>
      </c>
      <c r="CE114" s="31" t="s">
        <v>38</v>
      </c>
      <c r="CF114" s="31" t="s">
        <v>55</v>
      </c>
      <c r="CG114" s="31" t="s">
        <v>48</v>
      </c>
      <c r="CH114" s="31" t="s">
        <v>87</v>
      </c>
      <c r="CI114" s="31" t="s">
        <v>88</v>
      </c>
      <c r="CJ114" s="31" t="s">
        <v>47</v>
      </c>
      <c r="CK114" s="31" t="s">
        <v>62</v>
      </c>
      <c r="CL114" s="31" t="s">
        <v>37</v>
      </c>
      <c r="CM114" s="31" t="s">
        <v>142</v>
      </c>
      <c r="CN114" s="32" t="s">
        <v>23</v>
      </c>
      <c r="CO114" s="19"/>
    </row>
    <row r="115" spans="2:93" ht="13.5" thickBot="1" x14ac:dyDescent="0.25">
      <c r="B115" s="8"/>
      <c r="C115" s="25">
        <v>62</v>
      </c>
      <c r="D115" s="26">
        <v>4</v>
      </c>
      <c r="E115" s="26">
        <v>27</v>
      </c>
      <c r="F115" s="26">
        <v>83</v>
      </c>
      <c r="G115" s="26">
        <v>110</v>
      </c>
      <c r="H115" s="26">
        <v>100</v>
      </c>
      <c r="I115" s="26">
        <v>35</v>
      </c>
      <c r="J115" s="26">
        <v>141</v>
      </c>
      <c r="K115" s="26">
        <v>45</v>
      </c>
      <c r="L115" s="26">
        <v>109</v>
      </c>
      <c r="M115" s="26">
        <v>118</v>
      </c>
      <c r="N115" s="27">
        <v>36</v>
      </c>
      <c r="O115" s="28">
        <f t="shared" si="72"/>
        <v>83810</v>
      </c>
      <c r="P115" s="29">
        <f t="shared" si="73"/>
        <v>9082800</v>
      </c>
      <c r="Q115" s="14"/>
      <c r="R115" s="109" t="s">
        <v>212</v>
      </c>
      <c r="S115" s="30" t="s">
        <v>21</v>
      </c>
      <c r="T115" s="34" t="s">
        <v>82</v>
      </c>
      <c r="U115" s="31" t="s">
        <v>16</v>
      </c>
      <c r="V115" s="31" t="s">
        <v>32</v>
      </c>
      <c r="W115" s="31" t="s">
        <v>175</v>
      </c>
      <c r="X115" s="31" t="s">
        <v>108</v>
      </c>
      <c r="Y115" s="31" t="s">
        <v>176</v>
      </c>
      <c r="Z115" s="31" t="s">
        <v>79</v>
      </c>
      <c r="AA115" s="31" t="s">
        <v>101</v>
      </c>
      <c r="AB115" s="31" t="s">
        <v>60</v>
      </c>
      <c r="AC115" s="37" t="s">
        <v>11</v>
      </c>
      <c r="AD115" s="32" t="s">
        <v>57</v>
      </c>
      <c r="AE115" s="19"/>
      <c r="AG115" s="8"/>
      <c r="AH115" s="25">
        <v>144</v>
      </c>
      <c r="AI115" s="26">
        <v>36</v>
      </c>
      <c r="AJ115" s="26">
        <v>102</v>
      </c>
      <c r="AK115" s="26">
        <v>65</v>
      </c>
      <c r="AL115" s="26">
        <v>20</v>
      </c>
      <c r="AM115" s="26">
        <v>57</v>
      </c>
      <c r="AN115" s="26">
        <v>88</v>
      </c>
      <c r="AO115" s="26">
        <v>125</v>
      </c>
      <c r="AP115" s="26">
        <v>80</v>
      </c>
      <c r="AQ115" s="26">
        <v>43</v>
      </c>
      <c r="AR115" s="26">
        <v>109</v>
      </c>
      <c r="AS115" s="27">
        <v>1</v>
      </c>
      <c r="AT115" s="28">
        <f t="shared" si="74"/>
        <v>83810</v>
      </c>
      <c r="AU115" s="29">
        <f t="shared" si="75"/>
        <v>9082800</v>
      </c>
      <c r="AV115" s="88"/>
      <c r="AW115" s="123" t="s">
        <v>174</v>
      </c>
      <c r="AX115" s="30" t="s">
        <v>62</v>
      </c>
      <c r="AY115" s="31" t="s">
        <v>57</v>
      </c>
      <c r="AZ115" s="31" t="s">
        <v>58</v>
      </c>
      <c r="BA115" s="31" t="s">
        <v>35</v>
      </c>
      <c r="BB115" s="93" t="s">
        <v>54</v>
      </c>
      <c r="BC115" s="31" t="s">
        <v>61</v>
      </c>
      <c r="BD115" s="31" t="s">
        <v>56</v>
      </c>
      <c r="BE115" s="31" t="s">
        <v>63</v>
      </c>
      <c r="BF115" s="31" t="s">
        <v>40</v>
      </c>
      <c r="BG115" s="94" t="s">
        <v>59</v>
      </c>
      <c r="BH115" s="34" t="s">
        <v>60</v>
      </c>
      <c r="BI115" s="81" t="s">
        <v>55</v>
      </c>
      <c r="BJ115" s="19"/>
      <c r="BL115" s="8"/>
      <c r="BM115" s="25">
        <v>14</v>
      </c>
      <c r="BN115" s="26">
        <v>65</v>
      </c>
      <c r="BO115" s="26">
        <v>70</v>
      </c>
      <c r="BP115" s="26">
        <v>138</v>
      </c>
      <c r="BQ115" s="26">
        <v>22</v>
      </c>
      <c r="BR115" s="26">
        <v>79</v>
      </c>
      <c r="BS115" s="26">
        <v>66</v>
      </c>
      <c r="BT115" s="26">
        <v>123</v>
      </c>
      <c r="BU115" s="26">
        <v>7</v>
      </c>
      <c r="BV115" s="26">
        <v>75</v>
      </c>
      <c r="BW115" s="26">
        <v>80</v>
      </c>
      <c r="BX115" s="27">
        <v>131</v>
      </c>
      <c r="BY115" s="28">
        <f t="shared" si="76"/>
        <v>83810</v>
      </c>
      <c r="BZ115" s="29">
        <f t="shared" si="77"/>
        <v>9082800</v>
      </c>
      <c r="CA115" s="14"/>
      <c r="CB115" s="120" t="s">
        <v>137</v>
      </c>
      <c r="CC115" s="30" t="s">
        <v>17</v>
      </c>
      <c r="CD115" s="31" t="s">
        <v>35</v>
      </c>
      <c r="CE115" s="31" t="s">
        <v>162</v>
      </c>
      <c r="CF115" s="31" t="s">
        <v>52</v>
      </c>
      <c r="CG115" s="31" t="s">
        <v>127</v>
      </c>
      <c r="CH115" s="31" t="s">
        <v>103</v>
      </c>
      <c r="CI115" s="31" t="s">
        <v>106</v>
      </c>
      <c r="CJ115" s="31" t="s">
        <v>126</v>
      </c>
      <c r="CK115" s="31" t="s">
        <v>43</v>
      </c>
      <c r="CL115" s="31" t="s">
        <v>163</v>
      </c>
      <c r="CM115" s="31" t="s">
        <v>40</v>
      </c>
      <c r="CN115" s="32" t="s">
        <v>10</v>
      </c>
      <c r="CO115" s="19"/>
    </row>
    <row r="116" spans="2:93" ht="13.5" thickBot="1" x14ac:dyDescent="0.25">
      <c r="B116" s="8"/>
      <c r="C116" s="40">
        <v>54</v>
      </c>
      <c r="D116" s="41">
        <v>81</v>
      </c>
      <c r="E116" s="41">
        <v>68</v>
      </c>
      <c r="F116" s="41">
        <v>91</v>
      </c>
      <c r="G116" s="41">
        <v>21</v>
      </c>
      <c r="H116" s="41">
        <v>142</v>
      </c>
      <c r="I116" s="41">
        <v>124</v>
      </c>
      <c r="J116" s="41">
        <v>64</v>
      </c>
      <c r="K116" s="41">
        <v>3</v>
      </c>
      <c r="L116" s="41">
        <v>23</v>
      </c>
      <c r="M116" s="41">
        <v>77</v>
      </c>
      <c r="N116" s="42">
        <v>122</v>
      </c>
      <c r="O116" s="28">
        <f t="shared" si="72"/>
        <v>83810</v>
      </c>
      <c r="P116" s="29">
        <f t="shared" si="73"/>
        <v>9082800</v>
      </c>
      <c r="Q116" s="14"/>
      <c r="R116" s="109" t="s">
        <v>124</v>
      </c>
      <c r="S116" s="124" t="s">
        <v>122</v>
      </c>
      <c r="T116" s="44" t="s">
        <v>153</v>
      </c>
      <c r="U116" s="44" t="s">
        <v>81</v>
      </c>
      <c r="V116" s="44" t="s">
        <v>119</v>
      </c>
      <c r="W116" s="44" t="s">
        <v>100</v>
      </c>
      <c r="X116" s="44" t="s">
        <v>67</v>
      </c>
      <c r="Y116" s="44" t="s">
        <v>109</v>
      </c>
      <c r="Z116" s="44" t="s">
        <v>152</v>
      </c>
      <c r="AA116" s="44" t="s">
        <v>72</v>
      </c>
      <c r="AB116" s="44" t="s">
        <v>65</v>
      </c>
      <c r="AC116" s="44" t="s">
        <v>80</v>
      </c>
      <c r="AD116" s="98" t="s">
        <v>74</v>
      </c>
      <c r="AE116" s="19"/>
      <c r="AG116" s="8"/>
      <c r="AH116" s="40">
        <v>82</v>
      </c>
      <c r="AI116" s="41">
        <v>110</v>
      </c>
      <c r="AJ116" s="41">
        <v>31</v>
      </c>
      <c r="AK116" s="41">
        <v>50</v>
      </c>
      <c r="AL116" s="41">
        <v>7</v>
      </c>
      <c r="AM116" s="41">
        <v>121</v>
      </c>
      <c r="AN116" s="41">
        <v>24</v>
      </c>
      <c r="AO116" s="41">
        <v>138</v>
      </c>
      <c r="AP116" s="41">
        <v>95</v>
      </c>
      <c r="AQ116" s="41">
        <v>114</v>
      </c>
      <c r="AR116" s="41">
        <v>35</v>
      </c>
      <c r="AS116" s="42">
        <v>63</v>
      </c>
      <c r="AT116" s="28">
        <f t="shared" si="74"/>
        <v>83810</v>
      </c>
      <c r="AU116" s="29">
        <f t="shared" si="75"/>
        <v>9082800</v>
      </c>
      <c r="AV116" s="88"/>
      <c r="AW116" s="123" t="s">
        <v>178</v>
      </c>
      <c r="AX116" s="114" t="s">
        <v>95</v>
      </c>
      <c r="AY116" s="44" t="s">
        <v>175</v>
      </c>
      <c r="AZ116" s="44" t="s">
        <v>92</v>
      </c>
      <c r="BA116" s="44" t="s">
        <v>18</v>
      </c>
      <c r="BB116" s="115" t="s">
        <v>43</v>
      </c>
      <c r="BC116" s="44" t="s">
        <v>156</v>
      </c>
      <c r="BD116" s="44" t="s">
        <v>159</v>
      </c>
      <c r="BE116" s="44" t="s">
        <v>52</v>
      </c>
      <c r="BF116" s="44" t="s">
        <v>9</v>
      </c>
      <c r="BG116" s="100" t="s">
        <v>97</v>
      </c>
      <c r="BH116" s="44" t="s">
        <v>176</v>
      </c>
      <c r="BI116" s="86" t="s">
        <v>94</v>
      </c>
      <c r="BJ116" s="19"/>
      <c r="BL116" s="8"/>
      <c r="BM116" s="40">
        <v>50</v>
      </c>
      <c r="BN116" s="41">
        <v>128</v>
      </c>
      <c r="BO116" s="41">
        <v>43</v>
      </c>
      <c r="BP116" s="41">
        <v>64</v>
      </c>
      <c r="BQ116" s="41">
        <v>136</v>
      </c>
      <c r="BR116" s="41">
        <v>30</v>
      </c>
      <c r="BS116" s="41">
        <v>115</v>
      </c>
      <c r="BT116" s="41">
        <v>9</v>
      </c>
      <c r="BU116" s="41">
        <v>81</v>
      </c>
      <c r="BV116" s="41">
        <v>102</v>
      </c>
      <c r="BW116" s="41">
        <v>17</v>
      </c>
      <c r="BX116" s="42">
        <v>95</v>
      </c>
      <c r="BY116" s="28">
        <f t="shared" si="76"/>
        <v>83810</v>
      </c>
      <c r="BZ116" s="29">
        <f t="shared" si="77"/>
        <v>9082800</v>
      </c>
      <c r="CA116" s="14"/>
      <c r="CB116" s="122" t="s">
        <v>124</v>
      </c>
      <c r="CC116" s="43" t="s">
        <v>18</v>
      </c>
      <c r="CD116" s="44" t="s">
        <v>98</v>
      </c>
      <c r="CE116" s="44" t="s">
        <v>59</v>
      </c>
      <c r="CF116" s="44" t="s">
        <v>152</v>
      </c>
      <c r="CG116" s="44" t="s">
        <v>147</v>
      </c>
      <c r="CH116" s="44" t="s">
        <v>114</v>
      </c>
      <c r="CI116" s="44" t="s">
        <v>113</v>
      </c>
      <c r="CJ116" s="44" t="s">
        <v>150</v>
      </c>
      <c r="CK116" s="44" t="s">
        <v>153</v>
      </c>
      <c r="CL116" s="44" t="s">
        <v>58</v>
      </c>
      <c r="CM116" s="44" t="s">
        <v>91</v>
      </c>
      <c r="CN116" s="45" t="s">
        <v>9</v>
      </c>
      <c r="CO116" s="19"/>
    </row>
    <row r="117" spans="2:93" ht="12.75" x14ac:dyDescent="0.2">
      <c r="B117" s="8"/>
      <c r="C117" s="50">
        <f t="shared" ref="C117:N117" si="78">SUMSQ(C105:C116)</f>
        <v>83810</v>
      </c>
      <c r="D117" s="51">
        <f t="shared" si="78"/>
        <v>83810</v>
      </c>
      <c r="E117" s="51">
        <f t="shared" si="78"/>
        <v>83810</v>
      </c>
      <c r="F117" s="51">
        <f t="shared" si="78"/>
        <v>83810</v>
      </c>
      <c r="G117" s="51">
        <f t="shared" si="78"/>
        <v>83810</v>
      </c>
      <c r="H117" s="51">
        <f t="shared" si="78"/>
        <v>83810</v>
      </c>
      <c r="I117" s="51">
        <f t="shared" si="78"/>
        <v>83810</v>
      </c>
      <c r="J117" s="51">
        <f t="shared" si="78"/>
        <v>83810</v>
      </c>
      <c r="K117" s="51">
        <f t="shared" si="78"/>
        <v>83810</v>
      </c>
      <c r="L117" s="51">
        <f t="shared" si="78"/>
        <v>83810</v>
      </c>
      <c r="M117" s="51">
        <f t="shared" si="78"/>
        <v>83810</v>
      </c>
      <c r="N117" s="51">
        <f t="shared" si="78"/>
        <v>83810</v>
      </c>
      <c r="O117" s="28">
        <f>SUMSQ(C105,D106,E107,F108,G109,H110,I111,J112,K113,L114,M115,N116)</f>
        <v>83810</v>
      </c>
      <c r="P117" s="52">
        <f>C105^3+D106^3+E107^3+F108^3+G109^3+H110^3+I111^3+J112^3+K113^3+L114^3+M115^3+N116^3</f>
        <v>9082800</v>
      </c>
      <c r="Q117" s="14"/>
      <c r="R117" s="14"/>
      <c r="S117" s="109" t="s">
        <v>20</v>
      </c>
      <c r="T117" s="109" t="s">
        <v>53</v>
      </c>
      <c r="U117" s="109" t="s">
        <v>85</v>
      </c>
      <c r="V117" s="109" t="s">
        <v>110</v>
      </c>
      <c r="W117" s="109" t="s">
        <v>129</v>
      </c>
      <c r="X117" s="109" t="s">
        <v>140</v>
      </c>
      <c r="Y117" s="109" t="s">
        <v>151</v>
      </c>
      <c r="Z117" s="109" t="s">
        <v>164</v>
      </c>
      <c r="AA117" s="109" t="s">
        <v>170</v>
      </c>
      <c r="AB117" s="109" t="s">
        <v>172</v>
      </c>
      <c r="AC117" s="109" t="s">
        <v>174</v>
      </c>
      <c r="AD117" s="109" t="s">
        <v>178</v>
      </c>
      <c r="AE117" s="19"/>
      <c r="AG117" s="8"/>
      <c r="AH117" s="50">
        <f t="shared" ref="AH117:AS117" si="79">SUMSQ(AH105:AH116)</f>
        <v>83810</v>
      </c>
      <c r="AI117" s="51">
        <f t="shared" si="79"/>
        <v>83810</v>
      </c>
      <c r="AJ117" s="51">
        <f t="shared" si="79"/>
        <v>83810</v>
      </c>
      <c r="AK117" s="51">
        <f t="shared" si="79"/>
        <v>83810</v>
      </c>
      <c r="AL117" s="51">
        <f t="shared" si="79"/>
        <v>83810</v>
      </c>
      <c r="AM117" s="51">
        <f t="shared" si="79"/>
        <v>83810</v>
      </c>
      <c r="AN117" s="51">
        <f t="shared" si="79"/>
        <v>83810</v>
      </c>
      <c r="AO117" s="51">
        <f t="shared" si="79"/>
        <v>83810</v>
      </c>
      <c r="AP117" s="51">
        <f t="shared" si="79"/>
        <v>83810</v>
      </c>
      <c r="AQ117" s="51">
        <f t="shared" si="79"/>
        <v>83810</v>
      </c>
      <c r="AR117" s="51">
        <f t="shared" si="79"/>
        <v>83810</v>
      </c>
      <c r="AS117" s="51">
        <f t="shared" si="79"/>
        <v>83810</v>
      </c>
      <c r="AT117" s="28">
        <f>SUMSQ(AH105,AI106,AJ107,AK108,AL109,AM110,AN111,AO112,AP113,AQ114,AR115,AS116)</f>
        <v>83810</v>
      </c>
      <c r="AU117" s="52">
        <f>AH105^3+AI106^3+AJ107^3+AK108^3+AL109^3+AM110^3+AN111^3+AO112^3+AP113^3+AQ114^3+AR115^3+AS116^3</f>
        <v>9082800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9"/>
      <c r="BL117" s="8"/>
      <c r="BM117" s="50">
        <f t="shared" ref="BM117:BX117" si="80">SUMSQ(BM105:BM116)</f>
        <v>83810</v>
      </c>
      <c r="BN117" s="51">
        <f t="shared" si="80"/>
        <v>83810</v>
      </c>
      <c r="BO117" s="51">
        <f t="shared" si="80"/>
        <v>83810</v>
      </c>
      <c r="BP117" s="51">
        <f t="shared" si="80"/>
        <v>83810</v>
      </c>
      <c r="BQ117" s="51">
        <f t="shared" si="80"/>
        <v>83810</v>
      </c>
      <c r="BR117" s="51">
        <f t="shared" si="80"/>
        <v>83810</v>
      </c>
      <c r="BS117" s="51">
        <f t="shared" si="80"/>
        <v>83810</v>
      </c>
      <c r="BT117" s="51">
        <f t="shared" si="80"/>
        <v>83810</v>
      </c>
      <c r="BU117" s="51">
        <f t="shared" si="80"/>
        <v>83810</v>
      </c>
      <c r="BV117" s="51">
        <f t="shared" si="80"/>
        <v>83810</v>
      </c>
      <c r="BW117" s="51">
        <f t="shared" si="80"/>
        <v>83810</v>
      </c>
      <c r="BX117" s="51">
        <f t="shared" si="80"/>
        <v>83810</v>
      </c>
      <c r="BY117" s="28">
        <f>SUMSQ(BM105,BN106,BO107,BP108,BQ109,BR110,BS111,BT112,BU113,BV114,BW115,BX116)</f>
        <v>83810</v>
      </c>
      <c r="BZ117" s="52">
        <f>BM105^3+BN106^3+BO107^3+BP108^3+BQ109^3+BR110^3+BS111^3+BT112^3+BU113^3+BV114^3+BW115^3+BX116^3</f>
        <v>9082800</v>
      </c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9"/>
    </row>
    <row r="118" spans="2:93" ht="12.75" thickBot="1" x14ac:dyDescent="0.25">
      <c r="B118" s="8"/>
      <c r="C118" s="55">
        <f t="shared" ref="C118:N118" si="81">C105^3+C106^3+C107^3+C108^3+C109^3+C110^3+C111^3+C112^3+C113^3+C114^3+C115^3+C116^3</f>
        <v>9082800</v>
      </c>
      <c r="D118" s="56">
        <f t="shared" si="81"/>
        <v>9082800</v>
      </c>
      <c r="E118" s="56">
        <f t="shared" si="81"/>
        <v>9082800</v>
      </c>
      <c r="F118" s="56">
        <f t="shared" si="81"/>
        <v>9082800</v>
      </c>
      <c r="G118" s="56">
        <f t="shared" si="81"/>
        <v>9082800</v>
      </c>
      <c r="H118" s="56">
        <f t="shared" si="81"/>
        <v>9082800</v>
      </c>
      <c r="I118" s="56">
        <f t="shared" si="81"/>
        <v>9082800</v>
      </c>
      <c r="J118" s="56">
        <f t="shared" si="81"/>
        <v>9082800</v>
      </c>
      <c r="K118" s="56">
        <f t="shared" si="81"/>
        <v>9082800</v>
      </c>
      <c r="L118" s="56">
        <f t="shared" si="81"/>
        <v>9082800</v>
      </c>
      <c r="M118" s="56">
        <f t="shared" si="81"/>
        <v>9082800</v>
      </c>
      <c r="N118" s="56">
        <f t="shared" si="81"/>
        <v>9082800</v>
      </c>
      <c r="O118" s="57">
        <f>SUMSQ(C116,D115,E114,F113,G112,H111,I110,J109,K108,L107,M106,N105)</f>
        <v>83810</v>
      </c>
      <c r="P118" s="58">
        <f>C116^3+D115^3+E114^3+F113^3+G112^3+H111^3+I110^3+J109^3+K108^3+L107^3+M106^3+N105^3</f>
        <v>9082800</v>
      </c>
      <c r="Q118" s="14"/>
      <c r="R118" s="14"/>
      <c r="S118" s="62" t="s">
        <v>15</v>
      </c>
      <c r="T118" s="63" t="s">
        <v>68</v>
      </c>
      <c r="U118" s="63" t="s">
        <v>159</v>
      </c>
      <c r="V118" s="63" t="s">
        <v>157</v>
      </c>
      <c r="W118" s="63" t="s">
        <v>47</v>
      </c>
      <c r="X118" s="63" t="s">
        <v>131</v>
      </c>
      <c r="Y118" s="63" t="s">
        <v>89</v>
      </c>
      <c r="Z118" s="63" t="s">
        <v>136</v>
      </c>
      <c r="AA118" s="63" t="s">
        <v>50</v>
      </c>
      <c r="AB118" s="63" t="s">
        <v>25</v>
      </c>
      <c r="AC118" s="63" t="s">
        <v>11</v>
      </c>
      <c r="AD118" s="64" t="s">
        <v>74</v>
      </c>
      <c r="AE118" s="19"/>
      <c r="AG118" s="8"/>
      <c r="AH118" s="55">
        <f t="shared" ref="AH118:AS118" si="82">AH105^3+AH106^3+AH107^3+AH108^3+AH109^3+AH110^3+AH111^3+AH112^3+AH113^3+AH114^3+AH115^3+AH116^3</f>
        <v>9082800</v>
      </c>
      <c r="AI118" s="56">
        <f t="shared" si="82"/>
        <v>9082800</v>
      </c>
      <c r="AJ118" s="56">
        <f t="shared" si="82"/>
        <v>9082800</v>
      </c>
      <c r="AK118" s="56">
        <f t="shared" si="82"/>
        <v>9082800</v>
      </c>
      <c r="AL118" s="56">
        <f t="shared" si="82"/>
        <v>9082800</v>
      </c>
      <c r="AM118" s="56">
        <f t="shared" si="82"/>
        <v>9082800</v>
      </c>
      <c r="AN118" s="56">
        <f t="shared" si="82"/>
        <v>9082800</v>
      </c>
      <c r="AO118" s="56">
        <f t="shared" si="82"/>
        <v>9082800</v>
      </c>
      <c r="AP118" s="56">
        <f t="shared" si="82"/>
        <v>9082800</v>
      </c>
      <c r="AQ118" s="56">
        <f t="shared" si="82"/>
        <v>9082800</v>
      </c>
      <c r="AR118" s="56">
        <f t="shared" si="82"/>
        <v>9082800</v>
      </c>
      <c r="AS118" s="56">
        <f t="shared" si="82"/>
        <v>9082800</v>
      </c>
      <c r="AT118" s="57">
        <f>SUMSQ(AH116,AI115,AJ114,AK113,AL112,AM111,AN110,AO109,AP108,AQ107,AR106,AS105)</f>
        <v>83810</v>
      </c>
      <c r="AU118" s="58">
        <f>AH116^3+AI115^3+AJ114^3+AK113^3+AL112^3+AM111^3+AN110^3+AO109^3+AP108^3+AQ107^3+AR106^3+AS105^3</f>
        <v>9082800</v>
      </c>
      <c r="AV118" s="14"/>
      <c r="AW118" s="14"/>
      <c r="AX118" s="62" t="s">
        <v>73</v>
      </c>
      <c r="AY118" s="63" t="s">
        <v>136</v>
      </c>
      <c r="AZ118" s="63" t="s">
        <v>163</v>
      </c>
      <c r="BA118" s="63" t="s">
        <v>28</v>
      </c>
      <c r="BB118" s="63" t="s">
        <v>121</v>
      </c>
      <c r="BC118" s="63" t="s">
        <v>37</v>
      </c>
      <c r="BD118" s="63" t="s">
        <v>104</v>
      </c>
      <c r="BE118" s="63" t="s">
        <v>108</v>
      </c>
      <c r="BF118" s="63" t="s">
        <v>123</v>
      </c>
      <c r="BG118" s="63" t="s">
        <v>93</v>
      </c>
      <c r="BH118" s="63" t="s">
        <v>60</v>
      </c>
      <c r="BI118" s="64" t="s">
        <v>94</v>
      </c>
      <c r="BJ118" s="19"/>
      <c r="BL118" s="8"/>
      <c r="BM118" s="55">
        <f t="shared" ref="BM118:BX118" si="83">BM105^3+BM106^3+BM107^3+BM108^3+BM109^3+BM110^3+BM111^3+BM112^3+BM113^3+BM114^3+BM115^3+BM116^3</f>
        <v>9082800</v>
      </c>
      <c r="BN118" s="56">
        <f t="shared" si="83"/>
        <v>9082800</v>
      </c>
      <c r="BO118" s="56">
        <f t="shared" si="83"/>
        <v>9082800</v>
      </c>
      <c r="BP118" s="56">
        <f t="shared" si="83"/>
        <v>9082800</v>
      </c>
      <c r="BQ118" s="56">
        <f t="shared" si="83"/>
        <v>9082800</v>
      </c>
      <c r="BR118" s="56">
        <f t="shared" si="83"/>
        <v>9082800</v>
      </c>
      <c r="BS118" s="56">
        <f t="shared" si="83"/>
        <v>9082800</v>
      </c>
      <c r="BT118" s="56">
        <f t="shared" si="83"/>
        <v>9082800</v>
      </c>
      <c r="BU118" s="56">
        <f t="shared" si="83"/>
        <v>9082800</v>
      </c>
      <c r="BV118" s="56">
        <f t="shared" si="83"/>
        <v>9082800</v>
      </c>
      <c r="BW118" s="56">
        <f t="shared" si="83"/>
        <v>9082800</v>
      </c>
      <c r="BX118" s="56">
        <f t="shared" si="83"/>
        <v>9082800</v>
      </c>
      <c r="BY118" s="57">
        <f>SUMSQ(BM116,BN115,BO114,BP113,BQ112,BR111,BS110,BT109,BU108,BV107,BW106,BX105)</f>
        <v>83810</v>
      </c>
      <c r="BZ118" s="58">
        <f>BM116^3+BN115^3+BO114^3+BP113^3+BQ112^3+BR111^3+BS110^3+BT109^3+BU108^3+BV107^3+BW106^3+BX105^3</f>
        <v>9082800</v>
      </c>
      <c r="CA118" s="14"/>
      <c r="CB118" s="14"/>
      <c r="CC118" s="62" t="s">
        <v>123</v>
      </c>
      <c r="CD118" s="63" t="s">
        <v>79</v>
      </c>
      <c r="CE118" s="63" t="s">
        <v>54</v>
      </c>
      <c r="CF118" s="63" t="s">
        <v>141</v>
      </c>
      <c r="CG118" s="63" t="s">
        <v>57</v>
      </c>
      <c r="CH118" s="63" t="s">
        <v>89</v>
      </c>
      <c r="CI118" s="63" t="s">
        <v>144</v>
      </c>
      <c r="CJ118" s="63" t="s">
        <v>56</v>
      </c>
      <c r="CK118" s="63" t="s">
        <v>138</v>
      </c>
      <c r="CL118" s="63" t="s">
        <v>37</v>
      </c>
      <c r="CM118" s="63" t="s">
        <v>40</v>
      </c>
      <c r="CN118" s="64" t="s">
        <v>9</v>
      </c>
      <c r="CO118" s="19"/>
    </row>
    <row r="119" spans="2:93" ht="12.75" thickBot="1" x14ac:dyDescent="0.25"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125"/>
      <c r="P119" s="125"/>
      <c r="Q119" s="66"/>
      <c r="R119" s="66"/>
      <c r="S119" s="126" t="s">
        <v>122</v>
      </c>
      <c r="T119" s="127" t="s">
        <v>82</v>
      </c>
      <c r="U119" s="127" t="s">
        <v>160</v>
      </c>
      <c r="V119" s="127" t="s">
        <v>94</v>
      </c>
      <c r="W119" s="127" t="s">
        <v>10</v>
      </c>
      <c r="X119" s="127" t="s">
        <v>35</v>
      </c>
      <c r="Y119" s="127" t="s">
        <v>34</v>
      </c>
      <c r="Z119" s="127" t="s">
        <v>8</v>
      </c>
      <c r="AA119" s="127" t="s">
        <v>63</v>
      </c>
      <c r="AB119" s="127" t="s">
        <v>142</v>
      </c>
      <c r="AC119" s="127" t="s">
        <v>139</v>
      </c>
      <c r="AD119" s="128" t="s">
        <v>141</v>
      </c>
      <c r="AE119" s="71"/>
      <c r="AG119" s="8" t="s">
        <v>0</v>
      </c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72"/>
      <c r="AU119" s="72"/>
      <c r="AV119" s="14"/>
      <c r="AW119" s="14"/>
      <c r="AX119" s="73" t="s">
        <v>95</v>
      </c>
      <c r="AY119" s="74" t="s">
        <v>57</v>
      </c>
      <c r="AZ119" s="74" t="s">
        <v>96</v>
      </c>
      <c r="BA119" s="74" t="s">
        <v>118</v>
      </c>
      <c r="BB119" s="74" t="s">
        <v>101</v>
      </c>
      <c r="BC119" s="74" t="s">
        <v>105</v>
      </c>
      <c r="BD119" s="74" t="s">
        <v>38</v>
      </c>
      <c r="BE119" s="74" t="s">
        <v>120</v>
      </c>
      <c r="BF119" s="74" t="s">
        <v>25</v>
      </c>
      <c r="BG119" s="74" t="s">
        <v>162</v>
      </c>
      <c r="BH119" s="74" t="s">
        <v>133</v>
      </c>
      <c r="BI119" s="75" t="s">
        <v>66</v>
      </c>
      <c r="BJ119" s="19"/>
      <c r="BL119" s="8" t="s">
        <v>0</v>
      </c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72"/>
      <c r="BZ119" s="72"/>
      <c r="CA119" s="14"/>
      <c r="CB119" s="14"/>
      <c r="CC119" s="73" t="s">
        <v>18</v>
      </c>
      <c r="CD119" s="74" t="s">
        <v>35</v>
      </c>
      <c r="CE119" s="74" t="s">
        <v>38</v>
      </c>
      <c r="CF119" s="74" t="s">
        <v>139</v>
      </c>
      <c r="CG119" s="74" t="s">
        <v>61</v>
      </c>
      <c r="CH119" s="74" t="s">
        <v>143</v>
      </c>
      <c r="CI119" s="74" t="s">
        <v>86</v>
      </c>
      <c r="CJ119" s="74" t="s">
        <v>60</v>
      </c>
      <c r="CK119" s="74" t="s">
        <v>146</v>
      </c>
      <c r="CL119" s="74" t="s">
        <v>63</v>
      </c>
      <c r="CM119" s="74" t="s">
        <v>82</v>
      </c>
      <c r="CN119" s="75" t="s">
        <v>118</v>
      </c>
      <c r="CO119" s="19"/>
    </row>
    <row r="120" spans="2:93" ht="12.75" thickBot="1" x14ac:dyDescent="0.25">
      <c r="B120" s="1" t="s">
        <v>0</v>
      </c>
      <c r="O120" s="129"/>
      <c r="P120" s="129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 t="s">
        <v>0</v>
      </c>
      <c r="BD120" s="76"/>
      <c r="BE120" s="76"/>
      <c r="BF120" s="77"/>
      <c r="BG120" s="76"/>
      <c r="BH120" s="76"/>
      <c r="BI120" s="76"/>
      <c r="BJ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7"/>
      <c r="CL120" s="76"/>
      <c r="CM120" s="76"/>
      <c r="CN120" s="76"/>
      <c r="CO120" s="76"/>
    </row>
    <row r="121" spans="2:93" ht="12.75" thickBot="1" x14ac:dyDescent="0.25">
      <c r="B121" s="2"/>
      <c r="C121" s="3"/>
      <c r="D121" s="3"/>
      <c r="E121" s="3"/>
      <c r="F121" s="3"/>
      <c r="G121" s="3"/>
      <c r="H121" s="3"/>
      <c r="I121" s="4" t="s">
        <v>213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">
        <v>214</v>
      </c>
      <c r="Y121" s="3"/>
      <c r="Z121" s="3"/>
      <c r="AA121" s="130"/>
      <c r="AB121" s="3"/>
      <c r="AC121" s="3"/>
      <c r="AD121" s="3"/>
      <c r="AE121" s="6"/>
      <c r="AG121" s="2" t="s">
        <v>0</v>
      </c>
      <c r="AH121" s="3"/>
      <c r="AI121" s="3"/>
      <c r="AJ121" s="3"/>
      <c r="AK121" s="3"/>
      <c r="AL121" s="3"/>
      <c r="AM121" s="3"/>
      <c r="AN121" s="4" t="s">
        <v>215</v>
      </c>
      <c r="AO121" s="3"/>
      <c r="AP121" s="3"/>
      <c r="AQ121" s="3"/>
      <c r="AR121" s="3"/>
      <c r="AS121" s="3"/>
      <c r="AT121" s="3"/>
      <c r="AU121" s="3"/>
      <c r="AV121" s="3" t="s">
        <v>0</v>
      </c>
      <c r="AW121" s="3" t="s">
        <v>0</v>
      </c>
      <c r="AX121" s="3"/>
      <c r="AY121" s="3"/>
      <c r="AZ121" s="3"/>
      <c r="BA121" s="3"/>
      <c r="BB121" s="3"/>
      <c r="BC121" s="4" t="s">
        <v>216</v>
      </c>
      <c r="BD121" s="5"/>
      <c r="BE121" s="3"/>
      <c r="BF121" s="3"/>
      <c r="BG121" s="3"/>
      <c r="BH121" s="3"/>
      <c r="BI121" s="3"/>
      <c r="BJ121" s="6"/>
      <c r="BL121" s="2" t="s">
        <v>0</v>
      </c>
      <c r="BM121" s="3"/>
      <c r="BN121" s="3"/>
      <c r="BO121" s="3"/>
      <c r="BP121" s="3"/>
      <c r="BQ121" s="3"/>
      <c r="BR121" s="3"/>
      <c r="BS121" s="4" t="s">
        <v>217</v>
      </c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4" t="s">
        <v>207</v>
      </c>
      <c r="CI121" s="5"/>
      <c r="CJ121" s="3"/>
      <c r="CK121" s="3"/>
      <c r="CL121" s="3"/>
      <c r="CM121" s="3"/>
      <c r="CN121" s="3"/>
      <c r="CO121" s="6"/>
    </row>
    <row r="122" spans="2:93" ht="13.5" thickBot="1" x14ac:dyDescent="0.25">
      <c r="B122" s="8"/>
      <c r="C122" s="9">
        <v>84</v>
      </c>
      <c r="D122" s="10">
        <v>50</v>
      </c>
      <c r="E122" s="10">
        <v>134</v>
      </c>
      <c r="F122" s="10">
        <v>61</v>
      </c>
      <c r="G122" s="10">
        <v>115</v>
      </c>
      <c r="H122" s="10">
        <v>132</v>
      </c>
      <c r="I122" s="10">
        <v>30</v>
      </c>
      <c r="J122" s="10">
        <v>95</v>
      </c>
      <c r="K122" s="10">
        <v>13</v>
      </c>
      <c r="L122" s="10">
        <v>97</v>
      </c>
      <c r="M122" s="10">
        <v>11</v>
      </c>
      <c r="N122" s="11">
        <v>48</v>
      </c>
      <c r="O122" s="12">
        <f t="shared" ref="O122:O133" si="84">SUMSQ(C122:N122)</f>
        <v>83810</v>
      </c>
      <c r="P122" s="13">
        <f t="shared" ref="P122:P133" si="85">C122^3+D122^3+E122^3+F122^3+G122^3+H122^3+I122^3+J122^3+K122^3+L122^3+M122^3+N122^3</f>
        <v>9082800</v>
      </c>
      <c r="Q122" s="14"/>
      <c r="R122" s="109" t="s">
        <v>154</v>
      </c>
      <c r="S122" s="131" t="s">
        <v>12</v>
      </c>
      <c r="T122" s="17" t="s">
        <v>18</v>
      </c>
      <c r="U122" s="17" t="s">
        <v>121</v>
      </c>
      <c r="V122" s="17" t="s">
        <v>15</v>
      </c>
      <c r="W122" s="17" t="s">
        <v>113</v>
      </c>
      <c r="X122" s="17" t="s">
        <v>123</v>
      </c>
      <c r="Y122" s="17" t="s">
        <v>114</v>
      </c>
      <c r="Z122" s="17" t="s">
        <v>9</v>
      </c>
      <c r="AA122" s="17" t="s">
        <v>118</v>
      </c>
      <c r="AB122" s="17" t="s">
        <v>141</v>
      </c>
      <c r="AC122" s="17" t="s">
        <v>120</v>
      </c>
      <c r="AD122" s="116" t="s">
        <v>146</v>
      </c>
      <c r="AE122" s="19"/>
      <c r="AG122" s="8"/>
      <c r="AH122" s="9">
        <v>82</v>
      </c>
      <c r="AI122" s="10">
        <v>110</v>
      </c>
      <c r="AJ122" s="10">
        <v>31</v>
      </c>
      <c r="AK122" s="10">
        <v>50</v>
      </c>
      <c r="AL122" s="10">
        <v>7</v>
      </c>
      <c r="AM122" s="10">
        <v>121</v>
      </c>
      <c r="AN122" s="10">
        <v>24</v>
      </c>
      <c r="AO122" s="10">
        <v>138</v>
      </c>
      <c r="AP122" s="10">
        <v>95</v>
      </c>
      <c r="AQ122" s="10">
        <v>114</v>
      </c>
      <c r="AR122" s="10">
        <v>35</v>
      </c>
      <c r="AS122" s="11">
        <v>63</v>
      </c>
      <c r="AT122" s="12">
        <f t="shared" ref="AT122:AT133" si="86">SUMSQ(AH122:AS122)</f>
        <v>83810</v>
      </c>
      <c r="AU122" s="13">
        <f t="shared" ref="AU122:AU133" si="87">AH122^3+AI122^3+AJ122^3+AK122^3+AL122^3+AM122^3+AN122^3+AO122^3+AP122^3+AQ122^3+AR122^3+AS122^3</f>
        <v>9082800</v>
      </c>
      <c r="AV122" s="14"/>
      <c r="AW122" s="123" t="s">
        <v>178</v>
      </c>
      <c r="AX122" s="21" t="s">
        <v>95</v>
      </c>
      <c r="AY122" s="17" t="s">
        <v>175</v>
      </c>
      <c r="AZ122" s="90" t="s">
        <v>92</v>
      </c>
      <c r="BA122" s="17" t="s">
        <v>18</v>
      </c>
      <c r="BB122" s="17" t="s">
        <v>43</v>
      </c>
      <c r="BC122" s="17" t="s">
        <v>156</v>
      </c>
      <c r="BD122" s="17" t="s">
        <v>159</v>
      </c>
      <c r="BE122" s="111" t="s">
        <v>52</v>
      </c>
      <c r="BF122" s="17" t="s">
        <v>9</v>
      </c>
      <c r="BG122" s="17" t="s">
        <v>97</v>
      </c>
      <c r="BH122" s="17" t="s">
        <v>176</v>
      </c>
      <c r="BI122" s="117" t="s">
        <v>94</v>
      </c>
      <c r="BJ122" s="19"/>
      <c r="BL122" s="8"/>
      <c r="BM122" s="9">
        <v>132</v>
      </c>
      <c r="BN122" s="10">
        <v>47</v>
      </c>
      <c r="BO122" s="10">
        <v>12</v>
      </c>
      <c r="BP122" s="10">
        <v>69</v>
      </c>
      <c r="BQ122" s="10">
        <v>119</v>
      </c>
      <c r="BR122" s="10">
        <v>91</v>
      </c>
      <c r="BS122" s="10">
        <v>54</v>
      </c>
      <c r="BT122" s="10">
        <v>26</v>
      </c>
      <c r="BU122" s="10">
        <v>76</v>
      </c>
      <c r="BV122" s="10">
        <v>133</v>
      </c>
      <c r="BW122" s="10">
        <v>98</v>
      </c>
      <c r="BX122" s="11">
        <v>13</v>
      </c>
      <c r="BY122" s="12">
        <f t="shared" ref="BY122:BY133" si="88">SUMSQ(BM122:BX122)</f>
        <v>83810</v>
      </c>
      <c r="BZ122" s="13">
        <f t="shared" ref="BZ122:BZ133" si="89">BM122^3+BN122^3+BO122^3+BP122^3+BQ122^3+BR122^3+BS122^3+BT122^3+BU122^3+BV122^3+BW122^3+BX122^3</f>
        <v>9082800</v>
      </c>
      <c r="CA122" s="14"/>
      <c r="CB122" s="118" t="s">
        <v>33</v>
      </c>
      <c r="CC122" s="16" t="s">
        <v>123</v>
      </c>
      <c r="CD122" s="17" t="s">
        <v>135</v>
      </c>
      <c r="CE122" s="17" t="s">
        <v>168</v>
      </c>
      <c r="CF122" s="17" t="s">
        <v>70</v>
      </c>
      <c r="CG122" s="17" t="s">
        <v>46</v>
      </c>
      <c r="CH122" s="17" t="s">
        <v>119</v>
      </c>
      <c r="CI122" s="17" t="s">
        <v>122</v>
      </c>
      <c r="CJ122" s="17" t="s">
        <v>49</v>
      </c>
      <c r="CK122" s="17" t="s">
        <v>69</v>
      </c>
      <c r="CL122" s="17" t="s">
        <v>158</v>
      </c>
      <c r="CM122" s="17" t="s">
        <v>134</v>
      </c>
      <c r="CN122" s="18" t="s">
        <v>118</v>
      </c>
      <c r="CO122" s="19"/>
    </row>
    <row r="123" spans="2:93" ht="13.5" thickBot="1" x14ac:dyDescent="0.25">
      <c r="B123" s="8"/>
      <c r="C123" s="25">
        <v>144</v>
      </c>
      <c r="D123" s="26">
        <v>78</v>
      </c>
      <c r="E123" s="26">
        <v>96</v>
      </c>
      <c r="F123" s="26">
        <v>1</v>
      </c>
      <c r="G123" s="26">
        <v>138</v>
      </c>
      <c r="H123" s="26">
        <v>74</v>
      </c>
      <c r="I123" s="26">
        <v>7</v>
      </c>
      <c r="J123" s="26">
        <v>67</v>
      </c>
      <c r="K123" s="26">
        <v>71</v>
      </c>
      <c r="L123" s="26">
        <v>53</v>
      </c>
      <c r="M123" s="26">
        <v>49</v>
      </c>
      <c r="N123" s="27">
        <v>92</v>
      </c>
      <c r="O123" s="28">
        <f t="shared" si="84"/>
        <v>83810</v>
      </c>
      <c r="P123" s="29">
        <f t="shared" si="85"/>
        <v>9082800</v>
      </c>
      <c r="Q123" s="14"/>
      <c r="R123" s="109" t="s">
        <v>177</v>
      </c>
      <c r="S123" s="30" t="s">
        <v>62</v>
      </c>
      <c r="T123" s="112" t="s">
        <v>71</v>
      </c>
      <c r="U123" s="31" t="s">
        <v>139</v>
      </c>
      <c r="V123" s="31" t="s">
        <v>55</v>
      </c>
      <c r="W123" s="31" t="s">
        <v>52</v>
      </c>
      <c r="X123" s="31" t="s">
        <v>87</v>
      </c>
      <c r="Y123" s="31" t="s">
        <v>43</v>
      </c>
      <c r="Z123" s="31" t="s">
        <v>68</v>
      </c>
      <c r="AA123" s="31" t="s">
        <v>88</v>
      </c>
      <c r="AB123" s="31" t="s">
        <v>29</v>
      </c>
      <c r="AC123" s="119" t="s">
        <v>138</v>
      </c>
      <c r="AD123" s="32" t="s">
        <v>24</v>
      </c>
      <c r="AE123" s="19"/>
      <c r="AG123" s="8"/>
      <c r="AH123" s="25">
        <v>59</v>
      </c>
      <c r="AI123" s="26">
        <v>135</v>
      </c>
      <c r="AJ123" s="26">
        <v>115</v>
      </c>
      <c r="AK123" s="26">
        <v>66</v>
      </c>
      <c r="AL123" s="26">
        <v>117</v>
      </c>
      <c r="AM123" s="26">
        <v>122</v>
      </c>
      <c r="AN123" s="26">
        <v>23</v>
      </c>
      <c r="AO123" s="26">
        <v>28</v>
      </c>
      <c r="AP123" s="26">
        <v>79</v>
      </c>
      <c r="AQ123" s="26">
        <v>30</v>
      </c>
      <c r="AR123" s="26">
        <v>10</v>
      </c>
      <c r="AS123" s="27">
        <v>86</v>
      </c>
      <c r="AT123" s="28">
        <f t="shared" si="86"/>
        <v>83810</v>
      </c>
      <c r="AU123" s="29">
        <f t="shared" si="87"/>
        <v>9082800</v>
      </c>
      <c r="AV123" s="14"/>
      <c r="AW123" s="123" t="s">
        <v>20</v>
      </c>
      <c r="AX123" s="39" t="s">
        <v>73</v>
      </c>
      <c r="AY123" s="33" t="s">
        <v>112</v>
      </c>
      <c r="AZ123" s="93" t="s">
        <v>113</v>
      </c>
      <c r="BA123" s="31" t="s">
        <v>106</v>
      </c>
      <c r="BB123" s="31" t="s">
        <v>111</v>
      </c>
      <c r="BC123" s="31" t="s">
        <v>74</v>
      </c>
      <c r="BD123" s="31" t="s">
        <v>65</v>
      </c>
      <c r="BE123" s="94" t="s">
        <v>116</v>
      </c>
      <c r="BF123" s="31" t="s">
        <v>103</v>
      </c>
      <c r="BG123" s="31" t="s">
        <v>114</v>
      </c>
      <c r="BH123" s="31" t="s">
        <v>115</v>
      </c>
      <c r="BI123" s="32" t="s">
        <v>66</v>
      </c>
      <c r="BJ123" s="19"/>
      <c r="BL123" s="8"/>
      <c r="BM123" s="25">
        <v>99</v>
      </c>
      <c r="BN123" s="26">
        <v>141</v>
      </c>
      <c r="BO123" s="26">
        <v>117</v>
      </c>
      <c r="BP123" s="26">
        <v>44</v>
      </c>
      <c r="BQ123" s="26">
        <v>83</v>
      </c>
      <c r="BR123" s="26">
        <v>27</v>
      </c>
      <c r="BS123" s="26">
        <v>118</v>
      </c>
      <c r="BT123" s="26">
        <v>62</v>
      </c>
      <c r="BU123" s="26">
        <v>101</v>
      </c>
      <c r="BV123" s="26">
        <v>28</v>
      </c>
      <c r="BW123" s="26">
        <v>4</v>
      </c>
      <c r="BX123" s="27">
        <v>46</v>
      </c>
      <c r="BY123" s="28">
        <f t="shared" si="88"/>
        <v>83810</v>
      </c>
      <c r="BZ123" s="29">
        <f t="shared" si="89"/>
        <v>9082800</v>
      </c>
      <c r="CA123" s="14"/>
      <c r="CB123" s="120" t="s">
        <v>42</v>
      </c>
      <c r="CC123" s="30" t="s">
        <v>22</v>
      </c>
      <c r="CD123" s="31" t="s">
        <v>79</v>
      </c>
      <c r="CE123" s="31" t="s">
        <v>111</v>
      </c>
      <c r="CF123" s="31" t="s">
        <v>102</v>
      </c>
      <c r="CG123" s="31" t="s">
        <v>32</v>
      </c>
      <c r="CH123" s="31" t="s">
        <v>16</v>
      </c>
      <c r="CI123" s="31" t="s">
        <v>11</v>
      </c>
      <c r="CJ123" s="31" t="s">
        <v>21</v>
      </c>
      <c r="CK123" s="31" t="s">
        <v>107</v>
      </c>
      <c r="CL123" s="31" t="s">
        <v>116</v>
      </c>
      <c r="CM123" s="31" t="s">
        <v>82</v>
      </c>
      <c r="CN123" s="32" t="s">
        <v>31</v>
      </c>
      <c r="CO123" s="19"/>
    </row>
    <row r="124" spans="2:93" ht="13.5" thickBot="1" x14ac:dyDescent="0.25">
      <c r="B124" s="8"/>
      <c r="C124" s="25">
        <v>12</v>
      </c>
      <c r="D124" s="26">
        <v>60</v>
      </c>
      <c r="E124" s="26">
        <v>121</v>
      </c>
      <c r="F124" s="26">
        <v>133</v>
      </c>
      <c r="G124" s="26">
        <v>44</v>
      </c>
      <c r="H124" s="26">
        <v>128</v>
      </c>
      <c r="I124" s="26">
        <v>101</v>
      </c>
      <c r="J124" s="26">
        <v>85</v>
      </c>
      <c r="K124" s="26">
        <v>17</v>
      </c>
      <c r="L124" s="26">
        <v>90</v>
      </c>
      <c r="M124" s="26">
        <v>24</v>
      </c>
      <c r="N124" s="27">
        <v>55</v>
      </c>
      <c r="O124" s="28">
        <f t="shared" si="84"/>
        <v>83810</v>
      </c>
      <c r="P124" s="29">
        <f t="shared" si="85"/>
        <v>9082800</v>
      </c>
      <c r="Q124" s="14"/>
      <c r="R124" s="109" t="s">
        <v>124</v>
      </c>
      <c r="S124" s="30" t="s">
        <v>168</v>
      </c>
      <c r="T124" s="31" t="s">
        <v>165</v>
      </c>
      <c r="U124" s="112" t="s">
        <v>156</v>
      </c>
      <c r="V124" s="31" t="s">
        <v>169</v>
      </c>
      <c r="W124" s="31" t="s">
        <v>102</v>
      </c>
      <c r="X124" s="31" t="s">
        <v>98</v>
      </c>
      <c r="Y124" s="31" t="s">
        <v>107</v>
      </c>
      <c r="Z124" s="31" t="s">
        <v>166</v>
      </c>
      <c r="AA124" s="31" t="s">
        <v>91</v>
      </c>
      <c r="AB124" s="119" t="s">
        <v>145</v>
      </c>
      <c r="AC124" s="31" t="s">
        <v>159</v>
      </c>
      <c r="AD124" s="32" t="s">
        <v>142</v>
      </c>
      <c r="AE124" s="19"/>
      <c r="AG124" s="8"/>
      <c r="AH124" s="25">
        <v>94</v>
      </c>
      <c r="AI124" s="26">
        <v>29</v>
      </c>
      <c r="AJ124" s="26">
        <v>140</v>
      </c>
      <c r="AK124" s="26">
        <v>90</v>
      </c>
      <c r="AL124" s="26">
        <v>97</v>
      </c>
      <c r="AM124" s="26">
        <v>123</v>
      </c>
      <c r="AN124" s="26">
        <v>22</v>
      </c>
      <c r="AO124" s="26">
        <v>48</v>
      </c>
      <c r="AP124" s="26">
        <v>55</v>
      </c>
      <c r="AQ124" s="26">
        <v>5</v>
      </c>
      <c r="AR124" s="26">
        <v>116</v>
      </c>
      <c r="AS124" s="27">
        <v>51</v>
      </c>
      <c r="AT124" s="28">
        <f t="shared" si="86"/>
        <v>83810</v>
      </c>
      <c r="AU124" s="29">
        <f t="shared" si="87"/>
        <v>9082800</v>
      </c>
      <c r="AV124" s="14"/>
      <c r="AW124" s="123" t="s">
        <v>53</v>
      </c>
      <c r="AX124" s="30" t="s">
        <v>45</v>
      </c>
      <c r="AY124" s="34" t="s">
        <v>136</v>
      </c>
      <c r="AZ124" s="105" t="s">
        <v>143</v>
      </c>
      <c r="BA124" s="31" t="s">
        <v>145</v>
      </c>
      <c r="BB124" s="31" t="s">
        <v>141</v>
      </c>
      <c r="BC124" s="31" t="s">
        <v>126</v>
      </c>
      <c r="BD124" s="31" t="s">
        <v>127</v>
      </c>
      <c r="BE124" s="94" t="s">
        <v>146</v>
      </c>
      <c r="BF124" s="31" t="s">
        <v>142</v>
      </c>
      <c r="BG124" s="31" t="s">
        <v>144</v>
      </c>
      <c r="BH124" s="31" t="s">
        <v>133</v>
      </c>
      <c r="BI124" s="32" t="s">
        <v>50</v>
      </c>
      <c r="BJ124" s="19"/>
      <c r="BL124" s="8"/>
      <c r="BM124" s="25">
        <v>19</v>
      </c>
      <c r="BN124" s="26">
        <v>100</v>
      </c>
      <c r="BO124" s="26">
        <v>20</v>
      </c>
      <c r="BP124" s="26">
        <v>72</v>
      </c>
      <c r="BQ124" s="26">
        <v>58</v>
      </c>
      <c r="BR124" s="26">
        <v>11</v>
      </c>
      <c r="BS124" s="26">
        <v>134</v>
      </c>
      <c r="BT124" s="26">
        <v>87</v>
      </c>
      <c r="BU124" s="26">
        <v>73</v>
      </c>
      <c r="BV124" s="26">
        <v>125</v>
      </c>
      <c r="BW124" s="26">
        <v>126</v>
      </c>
      <c r="BX124" s="27">
        <v>45</v>
      </c>
      <c r="BY124" s="28">
        <f t="shared" si="88"/>
        <v>83810</v>
      </c>
      <c r="BZ124" s="29">
        <f t="shared" si="89"/>
        <v>9082800</v>
      </c>
      <c r="CA124" s="14"/>
      <c r="CB124" s="120" t="s">
        <v>90</v>
      </c>
      <c r="CC124" s="83" t="s">
        <v>64</v>
      </c>
      <c r="CD124" s="35" t="s">
        <v>108</v>
      </c>
      <c r="CE124" s="31" t="s">
        <v>54</v>
      </c>
      <c r="CF124" s="31" t="s">
        <v>77</v>
      </c>
      <c r="CG124" s="31" t="s">
        <v>44</v>
      </c>
      <c r="CH124" s="31" t="s">
        <v>120</v>
      </c>
      <c r="CI124" s="31" t="s">
        <v>121</v>
      </c>
      <c r="CJ124" s="31" t="s">
        <v>51</v>
      </c>
      <c r="CK124" s="31" t="s">
        <v>84</v>
      </c>
      <c r="CL124" s="31" t="s">
        <v>63</v>
      </c>
      <c r="CM124" s="37" t="s">
        <v>75</v>
      </c>
      <c r="CN124" s="132" t="s">
        <v>101</v>
      </c>
      <c r="CO124" s="19"/>
    </row>
    <row r="125" spans="2:93" ht="13.5" thickBot="1" x14ac:dyDescent="0.25">
      <c r="B125" s="8"/>
      <c r="C125" s="25">
        <v>2</v>
      </c>
      <c r="D125" s="26">
        <v>87</v>
      </c>
      <c r="E125" s="26">
        <v>33</v>
      </c>
      <c r="F125" s="26">
        <v>143</v>
      </c>
      <c r="G125" s="26">
        <v>73</v>
      </c>
      <c r="H125" s="26">
        <v>125</v>
      </c>
      <c r="I125" s="26">
        <v>72</v>
      </c>
      <c r="J125" s="26">
        <v>58</v>
      </c>
      <c r="K125" s="26">
        <v>20</v>
      </c>
      <c r="L125" s="26">
        <v>43</v>
      </c>
      <c r="M125" s="26">
        <v>112</v>
      </c>
      <c r="N125" s="27">
        <v>102</v>
      </c>
      <c r="O125" s="28">
        <f t="shared" si="84"/>
        <v>83810</v>
      </c>
      <c r="P125" s="29">
        <f t="shared" si="85"/>
        <v>9082800</v>
      </c>
      <c r="Q125" s="14"/>
      <c r="R125" s="109" t="s">
        <v>132</v>
      </c>
      <c r="S125" s="30" t="s">
        <v>157</v>
      </c>
      <c r="T125" s="31" t="s">
        <v>51</v>
      </c>
      <c r="U125" s="31" t="s">
        <v>26</v>
      </c>
      <c r="V125" s="112" t="s">
        <v>158</v>
      </c>
      <c r="W125" s="31" t="s">
        <v>84</v>
      </c>
      <c r="X125" s="31" t="s">
        <v>63</v>
      </c>
      <c r="Y125" s="31" t="s">
        <v>77</v>
      </c>
      <c r="Z125" s="31" t="s">
        <v>44</v>
      </c>
      <c r="AA125" s="119" t="s">
        <v>54</v>
      </c>
      <c r="AB125" s="31" t="s">
        <v>59</v>
      </c>
      <c r="AC125" s="31" t="s">
        <v>27</v>
      </c>
      <c r="AD125" s="32" t="s">
        <v>58</v>
      </c>
      <c r="AE125" s="19"/>
      <c r="AG125" s="8"/>
      <c r="AH125" s="25">
        <v>136</v>
      </c>
      <c r="AI125" s="26">
        <v>103</v>
      </c>
      <c r="AJ125" s="26">
        <v>75</v>
      </c>
      <c r="AK125" s="26">
        <v>89</v>
      </c>
      <c r="AL125" s="26">
        <v>60</v>
      </c>
      <c r="AM125" s="26">
        <v>2</v>
      </c>
      <c r="AN125" s="26">
        <v>143</v>
      </c>
      <c r="AO125" s="26">
        <v>85</v>
      </c>
      <c r="AP125" s="26">
        <v>56</v>
      </c>
      <c r="AQ125" s="26">
        <v>70</v>
      </c>
      <c r="AR125" s="26">
        <v>42</v>
      </c>
      <c r="AS125" s="27">
        <v>9</v>
      </c>
      <c r="AT125" s="28">
        <f t="shared" si="86"/>
        <v>83810</v>
      </c>
      <c r="AU125" s="29">
        <f t="shared" si="87"/>
        <v>9082800</v>
      </c>
      <c r="AV125" s="14"/>
      <c r="AW125" s="123" t="s">
        <v>85</v>
      </c>
      <c r="AX125" s="30" t="s">
        <v>147</v>
      </c>
      <c r="AY125" s="31" t="s">
        <v>14</v>
      </c>
      <c r="AZ125" s="95" t="s">
        <v>163</v>
      </c>
      <c r="BA125" s="33" t="s">
        <v>48</v>
      </c>
      <c r="BB125" s="31" t="s">
        <v>165</v>
      </c>
      <c r="BC125" s="31" t="s">
        <v>157</v>
      </c>
      <c r="BD125" s="31" t="s">
        <v>158</v>
      </c>
      <c r="BE125" s="94" t="s">
        <v>166</v>
      </c>
      <c r="BF125" s="31" t="s">
        <v>47</v>
      </c>
      <c r="BG125" s="31" t="s">
        <v>162</v>
      </c>
      <c r="BH125" s="31" t="s">
        <v>13</v>
      </c>
      <c r="BI125" s="32" t="s">
        <v>150</v>
      </c>
      <c r="BJ125" s="19"/>
      <c r="BL125" s="8"/>
      <c r="BM125" s="25">
        <v>24</v>
      </c>
      <c r="BN125" s="26">
        <v>104</v>
      </c>
      <c r="BO125" s="26">
        <v>29</v>
      </c>
      <c r="BP125" s="26">
        <v>97</v>
      </c>
      <c r="BQ125" s="26">
        <v>33</v>
      </c>
      <c r="BR125" s="26">
        <v>18</v>
      </c>
      <c r="BS125" s="26">
        <v>127</v>
      </c>
      <c r="BT125" s="26">
        <v>112</v>
      </c>
      <c r="BU125" s="26">
        <v>48</v>
      </c>
      <c r="BV125" s="26">
        <v>116</v>
      </c>
      <c r="BW125" s="26">
        <v>41</v>
      </c>
      <c r="BX125" s="27">
        <v>121</v>
      </c>
      <c r="BY125" s="28">
        <f t="shared" si="88"/>
        <v>83810</v>
      </c>
      <c r="BZ125" s="29">
        <f t="shared" si="89"/>
        <v>9082800</v>
      </c>
      <c r="CA125" s="14"/>
      <c r="CB125" s="120" t="s">
        <v>117</v>
      </c>
      <c r="CC125" s="30" t="s">
        <v>159</v>
      </c>
      <c r="CD125" s="31" t="s">
        <v>104</v>
      </c>
      <c r="CE125" s="31" t="s">
        <v>136</v>
      </c>
      <c r="CF125" s="31" t="s">
        <v>141</v>
      </c>
      <c r="CG125" s="31" t="s">
        <v>26</v>
      </c>
      <c r="CH125" s="31" t="s">
        <v>34</v>
      </c>
      <c r="CI125" s="31" t="s">
        <v>41</v>
      </c>
      <c r="CJ125" s="31" t="s">
        <v>27</v>
      </c>
      <c r="CK125" s="31" t="s">
        <v>146</v>
      </c>
      <c r="CL125" s="31" t="s">
        <v>133</v>
      </c>
      <c r="CM125" s="31" t="s">
        <v>105</v>
      </c>
      <c r="CN125" s="32" t="s">
        <v>156</v>
      </c>
      <c r="CO125" s="19"/>
    </row>
    <row r="126" spans="2:93" ht="13.5" thickBot="1" x14ac:dyDescent="0.25">
      <c r="B126" s="8"/>
      <c r="C126" s="25">
        <v>31</v>
      </c>
      <c r="D126" s="26">
        <v>130</v>
      </c>
      <c r="E126" s="26">
        <v>66</v>
      </c>
      <c r="F126" s="26">
        <v>114</v>
      </c>
      <c r="G126" s="26">
        <v>89</v>
      </c>
      <c r="H126" s="26">
        <v>19</v>
      </c>
      <c r="I126" s="26">
        <v>56</v>
      </c>
      <c r="J126" s="26">
        <v>15</v>
      </c>
      <c r="K126" s="26">
        <v>126</v>
      </c>
      <c r="L126" s="26">
        <v>119</v>
      </c>
      <c r="M126" s="26">
        <v>79</v>
      </c>
      <c r="N126" s="27">
        <v>26</v>
      </c>
      <c r="O126" s="28">
        <f t="shared" si="84"/>
        <v>83810</v>
      </c>
      <c r="P126" s="29">
        <f t="shared" si="85"/>
        <v>9082800</v>
      </c>
      <c r="Q126" s="14"/>
      <c r="R126" s="109" t="s">
        <v>117</v>
      </c>
      <c r="S126" s="30" t="s">
        <v>92</v>
      </c>
      <c r="T126" s="31" t="s">
        <v>8</v>
      </c>
      <c r="U126" s="31" t="s">
        <v>106</v>
      </c>
      <c r="V126" s="31" t="s">
        <v>97</v>
      </c>
      <c r="W126" s="112" t="s">
        <v>48</v>
      </c>
      <c r="X126" s="31" t="s">
        <v>64</v>
      </c>
      <c r="Y126" s="31" t="s">
        <v>47</v>
      </c>
      <c r="Z126" s="119" t="s">
        <v>19</v>
      </c>
      <c r="AA126" s="31" t="s">
        <v>75</v>
      </c>
      <c r="AB126" s="31" t="s">
        <v>46</v>
      </c>
      <c r="AC126" s="31" t="s">
        <v>103</v>
      </c>
      <c r="AD126" s="32" t="s">
        <v>49</v>
      </c>
      <c r="AE126" s="19"/>
      <c r="AG126" s="8"/>
      <c r="AH126" s="25">
        <v>46</v>
      </c>
      <c r="AI126" s="26">
        <v>92</v>
      </c>
      <c r="AJ126" s="26">
        <v>33</v>
      </c>
      <c r="AK126" s="26">
        <v>6</v>
      </c>
      <c r="AL126" s="26">
        <v>62</v>
      </c>
      <c r="AM126" s="26">
        <v>129</v>
      </c>
      <c r="AN126" s="26">
        <v>16</v>
      </c>
      <c r="AO126" s="26">
        <v>83</v>
      </c>
      <c r="AP126" s="26">
        <v>139</v>
      </c>
      <c r="AQ126" s="26">
        <v>112</v>
      </c>
      <c r="AR126" s="26">
        <v>53</v>
      </c>
      <c r="AS126" s="27">
        <v>99</v>
      </c>
      <c r="AT126" s="28">
        <f t="shared" si="86"/>
        <v>83810</v>
      </c>
      <c r="AU126" s="29">
        <f t="shared" si="87"/>
        <v>9082800</v>
      </c>
      <c r="AV126" s="14"/>
      <c r="AW126" s="123" t="s">
        <v>110</v>
      </c>
      <c r="AX126" s="30" t="s">
        <v>31</v>
      </c>
      <c r="AY126" s="31" t="s">
        <v>24</v>
      </c>
      <c r="AZ126" s="93" t="s">
        <v>26</v>
      </c>
      <c r="BA126" s="34" t="s">
        <v>28</v>
      </c>
      <c r="BB126" s="33" t="s">
        <v>21</v>
      </c>
      <c r="BC126" s="31" t="s">
        <v>30</v>
      </c>
      <c r="BD126" s="31" t="s">
        <v>23</v>
      </c>
      <c r="BE126" s="94" t="s">
        <v>32</v>
      </c>
      <c r="BF126" s="31" t="s">
        <v>25</v>
      </c>
      <c r="BG126" s="31" t="s">
        <v>27</v>
      </c>
      <c r="BH126" s="31" t="s">
        <v>29</v>
      </c>
      <c r="BI126" s="32" t="s">
        <v>22</v>
      </c>
      <c r="BJ126" s="19"/>
      <c r="BL126" s="8"/>
      <c r="BM126" s="25">
        <v>106</v>
      </c>
      <c r="BN126" s="26">
        <v>94</v>
      </c>
      <c r="BO126" s="26">
        <v>122</v>
      </c>
      <c r="BP126" s="26">
        <v>143</v>
      </c>
      <c r="BQ126" s="26">
        <v>36</v>
      </c>
      <c r="BR126" s="26">
        <v>67</v>
      </c>
      <c r="BS126" s="26">
        <v>78</v>
      </c>
      <c r="BT126" s="26">
        <v>109</v>
      </c>
      <c r="BU126" s="26">
        <v>2</v>
      </c>
      <c r="BV126" s="26">
        <v>23</v>
      </c>
      <c r="BW126" s="26">
        <v>39</v>
      </c>
      <c r="BX126" s="27">
        <v>51</v>
      </c>
      <c r="BY126" s="28">
        <f t="shared" si="88"/>
        <v>83810</v>
      </c>
      <c r="BZ126" s="29">
        <f t="shared" si="89"/>
        <v>9082800</v>
      </c>
      <c r="CA126" s="14"/>
      <c r="CB126" s="120" t="s">
        <v>132</v>
      </c>
      <c r="CC126" s="83" t="s">
        <v>128</v>
      </c>
      <c r="CD126" s="35" t="s">
        <v>45</v>
      </c>
      <c r="CE126" s="31" t="s">
        <v>74</v>
      </c>
      <c r="CF126" s="31" t="s">
        <v>158</v>
      </c>
      <c r="CG126" s="31" t="s">
        <v>57</v>
      </c>
      <c r="CH126" s="31" t="s">
        <v>68</v>
      </c>
      <c r="CI126" s="31" t="s">
        <v>71</v>
      </c>
      <c r="CJ126" s="31" t="s">
        <v>60</v>
      </c>
      <c r="CK126" s="31" t="s">
        <v>157</v>
      </c>
      <c r="CL126" s="31" t="s">
        <v>65</v>
      </c>
      <c r="CM126" s="37" t="s">
        <v>125</v>
      </c>
      <c r="CN126" s="132" t="s">
        <v>50</v>
      </c>
      <c r="CO126" s="19"/>
    </row>
    <row r="127" spans="2:93" ht="13.5" thickBot="1" x14ac:dyDescent="0.25">
      <c r="B127" s="8"/>
      <c r="C127" s="25">
        <v>59</v>
      </c>
      <c r="D127" s="26">
        <v>103</v>
      </c>
      <c r="E127" s="26">
        <v>9</v>
      </c>
      <c r="F127" s="26">
        <v>86</v>
      </c>
      <c r="G127" s="26">
        <v>18</v>
      </c>
      <c r="H127" s="26">
        <v>37</v>
      </c>
      <c r="I127" s="26">
        <v>127</v>
      </c>
      <c r="J127" s="26">
        <v>42</v>
      </c>
      <c r="K127" s="26">
        <v>108</v>
      </c>
      <c r="L127" s="26">
        <v>104</v>
      </c>
      <c r="M127" s="26">
        <v>136</v>
      </c>
      <c r="N127" s="27">
        <v>41</v>
      </c>
      <c r="O127" s="28">
        <f t="shared" si="84"/>
        <v>83810</v>
      </c>
      <c r="P127" s="29">
        <f t="shared" si="85"/>
        <v>9082800</v>
      </c>
      <c r="Q127" s="14"/>
      <c r="R127" s="109" t="s">
        <v>42</v>
      </c>
      <c r="S127" s="30" t="s">
        <v>73</v>
      </c>
      <c r="T127" s="31" t="s">
        <v>14</v>
      </c>
      <c r="U127" s="31" t="s">
        <v>150</v>
      </c>
      <c r="V127" s="31" t="s">
        <v>66</v>
      </c>
      <c r="W127" s="31" t="s">
        <v>34</v>
      </c>
      <c r="X127" s="112" t="s">
        <v>130</v>
      </c>
      <c r="Y127" s="119" t="s">
        <v>41</v>
      </c>
      <c r="Z127" s="31" t="s">
        <v>13</v>
      </c>
      <c r="AA127" s="31" t="s">
        <v>66</v>
      </c>
      <c r="AB127" s="31" t="s">
        <v>104</v>
      </c>
      <c r="AC127" s="31" t="s">
        <v>147</v>
      </c>
      <c r="AD127" s="32" t="s">
        <v>105</v>
      </c>
      <c r="AE127" s="19"/>
      <c r="AG127" s="8"/>
      <c r="AH127" s="25">
        <v>3</v>
      </c>
      <c r="AI127" s="26">
        <v>49</v>
      </c>
      <c r="AJ127" s="26">
        <v>38</v>
      </c>
      <c r="AK127" s="26">
        <v>69</v>
      </c>
      <c r="AL127" s="26">
        <v>134</v>
      </c>
      <c r="AM127" s="26">
        <v>73</v>
      </c>
      <c r="AN127" s="26">
        <v>72</v>
      </c>
      <c r="AO127" s="26">
        <v>11</v>
      </c>
      <c r="AP127" s="26">
        <v>76</v>
      </c>
      <c r="AQ127" s="26">
        <v>107</v>
      </c>
      <c r="AR127" s="26">
        <v>96</v>
      </c>
      <c r="AS127" s="27">
        <v>142</v>
      </c>
      <c r="AT127" s="28">
        <f t="shared" si="86"/>
        <v>83810</v>
      </c>
      <c r="AU127" s="29">
        <f t="shared" si="87"/>
        <v>9082800</v>
      </c>
      <c r="AV127" s="14"/>
      <c r="AW127" s="123" t="s">
        <v>129</v>
      </c>
      <c r="AX127" s="30" t="s">
        <v>72</v>
      </c>
      <c r="AY127" s="31" t="s">
        <v>138</v>
      </c>
      <c r="AZ127" s="93" t="s">
        <v>149</v>
      </c>
      <c r="BA127" s="31" t="s">
        <v>70</v>
      </c>
      <c r="BB127" s="34" t="s">
        <v>121</v>
      </c>
      <c r="BC127" s="33" t="s">
        <v>84</v>
      </c>
      <c r="BD127" s="31" t="s">
        <v>77</v>
      </c>
      <c r="BE127" s="94" t="s">
        <v>120</v>
      </c>
      <c r="BF127" s="31" t="s">
        <v>69</v>
      </c>
      <c r="BG127" s="31" t="s">
        <v>148</v>
      </c>
      <c r="BH127" s="31" t="s">
        <v>139</v>
      </c>
      <c r="BI127" s="32" t="s">
        <v>67</v>
      </c>
      <c r="BJ127" s="19"/>
      <c r="BL127" s="8"/>
      <c r="BM127" s="25">
        <v>59</v>
      </c>
      <c r="BN127" s="26">
        <v>3</v>
      </c>
      <c r="BO127" s="26">
        <v>92</v>
      </c>
      <c r="BP127" s="26">
        <v>61</v>
      </c>
      <c r="BQ127" s="26">
        <v>6</v>
      </c>
      <c r="BR127" s="26">
        <v>93</v>
      </c>
      <c r="BS127" s="26">
        <v>52</v>
      </c>
      <c r="BT127" s="26">
        <v>139</v>
      </c>
      <c r="BU127" s="26">
        <v>84</v>
      </c>
      <c r="BV127" s="26">
        <v>53</v>
      </c>
      <c r="BW127" s="26">
        <v>142</v>
      </c>
      <c r="BX127" s="27">
        <v>86</v>
      </c>
      <c r="BY127" s="28">
        <f t="shared" si="88"/>
        <v>83810</v>
      </c>
      <c r="BZ127" s="29">
        <f t="shared" si="89"/>
        <v>9082800</v>
      </c>
      <c r="CA127" s="14"/>
      <c r="CB127" s="120"/>
      <c r="CC127" s="30" t="s">
        <v>73</v>
      </c>
      <c r="CD127" s="31" t="s">
        <v>72</v>
      </c>
      <c r="CE127" s="31" t="s">
        <v>24</v>
      </c>
      <c r="CF127" s="31" t="s">
        <v>77</v>
      </c>
      <c r="CG127" s="31" t="s">
        <v>28</v>
      </c>
      <c r="CH127" s="31" t="s">
        <v>89</v>
      </c>
      <c r="CI127" s="31" t="s">
        <v>86</v>
      </c>
      <c r="CJ127" s="31" t="s">
        <v>25</v>
      </c>
      <c r="CK127" s="31" t="s">
        <v>12</v>
      </c>
      <c r="CL127" s="31" t="s">
        <v>29</v>
      </c>
      <c r="CM127" s="31" t="s">
        <v>67</v>
      </c>
      <c r="CN127" s="32" t="s">
        <v>66</v>
      </c>
      <c r="CO127" s="19"/>
    </row>
    <row r="128" spans="2:93" ht="13.5" thickBot="1" x14ac:dyDescent="0.25">
      <c r="B128" s="8"/>
      <c r="C128" s="25">
        <v>137</v>
      </c>
      <c r="D128" s="26">
        <v>16</v>
      </c>
      <c r="E128" s="26">
        <v>34</v>
      </c>
      <c r="F128" s="26">
        <v>8</v>
      </c>
      <c r="G128" s="26">
        <v>93</v>
      </c>
      <c r="H128" s="26">
        <v>80</v>
      </c>
      <c r="I128" s="26">
        <v>52</v>
      </c>
      <c r="J128" s="26">
        <v>129</v>
      </c>
      <c r="K128" s="26">
        <v>65</v>
      </c>
      <c r="L128" s="26">
        <v>40</v>
      </c>
      <c r="M128" s="26">
        <v>111</v>
      </c>
      <c r="N128" s="27">
        <v>105</v>
      </c>
      <c r="O128" s="28">
        <f t="shared" si="84"/>
        <v>83810</v>
      </c>
      <c r="P128" s="29">
        <f t="shared" si="85"/>
        <v>9082800</v>
      </c>
      <c r="Q128" s="14"/>
      <c r="R128" s="109" t="s">
        <v>76</v>
      </c>
      <c r="S128" s="30" t="s">
        <v>78</v>
      </c>
      <c r="T128" s="31" t="s">
        <v>23</v>
      </c>
      <c r="U128" s="31" t="s">
        <v>37</v>
      </c>
      <c r="V128" s="31" t="s">
        <v>83</v>
      </c>
      <c r="W128" s="31" t="s">
        <v>89</v>
      </c>
      <c r="X128" s="119" t="s">
        <v>40</v>
      </c>
      <c r="Y128" s="112" t="s">
        <v>86</v>
      </c>
      <c r="Z128" s="31" t="s">
        <v>30</v>
      </c>
      <c r="AA128" s="31" t="s">
        <v>35</v>
      </c>
      <c r="AB128" s="31" t="s">
        <v>39</v>
      </c>
      <c r="AC128" s="31" t="s">
        <v>38</v>
      </c>
      <c r="AD128" s="32" t="s">
        <v>36</v>
      </c>
      <c r="AE128" s="19"/>
      <c r="AG128" s="8"/>
      <c r="AH128" s="25">
        <v>93</v>
      </c>
      <c r="AI128" s="26">
        <v>14</v>
      </c>
      <c r="AJ128" s="26">
        <v>74</v>
      </c>
      <c r="AK128" s="26">
        <v>127</v>
      </c>
      <c r="AL128" s="26">
        <v>27</v>
      </c>
      <c r="AM128" s="26">
        <v>34</v>
      </c>
      <c r="AN128" s="26">
        <v>111</v>
      </c>
      <c r="AO128" s="26">
        <v>118</v>
      </c>
      <c r="AP128" s="26">
        <v>18</v>
      </c>
      <c r="AQ128" s="26">
        <v>71</v>
      </c>
      <c r="AR128" s="26">
        <v>131</v>
      </c>
      <c r="AS128" s="27">
        <v>52</v>
      </c>
      <c r="AT128" s="28">
        <f t="shared" si="86"/>
        <v>83810</v>
      </c>
      <c r="AU128" s="29">
        <f t="shared" si="87"/>
        <v>9082800</v>
      </c>
      <c r="AV128" s="14"/>
      <c r="AW128" s="123" t="s">
        <v>140</v>
      </c>
      <c r="AX128" s="30" t="s">
        <v>89</v>
      </c>
      <c r="AY128" s="31" t="s">
        <v>17</v>
      </c>
      <c r="AZ128" s="93" t="s">
        <v>87</v>
      </c>
      <c r="BA128" s="31" t="s">
        <v>41</v>
      </c>
      <c r="BB128" s="31" t="s">
        <v>16</v>
      </c>
      <c r="BC128" s="34" t="s">
        <v>37</v>
      </c>
      <c r="BD128" s="33" t="s">
        <v>38</v>
      </c>
      <c r="BE128" s="94" t="s">
        <v>11</v>
      </c>
      <c r="BF128" s="31" t="s">
        <v>34</v>
      </c>
      <c r="BG128" s="31" t="s">
        <v>88</v>
      </c>
      <c r="BH128" s="31" t="s">
        <v>10</v>
      </c>
      <c r="BI128" s="32" t="s">
        <v>86</v>
      </c>
      <c r="BJ128" s="19"/>
      <c r="BL128" s="8"/>
      <c r="BM128" s="25">
        <v>85</v>
      </c>
      <c r="BN128" s="26">
        <v>31</v>
      </c>
      <c r="BO128" s="26">
        <v>37</v>
      </c>
      <c r="BP128" s="26">
        <v>77</v>
      </c>
      <c r="BQ128" s="26">
        <v>124</v>
      </c>
      <c r="BR128" s="26">
        <v>140</v>
      </c>
      <c r="BS128" s="26">
        <v>5</v>
      </c>
      <c r="BT128" s="26">
        <v>21</v>
      </c>
      <c r="BU128" s="26">
        <v>68</v>
      </c>
      <c r="BV128" s="26">
        <v>108</v>
      </c>
      <c r="BW128" s="26">
        <v>60</v>
      </c>
      <c r="BX128" s="27">
        <v>114</v>
      </c>
      <c r="BY128" s="28">
        <f t="shared" si="88"/>
        <v>83810</v>
      </c>
      <c r="BZ128" s="29">
        <f t="shared" si="89"/>
        <v>9082800</v>
      </c>
      <c r="CA128" s="14"/>
      <c r="CB128" s="120" t="s">
        <v>154</v>
      </c>
      <c r="CC128" s="83" t="s">
        <v>166</v>
      </c>
      <c r="CD128" s="35" t="s">
        <v>92</v>
      </c>
      <c r="CE128" s="31" t="s">
        <v>130</v>
      </c>
      <c r="CF128" s="31" t="s">
        <v>80</v>
      </c>
      <c r="CG128" s="31" t="s">
        <v>109</v>
      </c>
      <c r="CH128" s="31" t="s">
        <v>143</v>
      </c>
      <c r="CI128" s="31" t="s">
        <v>144</v>
      </c>
      <c r="CJ128" s="31" t="s">
        <v>100</v>
      </c>
      <c r="CK128" s="31" t="s">
        <v>81</v>
      </c>
      <c r="CL128" s="31" t="s">
        <v>131</v>
      </c>
      <c r="CM128" s="37" t="s">
        <v>165</v>
      </c>
      <c r="CN128" s="132" t="s">
        <v>97</v>
      </c>
      <c r="CO128" s="19"/>
    </row>
    <row r="129" spans="2:93" ht="13.5" thickBot="1" x14ac:dyDescent="0.25">
      <c r="B129" s="8"/>
      <c r="C129" s="25">
        <v>88</v>
      </c>
      <c r="D129" s="26">
        <v>29</v>
      </c>
      <c r="E129" s="26">
        <v>22</v>
      </c>
      <c r="F129" s="26">
        <v>57</v>
      </c>
      <c r="G129" s="26">
        <v>14</v>
      </c>
      <c r="H129" s="26">
        <v>70</v>
      </c>
      <c r="I129" s="26">
        <v>131</v>
      </c>
      <c r="J129" s="26">
        <v>116</v>
      </c>
      <c r="K129" s="26">
        <v>75</v>
      </c>
      <c r="L129" s="26">
        <v>25</v>
      </c>
      <c r="M129" s="26">
        <v>123</v>
      </c>
      <c r="N129" s="27">
        <v>120</v>
      </c>
      <c r="O129" s="28">
        <f t="shared" si="84"/>
        <v>83810</v>
      </c>
      <c r="P129" s="29">
        <f t="shared" si="85"/>
        <v>9082800</v>
      </c>
      <c r="Q129" s="14"/>
      <c r="R129" s="109"/>
      <c r="S129" s="30" t="s">
        <v>56</v>
      </c>
      <c r="T129" s="31" t="s">
        <v>136</v>
      </c>
      <c r="U129" s="31" t="s">
        <v>127</v>
      </c>
      <c r="V129" s="31" t="s">
        <v>61</v>
      </c>
      <c r="W129" s="119" t="s">
        <v>17</v>
      </c>
      <c r="X129" s="31" t="s">
        <v>162</v>
      </c>
      <c r="Y129" s="31" t="s">
        <v>10</v>
      </c>
      <c r="Z129" s="112" t="s">
        <v>133</v>
      </c>
      <c r="AA129" s="31" t="s">
        <v>163</v>
      </c>
      <c r="AB129" s="31" t="s">
        <v>93</v>
      </c>
      <c r="AC129" s="31" t="s">
        <v>126</v>
      </c>
      <c r="AD129" s="32" t="s">
        <v>96</v>
      </c>
      <c r="AE129" s="19"/>
      <c r="AG129" s="8"/>
      <c r="AH129" s="25">
        <v>47</v>
      </c>
      <c r="AI129" s="26">
        <v>54</v>
      </c>
      <c r="AJ129" s="26">
        <v>4</v>
      </c>
      <c r="AK129" s="26">
        <v>133</v>
      </c>
      <c r="AL129" s="26">
        <v>67</v>
      </c>
      <c r="AM129" s="26">
        <v>41</v>
      </c>
      <c r="AN129" s="26">
        <v>104</v>
      </c>
      <c r="AO129" s="26">
        <v>78</v>
      </c>
      <c r="AP129" s="26">
        <v>12</v>
      </c>
      <c r="AQ129" s="26">
        <v>141</v>
      </c>
      <c r="AR129" s="26">
        <v>91</v>
      </c>
      <c r="AS129" s="27">
        <v>98</v>
      </c>
      <c r="AT129" s="28">
        <f t="shared" si="86"/>
        <v>83810</v>
      </c>
      <c r="AU129" s="29">
        <f t="shared" si="87"/>
        <v>9082800</v>
      </c>
      <c r="AV129" s="14"/>
      <c r="AW129" s="123" t="s">
        <v>151</v>
      </c>
      <c r="AX129" s="30" t="s">
        <v>135</v>
      </c>
      <c r="AY129" s="31" t="s">
        <v>122</v>
      </c>
      <c r="AZ129" s="93" t="s">
        <v>82</v>
      </c>
      <c r="BA129" s="31" t="s">
        <v>169</v>
      </c>
      <c r="BB129" s="31" t="s">
        <v>68</v>
      </c>
      <c r="BC129" s="31" t="s">
        <v>105</v>
      </c>
      <c r="BD129" s="34" t="s">
        <v>104</v>
      </c>
      <c r="BE129" s="106" t="s">
        <v>71</v>
      </c>
      <c r="BF129" s="31" t="s">
        <v>168</v>
      </c>
      <c r="BG129" s="31" t="s">
        <v>79</v>
      </c>
      <c r="BH129" s="31" t="s">
        <v>119</v>
      </c>
      <c r="BI129" s="32" t="s">
        <v>134</v>
      </c>
      <c r="BJ129" s="19"/>
      <c r="BL129" s="8"/>
      <c r="BM129" s="25">
        <v>113</v>
      </c>
      <c r="BN129" s="26">
        <v>42</v>
      </c>
      <c r="BO129" s="26">
        <v>82</v>
      </c>
      <c r="BP129" s="26">
        <v>8</v>
      </c>
      <c r="BQ129" s="26">
        <v>57</v>
      </c>
      <c r="BR129" s="26">
        <v>130</v>
      </c>
      <c r="BS129" s="26">
        <v>15</v>
      </c>
      <c r="BT129" s="26">
        <v>88</v>
      </c>
      <c r="BU129" s="26">
        <v>137</v>
      </c>
      <c r="BV129" s="26">
        <v>63</v>
      </c>
      <c r="BW129" s="26">
        <v>103</v>
      </c>
      <c r="BX129" s="27">
        <v>32</v>
      </c>
      <c r="BY129" s="28">
        <f t="shared" si="88"/>
        <v>83810</v>
      </c>
      <c r="BZ129" s="29">
        <f t="shared" si="89"/>
        <v>9082800</v>
      </c>
      <c r="CA129" s="14"/>
      <c r="CB129" s="120" t="s">
        <v>167</v>
      </c>
      <c r="CC129" s="30" t="s">
        <v>155</v>
      </c>
      <c r="CD129" s="31" t="s">
        <v>13</v>
      </c>
      <c r="CE129" s="31" t="s">
        <v>95</v>
      </c>
      <c r="CF129" s="31" t="s">
        <v>83</v>
      </c>
      <c r="CG129" s="31" t="s">
        <v>61</v>
      </c>
      <c r="CH129" s="31" t="s">
        <v>8</v>
      </c>
      <c r="CI129" s="31" t="s">
        <v>19</v>
      </c>
      <c r="CJ129" s="31" t="s">
        <v>56</v>
      </c>
      <c r="CK129" s="31" t="s">
        <v>78</v>
      </c>
      <c r="CL129" s="31" t="s">
        <v>94</v>
      </c>
      <c r="CM129" s="31" t="s">
        <v>14</v>
      </c>
      <c r="CN129" s="32" t="s">
        <v>160</v>
      </c>
      <c r="CO129" s="19"/>
    </row>
    <row r="130" spans="2:93" ht="13.5" thickBot="1" x14ac:dyDescent="0.25">
      <c r="B130" s="8"/>
      <c r="C130" s="25">
        <v>63</v>
      </c>
      <c r="D130" s="26">
        <v>5</v>
      </c>
      <c r="E130" s="26">
        <v>47</v>
      </c>
      <c r="F130" s="26">
        <v>82</v>
      </c>
      <c r="G130" s="26">
        <v>99</v>
      </c>
      <c r="H130" s="26">
        <v>51</v>
      </c>
      <c r="I130" s="26">
        <v>46</v>
      </c>
      <c r="J130" s="26">
        <v>140</v>
      </c>
      <c r="K130" s="26">
        <v>94</v>
      </c>
      <c r="L130" s="26">
        <v>135</v>
      </c>
      <c r="M130" s="26">
        <v>98</v>
      </c>
      <c r="N130" s="27">
        <v>10</v>
      </c>
      <c r="O130" s="28">
        <f t="shared" si="84"/>
        <v>83810</v>
      </c>
      <c r="P130" s="29">
        <f t="shared" si="85"/>
        <v>9082800</v>
      </c>
      <c r="Q130" s="14"/>
      <c r="R130" s="109" t="s">
        <v>211</v>
      </c>
      <c r="S130" s="30" t="s">
        <v>94</v>
      </c>
      <c r="T130" s="31" t="s">
        <v>144</v>
      </c>
      <c r="U130" s="31" t="s">
        <v>135</v>
      </c>
      <c r="V130" s="119" t="s">
        <v>95</v>
      </c>
      <c r="W130" s="31" t="s">
        <v>22</v>
      </c>
      <c r="X130" s="31" t="s">
        <v>50</v>
      </c>
      <c r="Y130" s="31" t="s">
        <v>31</v>
      </c>
      <c r="Z130" s="31" t="s">
        <v>143</v>
      </c>
      <c r="AA130" s="112" t="s">
        <v>45</v>
      </c>
      <c r="AB130" s="31" t="s">
        <v>112</v>
      </c>
      <c r="AC130" s="31" t="s">
        <v>134</v>
      </c>
      <c r="AD130" s="32" t="s">
        <v>115</v>
      </c>
      <c r="AE130" s="19"/>
      <c r="AG130" s="8"/>
      <c r="AH130" s="25">
        <v>77</v>
      </c>
      <c r="AI130" s="26">
        <v>19</v>
      </c>
      <c r="AJ130" s="26">
        <v>37</v>
      </c>
      <c r="AK130" s="26">
        <v>130</v>
      </c>
      <c r="AL130" s="26">
        <v>45</v>
      </c>
      <c r="AM130" s="26">
        <v>26</v>
      </c>
      <c r="AN130" s="26">
        <v>119</v>
      </c>
      <c r="AO130" s="26">
        <v>100</v>
      </c>
      <c r="AP130" s="26">
        <v>15</v>
      </c>
      <c r="AQ130" s="26">
        <v>108</v>
      </c>
      <c r="AR130" s="26">
        <v>126</v>
      </c>
      <c r="AS130" s="27">
        <v>68</v>
      </c>
      <c r="AT130" s="28">
        <f t="shared" si="86"/>
        <v>83810</v>
      </c>
      <c r="AU130" s="29">
        <f t="shared" si="87"/>
        <v>9082800</v>
      </c>
      <c r="AV130" s="14"/>
      <c r="AW130" s="123" t="s">
        <v>164</v>
      </c>
      <c r="AX130" s="30" t="s">
        <v>80</v>
      </c>
      <c r="AY130" s="31" t="s">
        <v>64</v>
      </c>
      <c r="AZ130" s="93" t="s">
        <v>130</v>
      </c>
      <c r="BA130" s="31" t="s">
        <v>8</v>
      </c>
      <c r="BB130" s="31" t="s">
        <v>101</v>
      </c>
      <c r="BC130" s="31" t="s">
        <v>49</v>
      </c>
      <c r="BD130" s="31" t="s">
        <v>46</v>
      </c>
      <c r="BE130" s="97" t="s">
        <v>108</v>
      </c>
      <c r="BF130" s="33" t="s">
        <v>19</v>
      </c>
      <c r="BG130" s="31" t="s">
        <v>131</v>
      </c>
      <c r="BH130" s="31" t="s">
        <v>75</v>
      </c>
      <c r="BI130" s="32" t="s">
        <v>81</v>
      </c>
      <c r="BJ130" s="19"/>
      <c r="BL130" s="8"/>
      <c r="BM130" s="25">
        <v>40</v>
      </c>
      <c r="BN130" s="26">
        <v>25</v>
      </c>
      <c r="BO130" s="26">
        <v>135</v>
      </c>
      <c r="BP130" s="26">
        <v>96</v>
      </c>
      <c r="BQ130" s="26">
        <v>107</v>
      </c>
      <c r="BR130" s="26">
        <v>110</v>
      </c>
      <c r="BS130" s="26">
        <v>35</v>
      </c>
      <c r="BT130" s="26">
        <v>38</v>
      </c>
      <c r="BU130" s="26">
        <v>49</v>
      </c>
      <c r="BV130" s="26">
        <v>10</v>
      </c>
      <c r="BW130" s="26">
        <v>105</v>
      </c>
      <c r="BX130" s="27">
        <v>120</v>
      </c>
      <c r="BY130" s="28">
        <f t="shared" si="88"/>
        <v>83810</v>
      </c>
      <c r="BZ130" s="29">
        <f t="shared" si="89"/>
        <v>9082800</v>
      </c>
      <c r="CA130" s="14"/>
      <c r="CB130" s="120" t="s">
        <v>171</v>
      </c>
      <c r="CC130" s="83" t="s">
        <v>39</v>
      </c>
      <c r="CD130" s="35" t="s">
        <v>93</v>
      </c>
      <c r="CE130" s="31" t="s">
        <v>112</v>
      </c>
      <c r="CF130" s="31" t="s">
        <v>139</v>
      </c>
      <c r="CG130" s="31" t="s">
        <v>148</v>
      </c>
      <c r="CH130" s="31" t="s">
        <v>175</v>
      </c>
      <c r="CI130" s="31" t="s">
        <v>176</v>
      </c>
      <c r="CJ130" s="31" t="s">
        <v>149</v>
      </c>
      <c r="CK130" s="31" t="s">
        <v>138</v>
      </c>
      <c r="CL130" s="31" t="s">
        <v>115</v>
      </c>
      <c r="CM130" s="37" t="s">
        <v>36</v>
      </c>
      <c r="CN130" s="132" t="s">
        <v>96</v>
      </c>
      <c r="CO130" s="19"/>
    </row>
    <row r="131" spans="2:93" ht="13.5" thickBot="1" x14ac:dyDescent="0.25">
      <c r="B131" s="8"/>
      <c r="C131" s="25">
        <v>76</v>
      </c>
      <c r="D131" s="26">
        <v>107</v>
      </c>
      <c r="E131" s="26">
        <v>113</v>
      </c>
      <c r="F131" s="26">
        <v>69</v>
      </c>
      <c r="G131" s="26">
        <v>28</v>
      </c>
      <c r="H131" s="26">
        <v>106</v>
      </c>
      <c r="I131" s="26">
        <v>117</v>
      </c>
      <c r="J131" s="26">
        <v>38</v>
      </c>
      <c r="K131" s="26">
        <v>39</v>
      </c>
      <c r="L131" s="26">
        <v>6</v>
      </c>
      <c r="M131" s="26">
        <v>32</v>
      </c>
      <c r="N131" s="27">
        <v>139</v>
      </c>
      <c r="O131" s="28">
        <f t="shared" si="84"/>
        <v>83810</v>
      </c>
      <c r="P131" s="29">
        <f t="shared" si="85"/>
        <v>9082800</v>
      </c>
      <c r="Q131" s="14"/>
      <c r="R131" s="109" t="s">
        <v>42</v>
      </c>
      <c r="S131" s="30" t="s">
        <v>69</v>
      </c>
      <c r="T131" s="31" t="s">
        <v>148</v>
      </c>
      <c r="U131" s="119" t="s">
        <v>155</v>
      </c>
      <c r="V131" s="31" t="s">
        <v>70</v>
      </c>
      <c r="W131" s="31" t="s">
        <v>116</v>
      </c>
      <c r="X131" s="31" t="s">
        <v>128</v>
      </c>
      <c r="Y131" s="31" t="s">
        <v>111</v>
      </c>
      <c r="Z131" s="31" t="s">
        <v>149</v>
      </c>
      <c r="AA131" s="31" t="s">
        <v>125</v>
      </c>
      <c r="AB131" s="112" t="s">
        <v>28</v>
      </c>
      <c r="AC131" s="31" t="s">
        <v>160</v>
      </c>
      <c r="AD131" s="32" t="s">
        <v>25</v>
      </c>
      <c r="AE131" s="19"/>
      <c r="AG131" s="8"/>
      <c r="AH131" s="25">
        <v>81</v>
      </c>
      <c r="AI131" s="26">
        <v>124</v>
      </c>
      <c r="AJ131" s="26">
        <v>101</v>
      </c>
      <c r="AK131" s="26">
        <v>13</v>
      </c>
      <c r="AL131" s="26">
        <v>128</v>
      </c>
      <c r="AM131" s="26">
        <v>58</v>
      </c>
      <c r="AN131" s="26">
        <v>87</v>
      </c>
      <c r="AO131" s="26">
        <v>17</v>
      </c>
      <c r="AP131" s="26">
        <v>132</v>
      </c>
      <c r="AQ131" s="26">
        <v>44</v>
      </c>
      <c r="AR131" s="26">
        <v>21</v>
      </c>
      <c r="AS131" s="27">
        <v>64</v>
      </c>
      <c r="AT131" s="28">
        <f t="shared" si="86"/>
        <v>83810</v>
      </c>
      <c r="AU131" s="29">
        <f t="shared" si="87"/>
        <v>9082800</v>
      </c>
      <c r="AV131" s="14"/>
      <c r="AW131" s="123" t="s">
        <v>170</v>
      </c>
      <c r="AX131" s="30" t="s">
        <v>153</v>
      </c>
      <c r="AY131" s="31" t="s">
        <v>109</v>
      </c>
      <c r="AZ131" s="93" t="s">
        <v>107</v>
      </c>
      <c r="BA131" s="31" t="s">
        <v>118</v>
      </c>
      <c r="BB131" s="31" t="s">
        <v>98</v>
      </c>
      <c r="BC131" s="31" t="s">
        <v>44</v>
      </c>
      <c r="BD131" s="31" t="s">
        <v>51</v>
      </c>
      <c r="BE131" s="94" t="s">
        <v>91</v>
      </c>
      <c r="BF131" s="34" t="s">
        <v>123</v>
      </c>
      <c r="BG131" s="33" t="s">
        <v>102</v>
      </c>
      <c r="BH131" s="31" t="s">
        <v>100</v>
      </c>
      <c r="BI131" s="32" t="s">
        <v>152</v>
      </c>
      <c r="BJ131" s="19"/>
      <c r="BL131" s="8"/>
      <c r="BM131" s="25">
        <v>129</v>
      </c>
      <c r="BN131" s="26">
        <v>90</v>
      </c>
      <c r="BO131" s="26">
        <v>111</v>
      </c>
      <c r="BP131" s="26">
        <v>1</v>
      </c>
      <c r="BQ131" s="26">
        <v>89</v>
      </c>
      <c r="BR131" s="26">
        <v>74</v>
      </c>
      <c r="BS131" s="26">
        <v>71</v>
      </c>
      <c r="BT131" s="26">
        <v>56</v>
      </c>
      <c r="BU131" s="26">
        <v>144</v>
      </c>
      <c r="BV131" s="26">
        <v>34</v>
      </c>
      <c r="BW131" s="26">
        <v>55</v>
      </c>
      <c r="BX131" s="27">
        <v>16</v>
      </c>
      <c r="BY131" s="28">
        <f t="shared" si="88"/>
        <v>83810</v>
      </c>
      <c r="BZ131" s="29">
        <f t="shared" si="89"/>
        <v>9082800</v>
      </c>
      <c r="CA131" s="14"/>
      <c r="CB131" s="120" t="s">
        <v>42</v>
      </c>
      <c r="CC131" s="30" t="s">
        <v>30</v>
      </c>
      <c r="CD131" s="31" t="s">
        <v>145</v>
      </c>
      <c r="CE131" s="31" t="s">
        <v>38</v>
      </c>
      <c r="CF131" s="31" t="s">
        <v>55</v>
      </c>
      <c r="CG131" s="31" t="s">
        <v>48</v>
      </c>
      <c r="CH131" s="31" t="s">
        <v>87</v>
      </c>
      <c r="CI131" s="31" t="s">
        <v>88</v>
      </c>
      <c r="CJ131" s="31" t="s">
        <v>47</v>
      </c>
      <c r="CK131" s="31" t="s">
        <v>62</v>
      </c>
      <c r="CL131" s="31" t="s">
        <v>37</v>
      </c>
      <c r="CM131" s="31" t="s">
        <v>142</v>
      </c>
      <c r="CN131" s="32" t="s">
        <v>23</v>
      </c>
      <c r="CO131" s="19"/>
    </row>
    <row r="132" spans="2:93" ht="13.5" thickBot="1" x14ac:dyDescent="0.25">
      <c r="B132" s="8"/>
      <c r="C132" s="25">
        <v>83</v>
      </c>
      <c r="D132" s="26">
        <v>141</v>
      </c>
      <c r="E132" s="26">
        <v>118</v>
      </c>
      <c r="F132" s="26">
        <v>62</v>
      </c>
      <c r="G132" s="26">
        <v>35</v>
      </c>
      <c r="H132" s="26">
        <v>45</v>
      </c>
      <c r="I132" s="26">
        <v>110</v>
      </c>
      <c r="J132" s="26">
        <v>4</v>
      </c>
      <c r="K132" s="26">
        <v>100</v>
      </c>
      <c r="L132" s="26">
        <v>36</v>
      </c>
      <c r="M132" s="26">
        <v>27</v>
      </c>
      <c r="N132" s="27">
        <v>109</v>
      </c>
      <c r="O132" s="28">
        <f t="shared" si="84"/>
        <v>83810</v>
      </c>
      <c r="P132" s="29">
        <f t="shared" si="85"/>
        <v>9082800</v>
      </c>
      <c r="Q132" s="14"/>
      <c r="R132" s="109" t="s">
        <v>212</v>
      </c>
      <c r="S132" s="30" t="s">
        <v>32</v>
      </c>
      <c r="T132" s="119" t="s">
        <v>79</v>
      </c>
      <c r="U132" s="31" t="s">
        <v>11</v>
      </c>
      <c r="V132" s="31" t="s">
        <v>21</v>
      </c>
      <c r="W132" s="31" t="s">
        <v>176</v>
      </c>
      <c r="X132" s="31" t="s">
        <v>101</v>
      </c>
      <c r="Y132" s="31" t="s">
        <v>175</v>
      </c>
      <c r="Z132" s="31" t="s">
        <v>82</v>
      </c>
      <c r="AA132" s="31" t="s">
        <v>108</v>
      </c>
      <c r="AB132" s="31" t="s">
        <v>57</v>
      </c>
      <c r="AC132" s="112" t="s">
        <v>16</v>
      </c>
      <c r="AD132" s="32" t="s">
        <v>60</v>
      </c>
      <c r="AE132" s="19"/>
      <c r="AG132" s="8"/>
      <c r="AH132" s="25">
        <v>8</v>
      </c>
      <c r="AI132" s="26">
        <v>105</v>
      </c>
      <c r="AJ132" s="26">
        <v>120</v>
      </c>
      <c r="AK132" s="26">
        <v>32</v>
      </c>
      <c r="AL132" s="26">
        <v>106</v>
      </c>
      <c r="AM132" s="26">
        <v>84</v>
      </c>
      <c r="AN132" s="26">
        <v>61</v>
      </c>
      <c r="AO132" s="26">
        <v>39</v>
      </c>
      <c r="AP132" s="26">
        <v>113</v>
      </c>
      <c r="AQ132" s="26">
        <v>25</v>
      </c>
      <c r="AR132" s="26">
        <v>40</v>
      </c>
      <c r="AS132" s="27">
        <v>137</v>
      </c>
      <c r="AT132" s="28">
        <f t="shared" si="86"/>
        <v>83810</v>
      </c>
      <c r="AU132" s="29">
        <f t="shared" si="87"/>
        <v>9082800</v>
      </c>
      <c r="AV132" s="14"/>
      <c r="AW132" s="123" t="s">
        <v>172</v>
      </c>
      <c r="AX132" s="30" t="s">
        <v>83</v>
      </c>
      <c r="AY132" s="31" t="s">
        <v>36</v>
      </c>
      <c r="AZ132" s="93" t="s">
        <v>96</v>
      </c>
      <c r="BA132" s="31" t="s">
        <v>160</v>
      </c>
      <c r="BB132" s="31" t="s">
        <v>128</v>
      </c>
      <c r="BC132" s="31" t="s">
        <v>12</v>
      </c>
      <c r="BD132" s="31" t="s">
        <v>15</v>
      </c>
      <c r="BE132" s="94" t="s">
        <v>125</v>
      </c>
      <c r="BF132" s="31" t="s">
        <v>155</v>
      </c>
      <c r="BG132" s="34" t="s">
        <v>93</v>
      </c>
      <c r="BH132" s="33" t="s">
        <v>39</v>
      </c>
      <c r="BI132" s="32" t="s">
        <v>78</v>
      </c>
      <c r="BJ132" s="19"/>
      <c r="BL132" s="8"/>
      <c r="BM132" s="25">
        <v>14</v>
      </c>
      <c r="BN132" s="26">
        <v>65</v>
      </c>
      <c r="BO132" s="26">
        <v>70</v>
      </c>
      <c r="BP132" s="26">
        <v>138</v>
      </c>
      <c r="BQ132" s="26">
        <v>22</v>
      </c>
      <c r="BR132" s="26">
        <v>79</v>
      </c>
      <c r="BS132" s="26">
        <v>66</v>
      </c>
      <c r="BT132" s="26">
        <v>123</v>
      </c>
      <c r="BU132" s="26">
        <v>7</v>
      </c>
      <c r="BV132" s="26">
        <v>75</v>
      </c>
      <c r="BW132" s="26">
        <v>80</v>
      </c>
      <c r="BX132" s="27">
        <v>131</v>
      </c>
      <c r="BY132" s="28">
        <f t="shared" si="88"/>
        <v>83810</v>
      </c>
      <c r="BZ132" s="29">
        <f t="shared" si="89"/>
        <v>9082800</v>
      </c>
      <c r="CA132" s="14"/>
      <c r="CB132" s="120" t="s">
        <v>137</v>
      </c>
      <c r="CC132" s="30" t="s">
        <v>17</v>
      </c>
      <c r="CD132" s="31" t="s">
        <v>35</v>
      </c>
      <c r="CE132" s="31" t="s">
        <v>162</v>
      </c>
      <c r="CF132" s="31" t="s">
        <v>52</v>
      </c>
      <c r="CG132" s="31" t="s">
        <v>127</v>
      </c>
      <c r="CH132" s="31" t="s">
        <v>103</v>
      </c>
      <c r="CI132" s="31" t="s">
        <v>106</v>
      </c>
      <c r="CJ132" s="31" t="s">
        <v>126</v>
      </c>
      <c r="CK132" s="31" t="s">
        <v>43</v>
      </c>
      <c r="CL132" s="31" t="s">
        <v>163</v>
      </c>
      <c r="CM132" s="31" t="s">
        <v>40</v>
      </c>
      <c r="CN132" s="32" t="s">
        <v>10</v>
      </c>
      <c r="CO132" s="19"/>
    </row>
    <row r="133" spans="2:93" ht="13.5" thickBot="1" x14ac:dyDescent="0.25">
      <c r="B133" s="8"/>
      <c r="C133" s="40">
        <v>91</v>
      </c>
      <c r="D133" s="41">
        <v>64</v>
      </c>
      <c r="E133" s="41">
        <v>77</v>
      </c>
      <c r="F133" s="41">
        <v>54</v>
      </c>
      <c r="G133" s="41">
        <v>124</v>
      </c>
      <c r="H133" s="41">
        <v>3</v>
      </c>
      <c r="I133" s="41">
        <v>21</v>
      </c>
      <c r="J133" s="41">
        <v>81</v>
      </c>
      <c r="K133" s="41">
        <v>142</v>
      </c>
      <c r="L133" s="41">
        <v>122</v>
      </c>
      <c r="M133" s="41">
        <v>68</v>
      </c>
      <c r="N133" s="42">
        <v>23</v>
      </c>
      <c r="O133" s="28">
        <f t="shared" si="84"/>
        <v>83810</v>
      </c>
      <c r="P133" s="29">
        <f t="shared" si="85"/>
        <v>9082800</v>
      </c>
      <c r="Q133" s="14"/>
      <c r="R133" s="109" t="s">
        <v>124</v>
      </c>
      <c r="S133" s="121" t="s">
        <v>119</v>
      </c>
      <c r="T133" s="44" t="s">
        <v>152</v>
      </c>
      <c r="U133" s="44" t="s">
        <v>80</v>
      </c>
      <c r="V133" s="44" t="s">
        <v>122</v>
      </c>
      <c r="W133" s="44" t="s">
        <v>109</v>
      </c>
      <c r="X133" s="44" t="s">
        <v>72</v>
      </c>
      <c r="Y133" s="44" t="s">
        <v>100</v>
      </c>
      <c r="Z133" s="44" t="s">
        <v>153</v>
      </c>
      <c r="AA133" s="44" t="s">
        <v>67</v>
      </c>
      <c r="AB133" s="44" t="s">
        <v>74</v>
      </c>
      <c r="AC133" s="44" t="s">
        <v>81</v>
      </c>
      <c r="AD133" s="133" t="s">
        <v>65</v>
      </c>
      <c r="AE133" s="19"/>
      <c r="AG133" s="8"/>
      <c r="AH133" s="40">
        <v>144</v>
      </c>
      <c r="AI133" s="41">
        <v>36</v>
      </c>
      <c r="AJ133" s="41">
        <v>102</v>
      </c>
      <c r="AK133" s="41">
        <v>65</v>
      </c>
      <c r="AL133" s="41">
        <v>20</v>
      </c>
      <c r="AM133" s="41">
        <v>57</v>
      </c>
      <c r="AN133" s="41">
        <v>88</v>
      </c>
      <c r="AO133" s="41">
        <v>125</v>
      </c>
      <c r="AP133" s="41">
        <v>80</v>
      </c>
      <c r="AQ133" s="41">
        <v>43</v>
      </c>
      <c r="AR133" s="41">
        <v>109</v>
      </c>
      <c r="AS133" s="42">
        <v>1</v>
      </c>
      <c r="AT133" s="28">
        <f t="shared" si="86"/>
        <v>83810</v>
      </c>
      <c r="AU133" s="29">
        <f t="shared" si="87"/>
        <v>9082800</v>
      </c>
      <c r="AV133" s="14"/>
      <c r="AW133" s="123" t="s">
        <v>174</v>
      </c>
      <c r="AX133" s="43" t="s">
        <v>62</v>
      </c>
      <c r="AY133" s="44" t="s">
        <v>57</v>
      </c>
      <c r="AZ133" s="115" t="s">
        <v>58</v>
      </c>
      <c r="BA133" s="44" t="s">
        <v>35</v>
      </c>
      <c r="BB133" s="44" t="s">
        <v>54</v>
      </c>
      <c r="BC133" s="44" t="s">
        <v>61</v>
      </c>
      <c r="BD133" s="44" t="s">
        <v>56</v>
      </c>
      <c r="BE133" s="100" t="s">
        <v>63</v>
      </c>
      <c r="BF133" s="44" t="s">
        <v>40</v>
      </c>
      <c r="BG133" s="44" t="s">
        <v>59</v>
      </c>
      <c r="BH133" s="46" t="s">
        <v>60</v>
      </c>
      <c r="BI133" s="47" t="s">
        <v>55</v>
      </c>
      <c r="BJ133" s="19"/>
      <c r="BL133" s="8"/>
      <c r="BM133" s="40">
        <v>50</v>
      </c>
      <c r="BN133" s="41">
        <v>128</v>
      </c>
      <c r="BO133" s="41">
        <v>43</v>
      </c>
      <c r="BP133" s="41">
        <v>64</v>
      </c>
      <c r="BQ133" s="41">
        <v>136</v>
      </c>
      <c r="BR133" s="41">
        <v>30</v>
      </c>
      <c r="BS133" s="41">
        <v>115</v>
      </c>
      <c r="BT133" s="41">
        <v>9</v>
      </c>
      <c r="BU133" s="41">
        <v>81</v>
      </c>
      <c r="BV133" s="41">
        <v>102</v>
      </c>
      <c r="BW133" s="41">
        <v>17</v>
      </c>
      <c r="BX133" s="42">
        <v>95</v>
      </c>
      <c r="BY133" s="28">
        <f t="shared" si="88"/>
        <v>83810</v>
      </c>
      <c r="BZ133" s="29">
        <f t="shared" si="89"/>
        <v>9082800</v>
      </c>
      <c r="CA133" s="14"/>
      <c r="CB133" s="122" t="s">
        <v>124</v>
      </c>
      <c r="CC133" s="43" t="s">
        <v>18</v>
      </c>
      <c r="CD133" s="44" t="s">
        <v>98</v>
      </c>
      <c r="CE133" s="44" t="s">
        <v>59</v>
      </c>
      <c r="CF133" s="44" t="s">
        <v>152</v>
      </c>
      <c r="CG133" s="44" t="s">
        <v>147</v>
      </c>
      <c r="CH133" s="44" t="s">
        <v>114</v>
      </c>
      <c r="CI133" s="44" t="s">
        <v>113</v>
      </c>
      <c r="CJ133" s="44" t="s">
        <v>150</v>
      </c>
      <c r="CK133" s="44" t="s">
        <v>153</v>
      </c>
      <c r="CL133" s="44" t="s">
        <v>58</v>
      </c>
      <c r="CM133" s="44" t="s">
        <v>91</v>
      </c>
      <c r="CN133" s="45" t="s">
        <v>9</v>
      </c>
      <c r="CO133" s="19"/>
    </row>
    <row r="134" spans="2:93" ht="12.75" x14ac:dyDescent="0.2">
      <c r="B134" s="8"/>
      <c r="C134" s="50">
        <f t="shared" ref="C134:N134" si="90">SUMSQ(C122:C133)</f>
        <v>83810</v>
      </c>
      <c r="D134" s="51">
        <f t="shared" si="90"/>
        <v>83810</v>
      </c>
      <c r="E134" s="51">
        <f t="shared" si="90"/>
        <v>83810</v>
      </c>
      <c r="F134" s="51">
        <f t="shared" si="90"/>
        <v>83810</v>
      </c>
      <c r="G134" s="51">
        <f t="shared" si="90"/>
        <v>83810</v>
      </c>
      <c r="H134" s="51">
        <f t="shared" si="90"/>
        <v>83810</v>
      </c>
      <c r="I134" s="51">
        <f t="shared" si="90"/>
        <v>83810</v>
      </c>
      <c r="J134" s="51">
        <f t="shared" si="90"/>
        <v>83810</v>
      </c>
      <c r="K134" s="51">
        <f t="shared" si="90"/>
        <v>83810</v>
      </c>
      <c r="L134" s="51">
        <f t="shared" si="90"/>
        <v>83810</v>
      </c>
      <c r="M134" s="51">
        <f t="shared" si="90"/>
        <v>83810</v>
      </c>
      <c r="N134" s="51">
        <f t="shared" si="90"/>
        <v>83810</v>
      </c>
      <c r="O134" s="28">
        <f>SUMSQ(C122,D123,E124,F125,G126,H127,I128,J129,K130,L131,M132,N133)</f>
        <v>83810</v>
      </c>
      <c r="P134" s="52">
        <f>C122^3+D123^3+E124^3+F125^3+G126^3+H127^3+I128^3+J129^3+K130^3+L131^3+M132^3+N133^3</f>
        <v>9082800</v>
      </c>
      <c r="Q134" s="14"/>
      <c r="R134" s="14"/>
      <c r="S134" s="109" t="s">
        <v>110</v>
      </c>
      <c r="T134" s="109" t="s">
        <v>164</v>
      </c>
      <c r="U134" s="109" t="s">
        <v>174</v>
      </c>
      <c r="V134" s="109" t="s">
        <v>20</v>
      </c>
      <c r="W134" s="109" t="s">
        <v>151</v>
      </c>
      <c r="X134" s="109" t="s">
        <v>170</v>
      </c>
      <c r="Y134" s="109" t="s">
        <v>129</v>
      </c>
      <c r="Z134" s="109" t="s">
        <v>53</v>
      </c>
      <c r="AA134" s="109" t="s">
        <v>140</v>
      </c>
      <c r="AB134" s="109" t="s">
        <v>178</v>
      </c>
      <c r="AC134" s="109" t="s">
        <v>85</v>
      </c>
      <c r="AD134" s="109" t="s">
        <v>172</v>
      </c>
      <c r="AE134" s="19"/>
      <c r="AG134" s="8"/>
      <c r="AH134" s="50">
        <f t="shared" ref="AH134:AS134" si="91">SUMSQ(AH122:AH133)</f>
        <v>83810</v>
      </c>
      <c r="AI134" s="51">
        <f t="shared" si="91"/>
        <v>83810</v>
      </c>
      <c r="AJ134" s="51">
        <f t="shared" si="91"/>
        <v>83810</v>
      </c>
      <c r="AK134" s="51">
        <f t="shared" si="91"/>
        <v>83810</v>
      </c>
      <c r="AL134" s="51">
        <f t="shared" si="91"/>
        <v>83810</v>
      </c>
      <c r="AM134" s="51">
        <f t="shared" si="91"/>
        <v>83810</v>
      </c>
      <c r="AN134" s="51">
        <f t="shared" si="91"/>
        <v>83810</v>
      </c>
      <c r="AO134" s="51">
        <f t="shared" si="91"/>
        <v>83810</v>
      </c>
      <c r="AP134" s="51">
        <f t="shared" si="91"/>
        <v>83810</v>
      </c>
      <c r="AQ134" s="51">
        <f t="shared" si="91"/>
        <v>83810</v>
      </c>
      <c r="AR134" s="51">
        <f t="shared" si="91"/>
        <v>83810</v>
      </c>
      <c r="AS134" s="51">
        <f t="shared" si="91"/>
        <v>83810</v>
      </c>
      <c r="AT134" s="28">
        <f>SUMSQ(AH122,AI123,AJ124,AK125,AL126,AM127,AN128,AO129,AP130,AQ131,AR132,AS133)</f>
        <v>83810</v>
      </c>
      <c r="AU134" s="52">
        <f>AH122^3+AI123^3+AJ124^3+AK125^3+AL126^3+AM127^3+AN128^3+AO129^3+AP130^3+AQ131^3+AR132^3+AS133^3</f>
        <v>9082800</v>
      </c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9"/>
      <c r="BL134" s="8"/>
      <c r="BM134" s="50">
        <f t="shared" ref="BM134:BX134" si="92">SUMSQ(BM122:BM133)</f>
        <v>83810</v>
      </c>
      <c r="BN134" s="51">
        <f t="shared" si="92"/>
        <v>83810</v>
      </c>
      <c r="BO134" s="51">
        <f t="shared" si="92"/>
        <v>83810</v>
      </c>
      <c r="BP134" s="51">
        <f t="shared" si="92"/>
        <v>83810</v>
      </c>
      <c r="BQ134" s="51">
        <f t="shared" si="92"/>
        <v>83810</v>
      </c>
      <c r="BR134" s="51">
        <f t="shared" si="92"/>
        <v>83810</v>
      </c>
      <c r="BS134" s="51">
        <f t="shared" si="92"/>
        <v>83810</v>
      </c>
      <c r="BT134" s="51">
        <f t="shared" si="92"/>
        <v>83810</v>
      </c>
      <c r="BU134" s="51">
        <f t="shared" si="92"/>
        <v>83810</v>
      </c>
      <c r="BV134" s="51">
        <f t="shared" si="92"/>
        <v>83810</v>
      </c>
      <c r="BW134" s="51">
        <f t="shared" si="92"/>
        <v>83810</v>
      </c>
      <c r="BX134" s="51">
        <f t="shared" si="92"/>
        <v>83810</v>
      </c>
      <c r="BY134" s="28">
        <f>SUMSQ(BM122,BN123,BO124,BP125,BQ126,BR127,BS128,BT129,BU130,BV131,BW132,BX133)</f>
        <v>83810</v>
      </c>
      <c r="BZ134" s="52">
        <f>BM122^3+BN123^3+BO124^3+BP125^3+BQ126^3+BR127^3+BS128^3+BT129^3+BU130^3+BV131^3+BW132^3+BX133^3</f>
        <v>9082800</v>
      </c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9"/>
    </row>
    <row r="135" spans="2:93" ht="12.75" thickBot="1" x14ac:dyDescent="0.25">
      <c r="B135" s="8"/>
      <c r="C135" s="55">
        <f t="shared" ref="C135:N135" si="93">C122^3+C123^3+C124^3+C125^3+C126^3+C127^3+C128^3+C129^3+C130^3+C131^3+C132^3+C133^3</f>
        <v>9082800</v>
      </c>
      <c r="D135" s="56">
        <f t="shared" si="93"/>
        <v>9082800</v>
      </c>
      <c r="E135" s="56">
        <f t="shared" si="93"/>
        <v>9082800</v>
      </c>
      <c r="F135" s="56">
        <f t="shared" si="93"/>
        <v>9082800</v>
      </c>
      <c r="G135" s="56">
        <f t="shared" si="93"/>
        <v>9082800</v>
      </c>
      <c r="H135" s="56">
        <f t="shared" si="93"/>
        <v>9082800</v>
      </c>
      <c r="I135" s="56">
        <f t="shared" si="93"/>
        <v>9082800</v>
      </c>
      <c r="J135" s="56">
        <f t="shared" si="93"/>
        <v>9082800</v>
      </c>
      <c r="K135" s="56">
        <f t="shared" si="93"/>
        <v>9082800</v>
      </c>
      <c r="L135" s="56">
        <f t="shared" si="93"/>
        <v>9082800</v>
      </c>
      <c r="M135" s="56">
        <f t="shared" si="93"/>
        <v>9082800</v>
      </c>
      <c r="N135" s="56">
        <f t="shared" si="93"/>
        <v>9082800</v>
      </c>
      <c r="O135" s="57">
        <f>SUMSQ(C133,D132,E131,F130,G129,H128,I127,J126,K125,L124,M123,N122)</f>
        <v>83810</v>
      </c>
      <c r="P135" s="58">
        <f>C133^3+D132^3+E131^3+F130^3+G129^3+H128^3+I127^3+J126^3+K125^3+L124^3+M123^3+N122^3</f>
        <v>9082800</v>
      </c>
      <c r="Q135" s="14"/>
      <c r="R135" s="14"/>
      <c r="S135" s="62" t="s">
        <v>12</v>
      </c>
      <c r="T135" s="63" t="s">
        <v>71</v>
      </c>
      <c r="U135" s="63" t="s">
        <v>156</v>
      </c>
      <c r="V135" s="63" t="s">
        <v>158</v>
      </c>
      <c r="W135" s="63" t="s">
        <v>48</v>
      </c>
      <c r="X135" s="63" t="s">
        <v>130</v>
      </c>
      <c r="Y135" s="63" t="s">
        <v>86</v>
      </c>
      <c r="Z135" s="63" t="s">
        <v>133</v>
      </c>
      <c r="AA135" s="63" t="s">
        <v>45</v>
      </c>
      <c r="AB135" s="63" t="s">
        <v>28</v>
      </c>
      <c r="AC135" s="63" t="s">
        <v>16</v>
      </c>
      <c r="AD135" s="64" t="s">
        <v>65</v>
      </c>
      <c r="AE135" s="19"/>
      <c r="AG135" s="8"/>
      <c r="AH135" s="55">
        <f t="shared" ref="AH135:AS135" si="94">AH122^3+AH123^3+AH124^3+AH125^3+AH126^3+AH127^3+AH128^3+AH129^3+AH130^3+AH131^3+AH132^3+AH133^3</f>
        <v>9082800</v>
      </c>
      <c r="AI135" s="56">
        <f t="shared" si="94"/>
        <v>9082800</v>
      </c>
      <c r="AJ135" s="56">
        <f t="shared" si="94"/>
        <v>9082800</v>
      </c>
      <c r="AK135" s="56">
        <f t="shared" si="94"/>
        <v>9082800</v>
      </c>
      <c r="AL135" s="56">
        <f t="shared" si="94"/>
        <v>9082800</v>
      </c>
      <c r="AM135" s="56">
        <f t="shared" si="94"/>
        <v>9082800</v>
      </c>
      <c r="AN135" s="56">
        <f t="shared" si="94"/>
        <v>9082800</v>
      </c>
      <c r="AO135" s="56">
        <f t="shared" si="94"/>
        <v>9082800</v>
      </c>
      <c r="AP135" s="56">
        <f t="shared" si="94"/>
        <v>9082800</v>
      </c>
      <c r="AQ135" s="56">
        <f t="shared" si="94"/>
        <v>9082800</v>
      </c>
      <c r="AR135" s="56">
        <f t="shared" si="94"/>
        <v>9082800</v>
      </c>
      <c r="AS135" s="56">
        <f t="shared" si="94"/>
        <v>9082800</v>
      </c>
      <c r="AT135" s="57">
        <f>SUMSQ(AH133,AI132,AJ131,AK130,AL129,AM128,AN127,AO126,AP125,AQ124,AR123,AS122)</f>
        <v>83810</v>
      </c>
      <c r="AU135" s="58">
        <f>AH133^3+AI132^3+AJ131^3+AK130^3+AL129^3+AM128^3+AN127^3+AO126^3+AP125^3+AQ124^3+AR123^3+AS122^3</f>
        <v>9082800</v>
      </c>
      <c r="AV135" s="14"/>
      <c r="AW135" s="14"/>
      <c r="AX135" s="62" t="s">
        <v>95</v>
      </c>
      <c r="AY135" s="63" t="s">
        <v>112</v>
      </c>
      <c r="AZ135" s="63" t="s">
        <v>143</v>
      </c>
      <c r="BA135" s="63" t="s">
        <v>48</v>
      </c>
      <c r="BB135" s="63" t="s">
        <v>21</v>
      </c>
      <c r="BC135" s="63" t="s">
        <v>84</v>
      </c>
      <c r="BD135" s="63" t="s">
        <v>38</v>
      </c>
      <c r="BE135" s="63" t="s">
        <v>71</v>
      </c>
      <c r="BF135" s="63" t="s">
        <v>19</v>
      </c>
      <c r="BG135" s="63" t="s">
        <v>102</v>
      </c>
      <c r="BH135" s="63" t="s">
        <v>39</v>
      </c>
      <c r="BI135" s="64" t="s">
        <v>55</v>
      </c>
      <c r="BJ135" s="19"/>
      <c r="BL135" s="8"/>
      <c r="BM135" s="55">
        <f t="shared" ref="BM135:BX135" si="95">BM122^3+BM123^3+BM124^3+BM125^3+BM126^3+BM127^3+BM128^3+BM129^3+BM130^3+BM131^3+BM132^3+BM133^3</f>
        <v>9082800</v>
      </c>
      <c r="BN135" s="56">
        <f t="shared" si="95"/>
        <v>9082800</v>
      </c>
      <c r="BO135" s="56">
        <f t="shared" si="95"/>
        <v>9082800</v>
      </c>
      <c r="BP135" s="56">
        <f t="shared" si="95"/>
        <v>9082800</v>
      </c>
      <c r="BQ135" s="56">
        <f t="shared" si="95"/>
        <v>9082800</v>
      </c>
      <c r="BR135" s="56">
        <f t="shared" si="95"/>
        <v>9082800</v>
      </c>
      <c r="BS135" s="56">
        <f t="shared" si="95"/>
        <v>9082800</v>
      </c>
      <c r="BT135" s="56">
        <f t="shared" si="95"/>
        <v>9082800</v>
      </c>
      <c r="BU135" s="56">
        <f t="shared" si="95"/>
        <v>9082800</v>
      </c>
      <c r="BV135" s="56">
        <f t="shared" si="95"/>
        <v>9082800</v>
      </c>
      <c r="BW135" s="56">
        <f t="shared" si="95"/>
        <v>9082800</v>
      </c>
      <c r="BX135" s="56">
        <f t="shared" si="95"/>
        <v>9082800</v>
      </c>
      <c r="BY135" s="57">
        <f>SUMSQ(BM133,BN132,BO131,BP130,BQ129,BR128,BS127,BT126,BU125,BV124,BW123,BX122)</f>
        <v>83810</v>
      </c>
      <c r="BZ135" s="58">
        <f>BM133^3+BN132^3+BO131^3+BP130^3+BQ129^3+BR128^3+BS127^3+BT126^3+BU125^3+BV124^3+BW123^3+BX122^3</f>
        <v>9082800</v>
      </c>
      <c r="CA135" s="14"/>
      <c r="CB135" s="14"/>
      <c r="CC135" s="62" t="s">
        <v>123</v>
      </c>
      <c r="CD135" s="63" t="s">
        <v>79</v>
      </c>
      <c r="CE135" s="63" t="s">
        <v>54</v>
      </c>
      <c r="CF135" s="63" t="s">
        <v>141</v>
      </c>
      <c r="CG135" s="63" t="s">
        <v>57</v>
      </c>
      <c r="CH135" s="63" t="s">
        <v>89</v>
      </c>
      <c r="CI135" s="63" t="s">
        <v>144</v>
      </c>
      <c r="CJ135" s="63" t="s">
        <v>56</v>
      </c>
      <c r="CK135" s="63" t="s">
        <v>138</v>
      </c>
      <c r="CL135" s="63" t="s">
        <v>37</v>
      </c>
      <c r="CM135" s="63" t="s">
        <v>40</v>
      </c>
      <c r="CN135" s="64" t="s">
        <v>9</v>
      </c>
      <c r="CO135" s="19"/>
    </row>
    <row r="136" spans="2:93" ht="12.75" thickBot="1" x14ac:dyDescent="0.25">
      <c r="B136" s="65" t="s">
        <v>0</v>
      </c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134"/>
      <c r="P136" s="134"/>
      <c r="Q136" s="66"/>
      <c r="R136" s="66"/>
      <c r="S136" s="126" t="s">
        <v>119</v>
      </c>
      <c r="T136" s="127" t="s">
        <v>79</v>
      </c>
      <c r="U136" s="127" t="s">
        <v>155</v>
      </c>
      <c r="V136" s="127" t="s">
        <v>95</v>
      </c>
      <c r="W136" s="127" t="s">
        <v>17</v>
      </c>
      <c r="X136" s="127" t="s">
        <v>40</v>
      </c>
      <c r="Y136" s="127" t="s">
        <v>41</v>
      </c>
      <c r="Z136" s="127" t="s">
        <v>19</v>
      </c>
      <c r="AA136" s="127" t="s">
        <v>54</v>
      </c>
      <c r="AB136" s="127" t="s">
        <v>145</v>
      </c>
      <c r="AC136" s="127" t="s">
        <v>138</v>
      </c>
      <c r="AD136" s="128" t="s">
        <v>146</v>
      </c>
      <c r="AE136" s="71"/>
      <c r="AG136" s="8" t="s">
        <v>0</v>
      </c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72"/>
      <c r="AU136" s="72"/>
      <c r="AV136" s="14"/>
      <c r="AW136" s="14"/>
      <c r="AX136" s="73" t="s">
        <v>62</v>
      </c>
      <c r="AY136" s="74" t="s">
        <v>36</v>
      </c>
      <c r="AZ136" s="74" t="s">
        <v>107</v>
      </c>
      <c r="BA136" s="74" t="s">
        <v>8</v>
      </c>
      <c r="BB136" s="74" t="s">
        <v>68</v>
      </c>
      <c r="BC136" s="74" t="s">
        <v>37</v>
      </c>
      <c r="BD136" s="74" t="s">
        <v>77</v>
      </c>
      <c r="BE136" s="74" t="s">
        <v>32</v>
      </c>
      <c r="BF136" s="74" t="s">
        <v>47</v>
      </c>
      <c r="BG136" s="74" t="s">
        <v>144</v>
      </c>
      <c r="BH136" s="74" t="s">
        <v>115</v>
      </c>
      <c r="BI136" s="75" t="s">
        <v>94</v>
      </c>
      <c r="BJ136" s="19"/>
      <c r="BL136" s="8" t="s">
        <v>0</v>
      </c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72"/>
      <c r="BZ136" s="72"/>
      <c r="CA136" s="14"/>
      <c r="CB136" s="14"/>
      <c r="CC136" s="73" t="s">
        <v>18</v>
      </c>
      <c r="CD136" s="74" t="s">
        <v>35</v>
      </c>
      <c r="CE136" s="74" t="s">
        <v>38</v>
      </c>
      <c r="CF136" s="74" t="s">
        <v>139</v>
      </c>
      <c r="CG136" s="74" t="s">
        <v>61</v>
      </c>
      <c r="CH136" s="74" t="s">
        <v>143</v>
      </c>
      <c r="CI136" s="74" t="s">
        <v>86</v>
      </c>
      <c r="CJ136" s="74" t="s">
        <v>60</v>
      </c>
      <c r="CK136" s="74" t="s">
        <v>146</v>
      </c>
      <c r="CL136" s="74" t="s">
        <v>63</v>
      </c>
      <c r="CM136" s="74" t="s">
        <v>82</v>
      </c>
      <c r="CN136" s="75" t="s">
        <v>118</v>
      </c>
      <c r="CO136" s="19"/>
    </row>
    <row r="137" spans="2:93" ht="12.75" thickBot="1" x14ac:dyDescent="0.25">
      <c r="AG137" s="76" t="s">
        <v>0</v>
      </c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7"/>
      <c r="CL137" s="76"/>
      <c r="CM137" s="76"/>
      <c r="CN137" s="76"/>
      <c r="CO137" s="76"/>
    </row>
    <row r="138" spans="2:93" ht="12.75" thickBot="1" x14ac:dyDescent="0.25">
      <c r="B138" s="2" t="s">
        <v>0</v>
      </c>
      <c r="C138" s="3"/>
      <c r="D138" s="3"/>
      <c r="E138" s="3"/>
      <c r="F138" s="3"/>
      <c r="G138" s="3"/>
      <c r="H138" s="3"/>
      <c r="I138" s="4" t="s">
        <v>218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">
        <v>219</v>
      </c>
      <c r="Y138" s="5"/>
      <c r="Z138" s="3"/>
      <c r="AA138" s="3"/>
      <c r="AB138" s="3"/>
      <c r="AC138" s="3"/>
      <c r="AD138" s="3"/>
      <c r="AE138" s="6"/>
      <c r="AG138" s="2" t="s">
        <v>0</v>
      </c>
      <c r="AH138" s="3"/>
      <c r="AI138" s="3"/>
      <c r="AJ138" s="3"/>
      <c r="AK138" s="3"/>
      <c r="AL138" s="3"/>
      <c r="AM138" s="3"/>
      <c r="AN138" s="4" t="s">
        <v>220</v>
      </c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4" t="s">
        <v>221</v>
      </c>
      <c r="BD138" s="5"/>
      <c r="BE138" s="3"/>
      <c r="BF138" s="3"/>
      <c r="BG138" s="3"/>
      <c r="BH138" s="3"/>
      <c r="BI138" s="3"/>
      <c r="BJ138" s="6"/>
      <c r="BL138" s="2" t="s">
        <v>0</v>
      </c>
      <c r="BM138" s="3"/>
      <c r="BN138" s="3"/>
      <c r="BO138" s="3"/>
      <c r="BP138" s="3"/>
      <c r="BQ138" s="3"/>
      <c r="BR138" s="3"/>
      <c r="BS138" s="4" t="s">
        <v>222</v>
      </c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4" t="s">
        <v>214</v>
      </c>
      <c r="CI138" s="5"/>
      <c r="CJ138" s="3"/>
      <c r="CK138" s="3"/>
      <c r="CL138" s="3"/>
      <c r="CM138" s="3"/>
      <c r="CN138" s="3"/>
      <c r="CO138" s="6"/>
    </row>
    <row r="139" spans="2:93" ht="13.5" thickBot="1" x14ac:dyDescent="0.25">
      <c r="B139" s="8"/>
      <c r="C139" s="9">
        <v>54</v>
      </c>
      <c r="D139" s="10">
        <v>21</v>
      </c>
      <c r="E139" s="10">
        <v>68</v>
      </c>
      <c r="F139" s="10">
        <v>81</v>
      </c>
      <c r="G139" s="10">
        <v>142</v>
      </c>
      <c r="H139" s="10">
        <v>3</v>
      </c>
      <c r="I139" s="10">
        <v>91</v>
      </c>
      <c r="J139" s="10">
        <v>124</v>
      </c>
      <c r="K139" s="10">
        <v>77</v>
      </c>
      <c r="L139" s="10">
        <v>23</v>
      </c>
      <c r="M139" s="10">
        <v>64</v>
      </c>
      <c r="N139" s="11">
        <v>122</v>
      </c>
      <c r="O139" s="12">
        <f t="shared" ref="O139:O150" si="96">SUMSQ(C139:N139)</f>
        <v>83810</v>
      </c>
      <c r="P139" s="13">
        <f t="shared" ref="P139:P150" si="97">C139^3+D139^3+E139^3+F139^3+G139^3+H139^3+I139^3+J139^3+K139^3+L139^3+M139^3+N139^3</f>
        <v>9082800</v>
      </c>
      <c r="Q139" s="14"/>
      <c r="R139" s="135" t="s">
        <v>154</v>
      </c>
      <c r="S139" s="79" t="s">
        <v>122</v>
      </c>
      <c r="T139" s="17" t="s">
        <v>100</v>
      </c>
      <c r="U139" s="17" t="s">
        <v>81</v>
      </c>
      <c r="V139" s="17" t="s">
        <v>153</v>
      </c>
      <c r="W139" s="17" t="s">
        <v>67</v>
      </c>
      <c r="X139" s="17" t="s">
        <v>72</v>
      </c>
      <c r="Y139" s="17" t="s">
        <v>119</v>
      </c>
      <c r="Z139" s="17" t="s">
        <v>109</v>
      </c>
      <c r="AA139" s="17" t="s">
        <v>80</v>
      </c>
      <c r="AB139" s="17" t="s">
        <v>65</v>
      </c>
      <c r="AC139" s="17" t="s">
        <v>152</v>
      </c>
      <c r="AD139" s="136" t="s">
        <v>74</v>
      </c>
      <c r="AE139" s="19"/>
      <c r="AG139" s="8"/>
      <c r="AH139" s="9">
        <v>104</v>
      </c>
      <c r="AI139" s="10">
        <v>91</v>
      </c>
      <c r="AJ139" s="10">
        <v>4</v>
      </c>
      <c r="AK139" s="10">
        <v>78</v>
      </c>
      <c r="AL139" s="10">
        <v>98</v>
      </c>
      <c r="AM139" s="10">
        <v>133</v>
      </c>
      <c r="AN139" s="10">
        <v>12</v>
      </c>
      <c r="AO139" s="10">
        <v>47</v>
      </c>
      <c r="AP139" s="10">
        <v>67</v>
      </c>
      <c r="AQ139" s="10">
        <v>141</v>
      </c>
      <c r="AR139" s="10">
        <v>54</v>
      </c>
      <c r="AS139" s="11">
        <v>41</v>
      </c>
      <c r="AT139" s="12">
        <f t="shared" ref="AT139:AT150" si="98">SUMSQ(AH139:AS139)</f>
        <v>83810</v>
      </c>
      <c r="AU139" s="13">
        <f t="shared" ref="AU139:AU150" si="99">AH139^3+AI139^3+AJ139^3+AK139^3+AL139^3+AM139^3+AN139^3+AO139^3+AP139^3+AQ139^3+AR139^3+AS139^3</f>
        <v>9082800</v>
      </c>
      <c r="AV139" s="88"/>
      <c r="AW139" s="137" t="s">
        <v>20</v>
      </c>
      <c r="AX139" s="79" t="s">
        <v>104</v>
      </c>
      <c r="AY139" s="17" t="s">
        <v>119</v>
      </c>
      <c r="AZ139" s="17" t="s">
        <v>82</v>
      </c>
      <c r="BA139" s="80" t="s">
        <v>71</v>
      </c>
      <c r="BB139" s="90" t="s">
        <v>134</v>
      </c>
      <c r="BC139" s="17" t="s">
        <v>169</v>
      </c>
      <c r="BD139" s="17" t="s">
        <v>168</v>
      </c>
      <c r="BE139" s="17" t="s">
        <v>135</v>
      </c>
      <c r="BF139" s="17" t="s">
        <v>68</v>
      </c>
      <c r="BG139" s="111" t="s">
        <v>79</v>
      </c>
      <c r="BH139" s="17" t="s">
        <v>122</v>
      </c>
      <c r="BI139" s="18" t="s">
        <v>105</v>
      </c>
      <c r="BJ139" s="19" t="s">
        <v>0</v>
      </c>
      <c r="BK139" s="1" t="s">
        <v>0</v>
      </c>
      <c r="BL139" s="8"/>
      <c r="BM139" s="9">
        <v>132</v>
      </c>
      <c r="BN139" s="10">
        <v>47</v>
      </c>
      <c r="BO139" s="10">
        <v>12</v>
      </c>
      <c r="BP139" s="10">
        <v>69</v>
      </c>
      <c r="BQ139" s="10">
        <v>119</v>
      </c>
      <c r="BR139" s="10">
        <v>91</v>
      </c>
      <c r="BS139" s="10">
        <v>54</v>
      </c>
      <c r="BT139" s="10">
        <v>26</v>
      </c>
      <c r="BU139" s="10">
        <v>76</v>
      </c>
      <c r="BV139" s="10">
        <v>133</v>
      </c>
      <c r="BW139" s="10">
        <v>98</v>
      </c>
      <c r="BX139" s="11">
        <v>13</v>
      </c>
      <c r="BY139" s="12">
        <f t="shared" ref="BY139:BY150" si="100">SUMSQ(BM139:BX139)</f>
        <v>83810</v>
      </c>
      <c r="BZ139" s="13">
        <f t="shared" ref="BZ139:BZ150" si="101">BM139^3+BN139^3+BO139^3+BP139^3+BQ139^3+BR139^3+BS139^3+BT139^3+BU139^3+BV139^3+BW139^3+BX139^3</f>
        <v>9082800</v>
      </c>
      <c r="CA139" s="14"/>
      <c r="CB139" s="118" t="s">
        <v>33</v>
      </c>
      <c r="CC139" s="16" t="s">
        <v>123</v>
      </c>
      <c r="CD139" s="17" t="s">
        <v>135</v>
      </c>
      <c r="CE139" s="17" t="s">
        <v>168</v>
      </c>
      <c r="CF139" s="17" t="s">
        <v>70</v>
      </c>
      <c r="CG139" s="17" t="s">
        <v>46</v>
      </c>
      <c r="CH139" s="17" t="s">
        <v>119</v>
      </c>
      <c r="CI139" s="17" t="s">
        <v>122</v>
      </c>
      <c r="CJ139" s="17" t="s">
        <v>49</v>
      </c>
      <c r="CK139" s="17" t="s">
        <v>69</v>
      </c>
      <c r="CL139" s="17" t="s">
        <v>158</v>
      </c>
      <c r="CM139" s="17" t="s">
        <v>134</v>
      </c>
      <c r="CN139" s="18" t="s">
        <v>118</v>
      </c>
      <c r="CO139" s="19"/>
    </row>
    <row r="140" spans="2:93" ht="13.5" thickBot="1" x14ac:dyDescent="0.25">
      <c r="B140" s="8"/>
      <c r="C140" s="25">
        <v>57</v>
      </c>
      <c r="D140" s="26">
        <v>131</v>
      </c>
      <c r="E140" s="26">
        <v>123</v>
      </c>
      <c r="F140" s="26">
        <v>116</v>
      </c>
      <c r="G140" s="26">
        <v>75</v>
      </c>
      <c r="H140" s="26">
        <v>70</v>
      </c>
      <c r="I140" s="26">
        <v>88</v>
      </c>
      <c r="J140" s="26">
        <v>14</v>
      </c>
      <c r="K140" s="26">
        <v>22</v>
      </c>
      <c r="L140" s="26">
        <v>120</v>
      </c>
      <c r="M140" s="26">
        <v>29</v>
      </c>
      <c r="N140" s="27">
        <v>25</v>
      </c>
      <c r="O140" s="28">
        <f t="shared" si="96"/>
        <v>83810</v>
      </c>
      <c r="P140" s="29">
        <f t="shared" si="97"/>
        <v>9082800</v>
      </c>
      <c r="Q140" s="14"/>
      <c r="R140" s="135" t="s">
        <v>177</v>
      </c>
      <c r="S140" s="30" t="s">
        <v>61</v>
      </c>
      <c r="T140" s="34" t="s">
        <v>10</v>
      </c>
      <c r="U140" s="31" t="s">
        <v>126</v>
      </c>
      <c r="V140" s="31" t="s">
        <v>133</v>
      </c>
      <c r="W140" s="31" t="s">
        <v>163</v>
      </c>
      <c r="X140" s="31" t="s">
        <v>162</v>
      </c>
      <c r="Y140" s="31" t="s">
        <v>56</v>
      </c>
      <c r="Z140" s="31" t="s">
        <v>17</v>
      </c>
      <c r="AA140" s="31" t="s">
        <v>127</v>
      </c>
      <c r="AB140" s="31" t="s">
        <v>96</v>
      </c>
      <c r="AC140" s="37" t="s">
        <v>136</v>
      </c>
      <c r="AD140" s="32" t="s">
        <v>93</v>
      </c>
      <c r="AE140" s="19"/>
      <c r="AG140" s="8"/>
      <c r="AH140" s="25">
        <v>88</v>
      </c>
      <c r="AI140" s="26">
        <v>109</v>
      </c>
      <c r="AJ140" s="26">
        <v>102</v>
      </c>
      <c r="AK140" s="26">
        <v>125</v>
      </c>
      <c r="AL140" s="26">
        <v>1</v>
      </c>
      <c r="AM140" s="26">
        <v>65</v>
      </c>
      <c r="AN140" s="26">
        <v>80</v>
      </c>
      <c r="AO140" s="26">
        <v>144</v>
      </c>
      <c r="AP140" s="26">
        <v>20</v>
      </c>
      <c r="AQ140" s="26">
        <v>43</v>
      </c>
      <c r="AR140" s="26">
        <v>36</v>
      </c>
      <c r="AS140" s="27">
        <v>57</v>
      </c>
      <c r="AT140" s="28">
        <f t="shared" si="98"/>
        <v>83810</v>
      </c>
      <c r="AU140" s="29">
        <f t="shared" si="99"/>
        <v>9082800</v>
      </c>
      <c r="AV140" s="88"/>
      <c r="AW140" s="137" t="s">
        <v>53</v>
      </c>
      <c r="AX140" s="30" t="s">
        <v>56</v>
      </c>
      <c r="AY140" s="34" t="s">
        <v>60</v>
      </c>
      <c r="AZ140" s="31" t="s">
        <v>58</v>
      </c>
      <c r="BA140" s="31" t="s">
        <v>63</v>
      </c>
      <c r="BB140" s="105" t="s">
        <v>55</v>
      </c>
      <c r="BC140" s="31" t="s">
        <v>35</v>
      </c>
      <c r="BD140" s="31" t="s">
        <v>40</v>
      </c>
      <c r="BE140" s="31" t="s">
        <v>62</v>
      </c>
      <c r="BF140" s="31" t="s">
        <v>54</v>
      </c>
      <c r="BG140" s="94" t="s">
        <v>59</v>
      </c>
      <c r="BH140" s="31" t="s">
        <v>57</v>
      </c>
      <c r="BI140" s="32" t="s">
        <v>61</v>
      </c>
      <c r="BJ140" s="19"/>
      <c r="BL140" s="8"/>
      <c r="BM140" s="25">
        <v>99</v>
      </c>
      <c r="BN140" s="26">
        <v>141</v>
      </c>
      <c r="BO140" s="26">
        <v>117</v>
      </c>
      <c r="BP140" s="26">
        <v>44</v>
      </c>
      <c r="BQ140" s="26">
        <v>83</v>
      </c>
      <c r="BR140" s="26">
        <v>27</v>
      </c>
      <c r="BS140" s="26">
        <v>118</v>
      </c>
      <c r="BT140" s="26">
        <v>62</v>
      </c>
      <c r="BU140" s="26">
        <v>101</v>
      </c>
      <c r="BV140" s="26">
        <v>28</v>
      </c>
      <c r="BW140" s="26">
        <v>4</v>
      </c>
      <c r="BX140" s="27">
        <v>46</v>
      </c>
      <c r="BY140" s="28">
        <f t="shared" si="100"/>
        <v>83810</v>
      </c>
      <c r="BZ140" s="29">
        <f t="shared" si="101"/>
        <v>9082800</v>
      </c>
      <c r="CA140" s="14"/>
      <c r="CB140" s="120" t="s">
        <v>42</v>
      </c>
      <c r="CC140" s="30" t="s">
        <v>22</v>
      </c>
      <c r="CD140" s="31" t="s">
        <v>79</v>
      </c>
      <c r="CE140" s="31" t="s">
        <v>111</v>
      </c>
      <c r="CF140" s="31" t="s">
        <v>102</v>
      </c>
      <c r="CG140" s="31" t="s">
        <v>32</v>
      </c>
      <c r="CH140" s="31" t="s">
        <v>16</v>
      </c>
      <c r="CI140" s="31" t="s">
        <v>11</v>
      </c>
      <c r="CJ140" s="31" t="s">
        <v>21</v>
      </c>
      <c r="CK140" s="31" t="s">
        <v>107</v>
      </c>
      <c r="CL140" s="31" t="s">
        <v>116</v>
      </c>
      <c r="CM140" s="31" t="s">
        <v>82</v>
      </c>
      <c r="CN140" s="32" t="s">
        <v>31</v>
      </c>
      <c r="CO140" s="19"/>
    </row>
    <row r="141" spans="2:93" ht="13.5" thickBot="1" x14ac:dyDescent="0.25">
      <c r="B141" s="8"/>
      <c r="C141" s="25">
        <v>69</v>
      </c>
      <c r="D141" s="26">
        <v>117</v>
      </c>
      <c r="E141" s="26">
        <v>32</v>
      </c>
      <c r="F141" s="26">
        <v>38</v>
      </c>
      <c r="G141" s="26">
        <v>39</v>
      </c>
      <c r="H141" s="26">
        <v>106</v>
      </c>
      <c r="I141" s="26">
        <v>76</v>
      </c>
      <c r="J141" s="26">
        <v>28</v>
      </c>
      <c r="K141" s="26">
        <v>113</v>
      </c>
      <c r="L141" s="26">
        <v>139</v>
      </c>
      <c r="M141" s="26">
        <v>107</v>
      </c>
      <c r="N141" s="27">
        <v>6</v>
      </c>
      <c r="O141" s="28">
        <f t="shared" si="96"/>
        <v>83810</v>
      </c>
      <c r="P141" s="29">
        <f t="shared" si="97"/>
        <v>9082800</v>
      </c>
      <c r="Q141" s="14"/>
      <c r="R141" s="135" t="s">
        <v>124</v>
      </c>
      <c r="S141" s="30" t="s">
        <v>70</v>
      </c>
      <c r="T141" s="31" t="s">
        <v>111</v>
      </c>
      <c r="U141" s="34" t="s">
        <v>160</v>
      </c>
      <c r="V141" s="31" t="s">
        <v>149</v>
      </c>
      <c r="W141" s="31" t="s">
        <v>125</v>
      </c>
      <c r="X141" s="31" t="s">
        <v>128</v>
      </c>
      <c r="Y141" s="31" t="s">
        <v>69</v>
      </c>
      <c r="Z141" s="31" t="s">
        <v>116</v>
      </c>
      <c r="AA141" s="31" t="s">
        <v>155</v>
      </c>
      <c r="AB141" s="37" t="s">
        <v>25</v>
      </c>
      <c r="AC141" s="31" t="s">
        <v>148</v>
      </c>
      <c r="AD141" s="32" t="s">
        <v>28</v>
      </c>
      <c r="AE141" s="19"/>
      <c r="AG141" s="8"/>
      <c r="AH141" s="25">
        <v>143</v>
      </c>
      <c r="AI141" s="26">
        <v>42</v>
      </c>
      <c r="AJ141" s="26">
        <v>75</v>
      </c>
      <c r="AK141" s="26">
        <v>85</v>
      </c>
      <c r="AL141" s="26">
        <v>9</v>
      </c>
      <c r="AM141" s="26">
        <v>89</v>
      </c>
      <c r="AN141" s="26">
        <v>56</v>
      </c>
      <c r="AO141" s="26">
        <v>136</v>
      </c>
      <c r="AP141" s="26">
        <v>60</v>
      </c>
      <c r="AQ141" s="26">
        <v>70</v>
      </c>
      <c r="AR141" s="26">
        <v>103</v>
      </c>
      <c r="AS141" s="27">
        <v>2</v>
      </c>
      <c r="AT141" s="28">
        <f t="shared" si="98"/>
        <v>83810</v>
      </c>
      <c r="AU141" s="29">
        <f t="shared" si="99"/>
        <v>9082800</v>
      </c>
      <c r="AV141" s="88"/>
      <c r="AW141" s="137" t="s">
        <v>85</v>
      </c>
      <c r="AX141" s="30" t="s">
        <v>158</v>
      </c>
      <c r="AY141" s="31" t="s">
        <v>13</v>
      </c>
      <c r="AZ141" s="34" t="s">
        <v>163</v>
      </c>
      <c r="BA141" s="31" t="s">
        <v>166</v>
      </c>
      <c r="BB141" s="93" t="s">
        <v>150</v>
      </c>
      <c r="BC141" s="33" t="s">
        <v>48</v>
      </c>
      <c r="BD141" s="31" t="s">
        <v>47</v>
      </c>
      <c r="BE141" s="31" t="s">
        <v>147</v>
      </c>
      <c r="BF141" s="31" t="s">
        <v>165</v>
      </c>
      <c r="BG141" s="94" t="s">
        <v>162</v>
      </c>
      <c r="BH141" s="31" t="s">
        <v>14</v>
      </c>
      <c r="BI141" s="32" t="s">
        <v>157</v>
      </c>
      <c r="BJ141" s="19"/>
      <c r="BL141" s="8"/>
      <c r="BM141" s="25">
        <v>100</v>
      </c>
      <c r="BN141" s="26">
        <v>19</v>
      </c>
      <c r="BO141" s="26">
        <v>20</v>
      </c>
      <c r="BP141" s="26">
        <v>72</v>
      </c>
      <c r="BQ141" s="26">
        <v>58</v>
      </c>
      <c r="BR141" s="26">
        <v>11</v>
      </c>
      <c r="BS141" s="26">
        <v>134</v>
      </c>
      <c r="BT141" s="26">
        <v>87</v>
      </c>
      <c r="BU141" s="26">
        <v>73</v>
      </c>
      <c r="BV141" s="26">
        <v>125</v>
      </c>
      <c r="BW141" s="26">
        <v>126</v>
      </c>
      <c r="BX141" s="27">
        <v>45</v>
      </c>
      <c r="BY141" s="28">
        <f t="shared" si="100"/>
        <v>83810</v>
      </c>
      <c r="BZ141" s="29">
        <f t="shared" si="101"/>
        <v>9082800</v>
      </c>
      <c r="CA141" s="14"/>
      <c r="CB141" s="120" t="s">
        <v>90</v>
      </c>
      <c r="CC141" s="96" t="s">
        <v>108</v>
      </c>
      <c r="CD141" s="37" t="s">
        <v>64</v>
      </c>
      <c r="CE141" s="31" t="s">
        <v>54</v>
      </c>
      <c r="CF141" s="31" t="s">
        <v>77</v>
      </c>
      <c r="CG141" s="31" t="s">
        <v>44</v>
      </c>
      <c r="CH141" s="31" t="s">
        <v>120</v>
      </c>
      <c r="CI141" s="31" t="s">
        <v>121</v>
      </c>
      <c r="CJ141" s="31" t="s">
        <v>51</v>
      </c>
      <c r="CK141" s="31" t="s">
        <v>84</v>
      </c>
      <c r="CL141" s="31" t="s">
        <v>63</v>
      </c>
      <c r="CM141" s="37" t="s">
        <v>75</v>
      </c>
      <c r="CN141" s="132" t="s">
        <v>101</v>
      </c>
      <c r="CO141" s="19"/>
    </row>
    <row r="142" spans="2:93" ht="13.5" thickBot="1" x14ac:dyDescent="0.25">
      <c r="B142" s="8"/>
      <c r="C142" s="25">
        <v>62</v>
      </c>
      <c r="D142" s="26">
        <v>110</v>
      </c>
      <c r="E142" s="26">
        <v>27</v>
      </c>
      <c r="F142" s="26">
        <v>4</v>
      </c>
      <c r="G142" s="26">
        <v>100</v>
      </c>
      <c r="H142" s="26">
        <v>45</v>
      </c>
      <c r="I142" s="26">
        <v>83</v>
      </c>
      <c r="J142" s="26">
        <v>35</v>
      </c>
      <c r="K142" s="26">
        <v>118</v>
      </c>
      <c r="L142" s="26">
        <v>109</v>
      </c>
      <c r="M142" s="26">
        <v>141</v>
      </c>
      <c r="N142" s="27">
        <v>36</v>
      </c>
      <c r="O142" s="28">
        <f t="shared" si="96"/>
        <v>83810</v>
      </c>
      <c r="P142" s="29">
        <f t="shared" si="97"/>
        <v>9082800</v>
      </c>
      <c r="Q142" s="14"/>
      <c r="R142" s="135" t="s">
        <v>132</v>
      </c>
      <c r="S142" s="30" t="s">
        <v>21</v>
      </c>
      <c r="T142" s="31" t="s">
        <v>175</v>
      </c>
      <c r="U142" s="31" t="s">
        <v>16</v>
      </c>
      <c r="V142" s="34" t="s">
        <v>82</v>
      </c>
      <c r="W142" s="31" t="s">
        <v>108</v>
      </c>
      <c r="X142" s="31" t="s">
        <v>101</v>
      </c>
      <c r="Y142" s="31" t="s">
        <v>32</v>
      </c>
      <c r="Z142" s="31" t="s">
        <v>176</v>
      </c>
      <c r="AA142" s="37" t="s">
        <v>11</v>
      </c>
      <c r="AB142" s="31" t="s">
        <v>60</v>
      </c>
      <c r="AC142" s="31" t="s">
        <v>79</v>
      </c>
      <c r="AD142" s="32" t="s">
        <v>57</v>
      </c>
      <c r="AE142" s="19"/>
      <c r="AG142" s="8"/>
      <c r="AH142" s="25">
        <v>119</v>
      </c>
      <c r="AI142" s="26">
        <v>126</v>
      </c>
      <c r="AJ142" s="26">
        <v>37</v>
      </c>
      <c r="AK142" s="26">
        <v>100</v>
      </c>
      <c r="AL142" s="26">
        <v>68</v>
      </c>
      <c r="AM142" s="26">
        <v>130</v>
      </c>
      <c r="AN142" s="26">
        <v>15</v>
      </c>
      <c r="AO142" s="26">
        <v>77</v>
      </c>
      <c r="AP142" s="26">
        <v>45</v>
      </c>
      <c r="AQ142" s="26">
        <v>108</v>
      </c>
      <c r="AR142" s="26">
        <v>19</v>
      </c>
      <c r="AS142" s="27">
        <v>26</v>
      </c>
      <c r="AT142" s="28">
        <f t="shared" si="98"/>
        <v>83810</v>
      </c>
      <c r="AU142" s="29">
        <f t="shared" si="99"/>
        <v>9082800</v>
      </c>
      <c r="AV142" s="88"/>
      <c r="AW142" s="137" t="s">
        <v>110</v>
      </c>
      <c r="AX142" s="30" t="s">
        <v>46</v>
      </c>
      <c r="AY142" s="31" t="s">
        <v>75</v>
      </c>
      <c r="AZ142" s="31" t="s">
        <v>130</v>
      </c>
      <c r="BA142" s="34" t="s">
        <v>108</v>
      </c>
      <c r="BB142" s="93" t="s">
        <v>81</v>
      </c>
      <c r="BC142" s="31" t="s">
        <v>8</v>
      </c>
      <c r="BD142" s="33" t="s">
        <v>19</v>
      </c>
      <c r="BE142" s="31" t="s">
        <v>80</v>
      </c>
      <c r="BF142" s="31" t="s">
        <v>101</v>
      </c>
      <c r="BG142" s="94" t="s">
        <v>131</v>
      </c>
      <c r="BH142" s="31" t="s">
        <v>64</v>
      </c>
      <c r="BI142" s="32" t="s">
        <v>49</v>
      </c>
      <c r="BJ142" s="19"/>
      <c r="BL142" s="8"/>
      <c r="BM142" s="25">
        <v>24</v>
      </c>
      <c r="BN142" s="26">
        <v>104</v>
      </c>
      <c r="BO142" s="26">
        <v>29</v>
      </c>
      <c r="BP142" s="26">
        <v>97</v>
      </c>
      <c r="BQ142" s="26">
        <v>33</v>
      </c>
      <c r="BR142" s="26">
        <v>18</v>
      </c>
      <c r="BS142" s="26">
        <v>127</v>
      </c>
      <c r="BT142" s="26">
        <v>112</v>
      </c>
      <c r="BU142" s="26">
        <v>48</v>
      </c>
      <c r="BV142" s="26">
        <v>116</v>
      </c>
      <c r="BW142" s="26">
        <v>41</v>
      </c>
      <c r="BX142" s="27">
        <v>121</v>
      </c>
      <c r="BY142" s="28">
        <f t="shared" si="100"/>
        <v>83810</v>
      </c>
      <c r="BZ142" s="29">
        <f t="shared" si="101"/>
        <v>9082800</v>
      </c>
      <c r="CA142" s="14"/>
      <c r="CB142" s="120" t="s">
        <v>117</v>
      </c>
      <c r="CC142" s="30" t="s">
        <v>159</v>
      </c>
      <c r="CD142" s="31" t="s">
        <v>104</v>
      </c>
      <c r="CE142" s="31" t="s">
        <v>136</v>
      </c>
      <c r="CF142" s="31" t="s">
        <v>141</v>
      </c>
      <c r="CG142" s="31" t="s">
        <v>26</v>
      </c>
      <c r="CH142" s="31" t="s">
        <v>34</v>
      </c>
      <c r="CI142" s="31" t="s">
        <v>41</v>
      </c>
      <c r="CJ142" s="31" t="s">
        <v>27</v>
      </c>
      <c r="CK142" s="31" t="s">
        <v>146</v>
      </c>
      <c r="CL142" s="31" t="s">
        <v>133</v>
      </c>
      <c r="CM142" s="31" t="s">
        <v>105</v>
      </c>
      <c r="CN142" s="32" t="s">
        <v>156</v>
      </c>
      <c r="CO142" s="19"/>
    </row>
    <row r="143" spans="2:93" ht="13.5" thickBot="1" x14ac:dyDescent="0.25">
      <c r="B143" s="8"/>
      <c r="C143" s="25">
        <v>8</v>
      </c>
      <c r="D143" s="26">
        <v>52</v>
      </c>
      <c r="E143" s="26">
        <v>111</v>
      </c>
      <c r="F143" s="26">
        <v>129</v>
      </c>
      <c r="G143" s="26">
        <v>65</v>
      </c>
      <c r="H143" s="26">
        <v>80</v>
      </c>
      <c r="I143" s="26">
        <v>137</v>
      </c>
      <c r="J143" s="26">
        <v>93</v>
      </c>
      <c r="K143" s="26">
        <v>34</v>
      </c>
      <c r="L143" s="26">
        <v>105</v>
      </c>
      <c r="M143" s="26">
        <v>16</v>
      </c>
      <c r="N143" s="27">
        <v>40</v>
      </c>
      <c r="O143" s="28">
        <f t="shared" si="96"/>
        <v>83810</v>
      </c>
      <c r="P143" s="29">
        <f t="shared" si="97"/>
        <v>9082800</v>
      </c>
      <c r="Q143" s="14"/>
      <c r="R143" s="135" t="s">
        <v>117</v>
      </c>
      <c r="S143" s="30" t="s">
        <v>83</v>
      </c>
      <c r="T143" s="31" t="s">
        <v>86</v>
      </c>
      <c r="U143" s="31" t="s">
        <v>38</v>
      </c>
      <c r="V143" s="31" t="s">
        <v>30</v>
      </c>
      <c r="W143" s="34" t="s">
        <v>35</v>
      </c>
      <c r="X143" s="31" t="s">
        <v>40</v>
      </c>
      <c r="Y143" s="31" t="s">
        <v>78</v>
      </c>
      <c r="Z143" s="37" t="s">
        <v>89</v>
      </c>
      <c r="AA143" s="31" t="s">
        <v>37</v>
      </c>
      <c r="AB143" s="31" t="s">
        <v>36</v>
      </c>
      <c r="AC143" s="31" t="s">
        <v>23</v>
      </c>
      <c r="AD143" s="32" t="s">
        <v>39</v>
      </c>
      <c r="AE143" s="19"/>
      <c r="AG143" s="8"/>
      <c r="AH143" s="25">
        <v>24</v>
      </c>
      <c r="AI143" s="26">
        <v>35</v>
      </c>
      <c r="AJ143" s="26">
        <v>31</v>
      </c>
      <c r="AK143" s="26">
        <v>138</v>
      </c>
      <c r="AL143" s="26">
        <v>63</v>
      </c>
      <c r="AM143" s="26">
        <v>50</v>
      </c>
      <c r="AN143" s="26">
        <v>95</v>
      </c>
      <c r="AO143" s="26">
        <v>82</v>
      </c>
      <c r="AP143" s="26">
        <v>7</v>
      </c>
      <c r="AQ143" s="26">
        <v>114</v>
      </c>
      <c r="AR143" s="26">
        <v>110</v>
      </c>
      <c r="AS143" s="27">
        <v>121</v>
      </c>
      <c r="AT143" s="28">
        <f t="shared" si="98"/>
        <v>83810</v>
      </c>
      <c r="AU143" s="29">
        <f t="shared" si="99"/>
        <v>9082800</v>
      </c>
      <c r="AV143" s="88"/>
      <c r="AW143" s="137" t="s">
        <v>129</v>
      </c>
      <c r="AX143" s="30" t="s">
        <v>159</v>
      </c>
      <c r="AY143" s="31" t="s">
        <v>176</v>
      </c>
      <c r="AZ143" s="31" t="s">
        <v>92</v>
      </c>
      <c r="BA143" s="31" t="s">
        <v>52</v>
      </c>
      <c r="BB143" s="95" t="s">
        <v>94</v>
      </c>
      <c r="BC143" s="31" t="s">
        <v>18</v>
      </c>
      <c r="BD143" s="31" t="s">
        <v>9</v>
      </c>
      <c r="BE143" s="33" t="s">
        <v>95</v>
      </c>
      <c r="BF143" s="31" t="s">
        <v>43</v>
      </c>
      <c r="BG143" s="94" t="s">
        <v>97</v>
      </c>
      <c r="BH143" s="31" t="s">
        <v>175</v>
      </c>
      <c r="BI143" s="32" t="s">
        <v>156</v>
      </c>
      <c r="BJ143" s="19"/>
      <c r="BL143" s="8"/>
      <c r="BM143" s="25">
        <v>94</v>
      </c>
      <c r="BN143" s="26">
        <v>106</v>
      </c>
      <c r="BO143" s="26">
        <v>122</v>
      </c>
      <c r="BP143" s="26">
        <v>143</v>
      </c>
      <c r="BQ143" s="26">
        <v>36</v>
      </c>
      <c r="BR143" s="26">
        <v>67</v>
      </c>
      <c r="BS143" s="26">
        <v>78</v>
      </c>
      <c r="BT143" s="26">
        <v>109</v>
      </c>
      <c r="BU143" s="26">
        <v>2</v>
      </c>
      <c r="BV143" s="26">
        <v>23</v>
      </c>
      <c r="BW143" s="26">
        <v>39</v>
      </c>
      <c r="BX143" s="27">
        <v>51</v>
      </c>
      <c r="BY143" s="28">
        <f t="shared" si="100"/>
        <v>83810</v>
      </c>
      <c r="BZ143" s="29">
        <f t="shared" si="101"/>
        <v>9082800</v>
      </c>
      <c r="CA143" s="14"/>
      <c r="CB143" s="120" t="s">
        <v>132</v>
      </c>
      <c r="CC143" s="96" t="s">
        <v>45</v>
      </c>
      <c r="CD143" s="37" t="s">
        <v>128</v>
      </c>
      <c r="CE143" s="31" t="s">
        <v>74</v>
      </c>
      <c r="CF143" s="31" t="s">
        <v>158</v>
      </c>
      <c r="CG143" s="31" t="s">
        <v>57</v>
      </c>
      <c r="CH143" s="31" t="s">
        <v>68</v>
      </c>
      <c r="CI143" s="31" t="s">
        <v>71</v>
      </c>
      <c r="CJ143" s="31" t="s">
        <v>60</v>
      </c>
      <c r="CK143" s="31" t="s">
        <v>157</v>
      </c>
      <c r="CL143" s="31" t="s">
        <v>65</v>
      </c>
      <c r="CM143" s="37" t="s">
        <v>125</v>
      </c>
      <c r="CN143" s="132" t="s">
        <v>50</v>
      </c>
      <c r="CO143" s="19"/>
    </row>
    <row r="144" spans="2:93" ht="13.5" thickBot="1" x14ac:dyDescent="0.25">
      <c r="B144" s="8"/>
      <c r="C144" s="25">
        <v>143</v>
      </c>
      <c r="D144" s="26">
        <v>72</v>
      </c>
      <c r="E144" s="26">
        <v>112</v>
      </c>
      <c r="F144" s="26">
        <v>58</v>
      </c>
      <c r="G144" s="26">
        <v>20</v>
      </c>
      <c r="H144" s="26">
        <v>125</v>
      </c>
      <c r="I144" s="26">
        <v>2</v>
      </c>
      <c r="J144" s="26">
        <v>73</v>
      </c>
      <c r="K144" s="26">
        <v>33</v>
      </c>
      <c r="L144" s="26">
        <v>102</v>
      </c>
      <c r="M144" s="26">
        <v>87</v>
      </c>
      <c r="N144" s="27">
        <v>43</v>
      </c>
      <c r="O144" s="28">
        <f t="shared" si="96"/>
        <v>83810</v>
      </c>
      <c r="P144" s="29">
        <f t="shared" si="97"/>
        <v>9082800</v>
      </c>
      <c r="Q144" s="14"/>
      <c r="R144" s="135" t="s">
        <v>42</v>
      </c>
      <c r="S144" s="30" t="s">
        <v>158</v>
      </c>
      <c r="T144" s="31" t="s">
        <v>77</v>
      </c>
      <c r="U144" s="31" t="s">
        <v>27</v>
      </c>
      <c r="V144" s="31" t="s">
        <v>44</v>
      </c>
      <c r="W144" s="31" t="s">
        <v>54</v>
      </c>
      <c r="X144" s="34" t="s">
        <v>63</v>
      </c>
      <c r="Y144" s="37" t="s">
        <v>157</v>
      </c>
      <c r="Z144" s="31" t="s">
        <v>84</v>
      </c>
      <c r="AA144" s="31" t="s">
        <v>26</v>
      </c>
      <c r="AB144" s="31" t="s">
        <v>58</v>
      </c>
      <c r="AC144" s="31" t="s">
        <v>51</v>
      </c>
      <c r="AD144" s="32" t="s">
        <v>59</v>
      </c>
      <c r="AE144" s="19"/>
      <c r="AG144" s="8"/>
      <c r="AH144" s="25">
        <v>16</v>
      </c>
      <c r="AI144" s="26">
        <v>53</v>
      </c>
      <c r="AJ144" s="26">
        <v>33</v>
      </c>
      <c r="AK144" s="26">
        <v>83</v>
      </c>
      <c r="AL144" s="26">
        <v>99</v>
      </c>
      <c r="AM144" s="26">
        <v>6</v>
      </c>
      <c r="AN144" s="26">
        <v>139</v>
      </c>
      <c r="AO144" s="26">
        <v>46</v>
      </c>
      <c r="AP144" s="26">
        <v>62</v>
      </c>
      <c r="AQ144" s="26">
        <v>112</v>
      </c>
      <c r="AR144" s="26">
        <v>92</v>
      </c>
      <c r="AS144" s="27">
        <v>129</v>
      </c>
      <c r="AT144" s="28">
        <f t="shared" si="98"/>
        <v>83810</v>
      </c>
      <c r="AU144" s="29">
        <f t="shared" si="99"/>
        <v>9082800</v>
      </c>
      <c r="AV144" s="88"/>
      <c r="AW144" s="137" t="s">
        <v>140</v>
      </c>
      <c r="AX144" s="30" t="s">
        <v>23</v>
      </c>
      <c r="AY144" s="31" t="s">
        <v>29</v>
      </c>
      <c r="AZ144" s="31" t="s">
        <v>26</v>
      </c>
      <c r="BA144" s="31" t="s">
        <v>32</v>
      </c>
      <c r="BB144" s="93" t="s">
        <v>22</v>
      </c>
      <c r="BC144" s="34" t="s">
        <v>28</v>
      </c>
      <c r="BD144" s="31" t="s">
        <v>25</v>
      </c>
      <c r="BE144" s="31" t="s">
        <v>31</v>
      </c>
      <c r="BF144" s="33" t="s">
        <v>21</v>
      </c>
      <c r="BG144" s="94" t="s">
        <v>27</v>
      </c>
      <c r="BH144" s="31" t="s">
        <v>24</v>
      </c>
      <c r="BI144" s="32" t="s">
        <v>30</v>
      </c>
      <c r="BJ144" s="19"/>
      <c r="BL144" s="8"/>
      <c r="BM144" s="25">
        <v>59</v>
      </c>
      <c r="BN144" s="26">
        <v>3</v>
      </c>
      <c r="BO144" s="26">
        <v>92</v>
      </c>
      <c r="BP144" s="26">
        <v>61</v>
      </c>
      <c r="BQ144" s="26">
        <v>6</v>
      </c>
      <c r="BR144" s="26">
        <v>93</v>
      </c>
      <c r="BS144" s="26">
        <v>52</v>
      </c>
      <c r="BT144" s="26">
        <v>139</v>
      </c>
      <c r="BU144" s="26">
        <v>84</v>
      </c>
      <c r="BV144" s="26">
        <v>53</v>
      </c>
      <c r="BW144" s="26">
        <v>142</v>
      </c>
      <c r="BX144" s="27">
        <v>86</v>
      </c>
      <c r="BY144" s="28">
        <f t="shared" si="100"/>
        <v>83810</v>
      </c>
      <c r="BZ144" s="29">
        <f t="shared" si="101"/>
        <v>9082800</v>
      </c>
      <c r="CA144" s="14"/>
      <c r="CB144" s="120"/>
      <c r="CC144" s="30" t="s">
        <v>73</v>
      </c>
      <c r="CD144" s="31" t="s">
        <v>72</v>
      </c>
      <c r="CE144" s="31" t="s">
        <v>24</v>
      </c>
      <c r="CF144" s="31" t="s">
        <v>77</v>
      </c>
      <c r="CG144" s="31" t="s">
        <v>28</v>
      </c>
      <c r="CH144" s="31" t="s">
        <v>89</v>
      </c>
      <c r="CI144" s="31" t="s">
        <v>86</v>
      </c>
      <c r="CJ144" s="31" t="s">
        <v>25</v>
      </c>
      <c r="CK144" s="31" t="s">
        <v>12</v>
      </c>
      <c r="CL144" s="31" t="s">
        <v>29</v>
      </c>
      <c r="CM144" s="31" t="s">
        <v>67</v>
      </c>
      <c r="CN144" s="32" t="s">
        <v>66</v>
      </c>
      <c r="CO144" s="19"/>
    </row>
    <row r="145" spans="1:93" ht="13.5" thickBot="1" x14ac:dyDescent="0.25">
      <c r="B145" s="8"/>
      <c r="C145" s="25">
        <v>82</v>
      </c>
      <c r="D145" s="26">
        <v>46</v>
      </c>
      <c r="E145" s="26">
        <v>98</v>
      </c>
      <c r="F145" s="26">
        <v>140</v>
      </c>
      <c r="G145" s="26">
        <v>94</v>
      </c>
      <c r="H145" s="26">
        <v>51</v>
      </c>
      <c r="I145" s="26">
        <v>63</v>
      </c>
      <c r="J145" s="26">
        <v>99</v>
      </c>
      <c r="K145" s="26">
        <v>47</v>
      </c>
      <c r="L145" s="26">
        <v>10</v>
      </c>
      <c r="M145" s="26">
        <v>5</v>
      </c>
      <c r="N145" s="27">
        <v>135</v>
      </c>
      <c r="O145" s="28">
        <f t="shared" si="96"/>
        <v>83810</v>
      </c>
      <c r="P145" s="29">
        <f t="shared" si="97"/>
        <v>9082800</v>
      </c>
      <c r="Q145" s="14"/>
      <c r="R145" s="135" t="s">
        <v>76</v>
      </c>
      <c r="S145" s="30" t="s">
        <v>95</v>
      </c>
      <c r="T145" s="31" t="s">
        <v>31</v>
      </c>
      <c r="U145" s="31" t="s">
        <v>134</v>
      </c>
      <c r="V145" s="31" t="s">
        <v>143</v>
      </c>
      <c r="W145" s="31" t="s">
        <v>45</v>
      </c>
      <c r="X145" s="37" t="s">
        <v>50</v>
      </c>
      <c r="Y145" s="34" t="s">
        <v>94</v>
      </c>
      <c r="Z145" s="31" t="s">
        <v>22</v>
      </c>
      <c r="AA145" s="31" t="s">
        <v>135</v>
      </c>
      <c r="AB145" s="31" t="s">
        <v>115</v>
      </c>
      <c r="AC145" s="31" t="s">
        <v>144</v>
      </c>
      <c r="AD145" s="32" t="s">
        <v>112</v>
      </c>
      <c r="AE145" s="19"/>
      <c r="AG145" s="8"/>
      <c r="AH145" s="25">
        <v>87</v>
      </c>
      <c r="AI145" s="26">
        <v>21</v>
      </c>
      <c r="AJ145" s="26">
        <v>101</v>
      </c>
      <c r="AK145" s="26">
        <v>17</v>
      </c>
      <c r="AL145" s="26">
        <v>64</v>
      </c>
      <c r="AM145" s="26">
        <v>13</v>
      </c>
      <c r="AN145" s="26">
        <v>132</v>
      </c>
      <c r="AO145" s="26">
        <v>81</v>
      </c>
      <c r="AP145" s="26">
        <v>128</v>
      </c>
      <c r="AQ145" s="26">
        <v>44</v>
      </c>
      <c r="AR145" s="26">
        <v>124</v>
      </c>
      <c r="AS145" s="27">
        <v>58</v>
      </c>
      <c r="AT145" s="28">
        <f t="shared" si="98"/>
        <v>83810</v>
      </c>
      <c r="AU145" s="29">
        <f t="shared" si="99"/>
        <v>9082800</v>
      </c>
      <c r="AV145" s="88"/>
      <c r="AW145" s="137" t="s">
        <v>151</v>
      </c>
      <c r="AX145" s="30" t="s">
        <v>51</v>
      </c>
      <c r="AY145" s="31" t="s">
        <v>100</v>
      </c>
      <c r="AZ145" s="31" t="s">
        <v>107</v>
      </c>
      <c r="BA145" s="31" t="s">
        <v>91</v>
      </c>
      <c r="BB145" s="93" t="s">
        <v>152</v>
      </c>
      <c r="BC145" s="31" t="s">
        <v>118</v>
      </c>
      <c r="BD145" s="34" t="s">
        <v>123</v>
      </c>
      <c r="BE145" s="31" t="s">
        <v>153</v>
      </c>
      <c r="BF145" s="31" t="s">
        <v>98</v>
      </c>
      <c r="BG145" s="106" t="s">
        <v>102</v>
      </c>
      <c r="BH145" s="31" t="s">
        <v>109</v>
      </c>
      <c r="BI145" s="32" t="s">
        <v>44</v>
      </c>
      <c r="BJ145" s="19"/>
      <c r="BL145" s="8"/>
      <c r="BM145" s="25">
        <v>31</v>
      </c>
      <c r="BN145" s="26">
        <v>85</v>
      </c>
      <c r="BO145" s="26">
        <v>37</v>
      </c>
      <c r="BP145" s="26">
        <v>77</v>
      </c>
      <c r="BQ145" s="26">
        <v>124</v>
      </c>
      <c r="BR145" s="26">
        <v>140</v>
      </c>
      <c r="BS145" s="26">
        <v>5</v>
      </c>
      <c r="BT145" s="26">
        <v>21</v>
      </c>
      <c r="BU145" s="26">
        <v>68</v>
      </c>
      <c r="BV145" s="26">
        <v>108</v>
      </c>
      <c r="BW145" s="26">
        <v>60</v>
      </c>
      <c r="BX145" s="27">
        <v>114</v>
      </c>
      <c r="BY145" s="28">
        <f t="shared" si="100"/>
        <v>83810</v>
      </c>
      <c r="BZ145" s="29">
        <f t="shared" si="101"/>
        <v>9082800</v>
      </c>
      <c r="CA145" s="14"/>
      <c r="CB145" s="120" t="s">
        <v>154</v>
      </c>
      <c r="CC145" s="96" t="s">
        <v>92</v>
      </c>
      <c r="CD145" s="37" t="s">
        <v>166</v>
      </c>
      <c r="CE145" s="31" t="s">
        <v>130</v>
      </c>
      <c r="CF145" s="31" t="s">
        <v>80</v>
      </c>
      <c r="CG145" s="31" t="s">
        <v>109</v>
      </c>
      <c r="CH145" s="31" t="s">
        <v>143</v>
      </c>
      <c r="CI145" s="31" t="s">
        <v>144</v>
      </c>
      <c r="CJ145" s="31" t="s">
        <v>100</v>
      </c>
      <c r="CK145" s="31" t="s">
        <v>81</v>
      </c>
      <c r="CL145" s="31" t="s">
        <v>131</v>
      </c>
      <c r="CM145" s="37" t="s">
        <v>165</v>
      </c>
      <c r="CN145" s="132" t="s">
        <v>97</v>
      </c>
      <c r="CO145" s="19"/>
    </row>
    <row r="146" spans="1:93" ht="13.5" thickBot="1" x14ac:dyDescent="0.25">
      <c r="B146" s="8"/>
      <c r="C146" s="25">
        <v>86</v>
      </c>
      <c r="D146" s="26">
        <v>127</v>
      </c>
      <c r="E146" s="26">
        <v>136</v>
      </c>
      <c r="F146" s="26">
        <v>42</v>
      </c>
      <c r="G146" s="26">
        <v>108</v>
      </c>
      <c r="H146" s="26">
        <v>37</v>
      </c>
      <c r="I146" s="26">
        <v>59</v>
      </c>
      <c r="J146" s="26">
        <v>18</v>
      </c>
      <c r="K146" s="26">
        <v>9</v>
      </c>
      <c r="L146" s="26">
        <v>41</v>
      </c>
      <c r="M146" s="26">
        <v>103</v>
      </c>
      <c r="N146" s="27">
        <v>104</v>
      </c>
      <c r="O146" s="28">
        <f t="shared" si="96"/>
        <v>83810</v>
      </c>
      <c r="P146" s="29">
        <f t="shared" si="97"/>
        <v>9082800</v>
      </c>
      <c r="Q146" s="14"/>
      <c r="R146" s="135"/>
      <c r="S146" s="30" t="s">
        <v>66</v>
      </c>
      <c r="T146" s="31" t="s">
        <v>41</v>
      </c>
      <c r="U146" s="31" t="s">
        <v>147</v>
      </c>
      <c r="V146" s="31" t="s">
        <v>13</v>
      </c>
      <c r="W146" s="37" t="s">
        <v>131</v>
      </c>
      <c r="X146" s="31" t="s">
        <v>130</v>
      </c>
      <c r="Y146" s="31" t="s">
        <v>73</v>
      </c>
      <c r="Z146" s="34" t="s">
        <v>34</v>
      </c>
      <c r="AA146" s="31" t="s">
        <v>150</v>
      </c>
      <c r="AB146" s="31" t="s">
        <v>105</v>
      </c>
      <c r="AC146" s="31" t="s">
        <v>14</v>
      </c>
      <c r="AD146" s="32" t="s">
        <v>104</v>
      </c>
      <c r="AE146" s="19"/>
      <c r="AG146" s="8"/>
      <c r="AH146" s="25">
        <v>23</v>
      </c>
      <c r="AI146" s="26">
        <v>10</v>
      </c>
      <c r="AJ146" s="26">
        <v>115</v>
      </c>
      <c r="AK146" s="26">
        <v>28</v>
      </c>
      <c r="AL146" s="26">
        <v>86</v>
      </c>
      <c r="AM146" s="26">
        <v>66</v>
      </c>
      <c r="AN146" s="26">
        <v>79</v>
      </c>
      <c r="AO146" s="26">
        <v>59</v>
      </c>
      <c r="AP146" s="26">
        <v>117</v>
      </c>
      <c r="AQ146" s="26">
        <v>30</v>
      </c>
      <c r="AR146" s="26">
        <v>135</v>
      </c>
      <c r="AS146" s="27">
        <v>122</v>
      </c>
      <c r="AT146" s="28">
        <f t="shared" si="98"/>
        <v>83810</v>
      </c>
      <c r="AU146" s="29">
        <f t="shared" si="99"/>
        <v>9082800</v>
      </c>
      <c r="AV146" s="88"/>
      <c r="AW146" s="137" t="s">
        <v>164</v>
      </c>
      <c r="AX146" s="30" t="s">
        <v>65</v>
      </c>
      <c r="AY146" s="31" t="s">
        <v>115</v>
      </c>
      <c r="AZ146" s="31" t="s">
        <v>113</v>
      </c>
      <c r="BA146" s="31" t="s">
        <v>116</v>
      </c>
      <c r="BB146" s="93" t="s">
        <v>66</v>
      </c>
      <c r="BC146" s="31" t="s">
        <v>106</v>
      </c>
      <c r="BD146" s="31" t="s">
        <v>103</v>
      </c>
      <c r="BE146" s="34" t="s">
        <v>73</v>
      </c>
      <c r="BF146" s="31" t="s">
        <v>111</v>
      </c>
      <c r="BG146" s="94" t="s">
        <v>114</v>
      </c>
      <c r="BH146" s="33" t="s">
        <v>112</v>
      </c>
      <c r="BI146" s="32" t="s">
        <v>74</v>
      </c>
      <c r="BJ146" s="19"/>
      <c r="BL146" s="8"/>
      <c r="BM146" s="25">
        <v>113</v>
      </c>
      <c r="BN146" s="26">
        <v>42</v>
      </c>
      <c r="BO146" s="26">
        <v>82</v>
      </c>
      <c r="BP146" s="26">
        <v>8</v>
      </c>
      <c r="BQ146" s="26">
        <v>57</v>
      </c>
      <c r="BR146" s="26">
        <v>130</v>
      </c>
      <c r="BS146" s="26">
        <v>15</v>
      </c>
      <c r="BT146" s="26">
        <v>88</v>
      </c>
      <c r="BU146" s="26">
        <v>137</v>
      </c>
      <c r="BV146" s="26">
        <v>63</v>
      </c>
      <c r="BW146" s="26">
        <v>103</v>
      </c>
      <c r="BX146" s="27">
        <v>32</v>
      </c>
      <c r="BY146" s="28">
        <f t="shared" si="100"/>
        <v>83810</v>
      </c>
      <c r="BZ146" s="29">
        <f t="shared" si="101"/>
        <v>9082800</v>
      </c>
      <c r="CA146" s="14"/>
      <c r="CB146" s="120" t="s">
        <v>167</v>
      </c>
      <c r="CC146" s="30" t="s">
        <v>155</v>
      </c>
      <c r="CD146" s="31" t="s">
        <v>13</v>
      </c>
      <c r="CE146" s="31" t="s">
        <v>95</v>
      </c>
      <c r="CF146" s="31" t="s">
        <v>83</v>
      </c>
      <c r="CG146" s="31" t="s">
        <v>61</v>
      </c>
      <c r="CH146" s="31" t="s">
        <v>8</v>
      </c>
      <c r="CI146" s="31" t="s">
        <v>19</v>
      </c>
      <c r="CJ146" s="31" t="s">
        <v>56</v>
      </c>
      <c r="CK146" s="31" t="s">
        <v>78</v>
      </c>
      <c r="CL146" s="31" t="s">
        <v>94</v>
      </c>
      <c r="CM146" s="31" t="s">
        <v>14</v>
      </c>
      <c r="CN146" s="32" t="s">
        <v>160</v>
      </c>
      <c r="CO146" s="19"/>
    </row>
    <row r="147" spans="1:93" ht="13.5" thickBot="1" x14ac:dyDescent="0.25">
      <c r="B147" s="8"/>
      <c r="C147" s="25">
        <v>1</v>
      </c>
      <c r="D147" s="26">
        <v>7</v>
      </c>
      <c r="E147" s="26">
        <v>49</v>
      </c>
      <c r="F147" s="26">
        <v>67</v>
      </c>
      <c r="G147" s="26">
        <v>71</v>
      </c>
      <c r="H147" s="26">
        <v>74</v>
      </c>
      <c r="I147" s="26">
        <v>144</v>
      </c>
      <c r="J147" s="26">
        <v>138</v>
      </c>
      <c r="K147" s="26">
        <v>96</v>
      </c>
      <c r="L147" s="26">
        <v>92</v>
      </c>
      <c r="M147" s="26">
        <v>78</v>
      </c>
      <c r="N147" s="27">
        <v>53</v>
      </c>
      <c r="O147" s="28">
        <f t="shared" si="96"/>
        <v>83810</v>
      </c>
      <c r="P147" s="29">
        <f t="shared" si="97"/>
        <v>9082800</v>
      </c>
      <c r="Q147" s="14"/>
      <c r="R147" s="135" t="s">
        <v>211</v>
      </c>
      <c r="S147" s="30" t="s">
        <v>55</v>
      </c>
      <c r="T147" s="31" t="s">
        <v>43</v>
      </c>
      <c r="U147" s="31" t="s">
        <v>138</v>
      </c>
      <c r="V147" s="37" t="s">
        <v>68</v>
      </c>
      <c r="W147" s="31" t="s">
        <v>88</v>
      </c>
      <c r="X147" s="31" t="s">
        <v>87</v>
      </c>
      <c r="Y147" s="31" t="s">
        <v>62</v>
      </c>
      <c r="Z147" s="31" t="s">
        <v>52</v>
      </c>
      <c r="AA147" s="34" t="s">
        <v>139</v>
      </c>
      <c r="AB147" s="31" t="s">
        <v>24</v>
      </c>
      <c r="AC147" s="31" t="s">
        <v>71</v>
      </c>
      <c r="AD147" s="32" t="s">
        <v>29</v>
      </c>
      <c r="AE147" s="19"/>
      <c r="AG147" s="8"/>
      <c r="AH147" s="25">
        <v>72</v>
      </c>
      <c r="AI147" s="26">
        <v>96</v>
      </c>
      <c r="AJ147" s="26">
        <v>38</v>
      </c>
      <c r="AK147" s="26">
        <v>11</v>
      </c>
      <c r="AL147" s="26">
        <v>142</v>
      </c>
      <c r="AM147" s="26">
        <v>69</v>
      </c>
      <c r="AN147" s="26">
        <v>76</v>
      </c>
      <c r="AO147" s="26">
        <v>3</v>
      </c>
      <c r="AP147" s="26">
        <v>134</v>
      </c>
      <c r="AQ147" s="26">
        <v>107</v>
      </c>
      <c r="AR147" s="26">
        <v>49</v>
      </c>
      <c r="AS147" s="27">
        <v>73</v>
      </c>
      <c r="AT147" s="28">
        <f t="shared" si="98"/>
        <v>83810</v>
      </c>
      <c r="AU147" s="29">
        <f t="shared" si="99"/>
        <v>9082800</v>
      </c>
      <c r="AV147" s="88"/>
      <c r="AW147" s="137" t="s">
        <v>170</v>
      </c>
      <c r="AX147" s="30" t="s">
        <v>77</v>
      </c>
      <c r="AY147" s="31" t="s">
        <v>139</v>
      </c>
      <c r="AZ147" s="31" t="s">
        <v>149</v>
      </c>
      <c r="BA147" s="31" t="s">
        <v>120</v>
      </c>
      <c r="BB147" s="93" t="s">
        <v>67</v>
      </c>
      <c r="BC147" s="31" t="s">
        <v>70</v>
      </c>
      <c r="BD147" s="31" t="s">
        <v>69</v>
      </c>
      <c r="BE147" s="31" t="s">
        <v>72</v>
      </c>
      <c r="BF147" s="34" t="s">
        <v>121</v>
      </c>
      <c r="BG147" s="94" t="s">
        <v>148</v>
      </c>
      <c r="BH147" s="31" t="s">
        <v>138</v>
      </c>
      <c r="BI147" s="81" t="s">
        <v>84</v>
      </c>
      <c r="BJ147" s="19"/>
      <c r="BL147" s="8"/>
      <c r="BM147" s="25">
        <v>25</v>
      </c>
      <c r="BN147" s="26">
        <v>40</v>
      </c>
      <c r="BO147" s="26">
        <v>135</v>
      </c>
      <c r="BP147" s="26">
        <v>96</v>
      </c>
      <c r="BQ147" s="26">
        <v>107</v>
      </c>
      <c r="BR147" s="26">
        <v>110</v>
      </c>
      <c r="BS147" s="26">
        <v>35</v>
      </c>
      <c r="BT147" s="26">
        <v>38</v>
      </c>
      <c r="BU147" s="26">
        <v>49</v>
      </c>
      <c r="BV147" s="26">
        <v>10</v>
      </c>
      <c r="BW147" s="26">
        <v>105</v>
      </c>
      <c r="BX147" s="27">
        <v>120</v>
      </c>
      <c r="BY147" s="28">
        <f t="shared" si="100"/>
        <v>83810</v>
      </c>
      <c r="BZ147" s="29">
        <f t="shared" si="101"/>
        <v>9082800</v>
      </c>
      <c r="CA147" s="14"/>
      <c r="CB147" s="120" t="s">
        <v>171</v>
      </c>
      <c r="CC147" s="96" t="s">
        <v>93</v>
      </c>
      <c r="CD147" s="37" t="s">
        <v>39</v>
      </c>
      <c r="CE147" s="31" t="s">
        <v>112</v>
      </c>
      <c r="CF147" s="31" t="s">
        <v>139</v>
      </c>
      <c r="CG147" s="31" t="s">
        <v>148</v>
      </c>
      <c r="CH147" s="31" t="s">
        <v>175</v>
      </c>
      <c r="CI147" s="31" t="s">
        <v>176</v>
      </c>
      <c r="CJ147" s="31" t="s">
        <v>149</v>
      </c>
      <c r="CK147" s="31" t="s">
        <v>138</v>
      </c>
      <c r="CL147" s="31" t="s">
        <v>115</v>
      </c>
      <c r="CM147" s="37" t="s">
        <v>36</v>
      </c>
      <c r="CN147" s="132" t="s">
        <v>96</v>
      </c>
      <c r="CO147" s="19"/>
    </row>
    <row r="148" spans="1:93" ht="13.5" thickBot="1" x14ac:dyDescent="0.25">
      <c r="B148" s="8"/>
      <c r="C148" s="25">
        <v>133</v>
      </c>
      <c r="D148" s="26">
        <v>101</v>
      </c>
      <c r="E148" s="26">
        <v>24</v>
      </c>
      <c r="F148" s="26">
        <v>85</v>
      </c>
      <c r="G148" s="26">
        <v>17</v>
      </c>
      <c r="H148" s="26">
        <v>128</v>
      </c>
      <c r="I148" s="26">
        <v>12</v>
      </c>
      <c r="J148" s="26">
        <v>44</v>
      </c>
      <c r="K148" s="26">
        <v>121</v>
      </c>
      <c r="L148" s="26">
        <v>55</v>
      </c>
      <c r="M148" s="26">
        <v>60</v>
      </c>
      <c r="N148" s="27">
        <v>90</v>
      </c>
      <c r="O148" s="28">
        <f t="shared" si="96"/>
        <v>83810</v>
      </c>
      <c r="P148" s="29">
        <f t="shared" si="97"/>
        <v>9082800</v>
      </c>
      <c r="Q148" s="14"/>
      <c r="R148" s="135" t="s">
        <v>42</v>
      </c>
      <c r="S148" s="30" t="s">
        <v>169</v>
      </c>
      <c r="T148" s="31" t="s">
        <v>107</v>
      </c>
      <c r="U148" s="37" t="s">
        <v>159</v>
      </c>
      <c r="V148" s="31" t="s">
        <v>166</v>
      </c>
      <c r="W148" s="31" t="s">
        <v>91</v>
      </c>
      <c r="X148" s="31" t="s">
        <v>98</v>
      </c>
      <c r="Y148" s="31" t="s">
        <v>168</v>
      </c>
      <c r="Z148" s="31" t="s">
        <v>102</v>
      </c>
      <c r="AA148" s="31" t="s">
        <v>156</v>
      </c>
      <c r="AB148" s="34" t="s">
        <v>142</v>
      </c>
      <c r="AC148" s="31" t="s">
        <v>165</v>
      </c>
      <c r="AD148" s="32" t="s">
        <v>145</v>
      </c>
      <c r="AE148" s="19"/>
      <c r="AG148" s="8"/>
      <c r="AH148" s="25">
        <v>61</v>
      </c>
      <c r="AI148" s="26">
        <v>40</v>
      </c>
      <c r="AJ148" s="26">
        <v>120</v>
      </c>
      <c r="AK148" s="26">
        <v>39</v>
      </c>
      <c r="AL148" s="26">
        <v>137</v>
      </c>
      <c r="AM148" s="26">
        <v>32</v>
      </c>
      <c r="AN148" s="26">
        <v>113</v>
      </c>
      <c r="AO148" s="26">
        <v>8</v>
      </c>
      <c r="AP148" s="26">
        <v>106</v>
      </c>
      <c r="AQ148" s="26">
        <v>25</v>
      </c>
      <c r="AR148" s="26">
        <v>105</v>
      </c>
      <c r="AS148" s="27">
        <v>84</v>
      </c>
      <c r="AT148" s="28">
        <f t="shared" si="98"/>
        <v>83810</v>
      </c>
      <c r="AU148" s="29">
        <f t="shared" si="99"/>
        <v>9082800</v>
      </c>
      <c r="AV148" s="88"/>
      <c r="AW148" s="137" t="s">
        <v>172</v>
      </c>
      <c r="AX148" s="30" t="s">
        <v>15</v>
      </c>
      <c r="AY148" s="33" t="s">
        <v>39</v>
      </c>
      <c r="AZ148" s="31" t="s">
        <v>96</v>
      </c>
      <c r="BA148" s="31" t="s">
        <v>125</v>
      </c>
      <c r="BB148" s="93" t="s">
        <v>78</v>
      </c>
      <c r="BC148" s="31" t="s">
        <v>160</v>
      </c>
      <c r="BD148" s="31" t="s">
        <v>155</v>
      </c>
      <c r="BE148" s="31" t="s">
        <v>83</v>
      </c>
      <c r="BF148" s="31" t="s">
        <v>128</v>
      </c>
      <c r="BG148" s="97" t="s">
        <v>93</v>
      </c>
      <c r="BH148" s="31" t="s">
        <v>36</v>
      </c>
      <c r="BI148" s="32" t="s">
        <v>12</v>
      </c>
      <c r="BJ148" s="19"/>
      <c r="BL148" s="8"/>
      <c r="BM148" s="25">
        <v>129</v>
      </c>
      <c r="BN148" s="26">
        <v>90</v>
      </c>
      <c r="BO148" s="26">
        <v>111</v>
      </c>
      <c r="BP148" s="26">
        <v>1</v>
      </c>
      <c r="BQ148" s="26">
        <v>89</v>
      </c>
      <c r="BR148" s="26">
        <v>74</v>
      </c>
      <c r="BS148" s="26">
        <v>71</v>
      </c>
      <c r="BT148" s="26">
        <v>56</v>
      </c>
      <c r="BU148" s="26">
        <v>144</v>
      </c>
      <c r="BV148" s="26">
        <v>34</v>
      </c>
      <c r="BW148" s="26">
        <v>55</v>
      </c>
      <c r="BX148" s="27">
        <v>16</v>
      </c>
      <c r="BY148" s="28">
        <f t="shared" si="100"/>
        <v>83810</v>
      </c>
      <c r="BZ148" s="29">
        <f t="shared" si="101"/>
        <v>9082800</v>
      </c>
      <c r="CA148" s="14"/>
      <c r="CB148" s="120" t="s">
        <v>42</v>
      </c>
      <c r="CC148" s="30" t="s">
        <v>30</v>
      </c>
      <c r="CD148" s="31" t="s">
        <v>145</v>
      </c>
      <c r="CE148" s="31" t="s">
        <v>38</v>
      </c>
      <c r="CF148" s="31" t="s">
        <v>55</v>
      </c>
      <c r="CG148" s="31" t="s">
        <v>48</v>
      </c>
      <c r="CH148" s="31" t="s">
        <v>87</v>
      </c>
      <c r="CI148" s="31" t="s">
        <v>88</v>
      </c>
      <c r="CJ148" s="31" t="s">
        <v>47</v>
      </c>
      <c r="CK148" s="31" t="s">
        <v>62</v>
      </c>
      <c r="CL148" s="31" t="s">
        <v>37</v>
      </c>
      <c r="CM148" s="31" t="s">
        <v>142</v>
      </c>
      <c r="CN148" s="32" t="s">
        <v>23</v>
      </c>
      <c r="CO148" s="19"/>
    </row>
    <row r="149" spans="1:93" ht="13.5" thickBot="1" x14ac:dyDescent="0.25">
      <c r="B149" s="8"/>
      <c r="C149" s="25">
        <v>114</v>
      </c>
      <c r="D149" s="26">
        <v>56</v>
      </c>
      <c r="E149" s="26">
        <v>79</v>
      </c>
      <c r="F149" s="26">
        <v>15</v>
      </c>
      <c r="G149" s="26">
        <v>126</v>
      </c>
      <c r="H149" s="26">
        <v>19</v>
      </c>
      <c r="I149" s="26">
        <v>31</v>
      </c>
      <c r="J149" s="26">
        <v>89</v>
      </c>
      <c r="K149" s="26">
        <v>66</v>
      </c>
      <c r="L149" s="26">
        <v>26</v>
      </c>
      <c r="M149" s="26">
        <v>130</v>
      </c>
      <c r="N149" s="27">
        <v>119</v>
      </c>
      <c r="O149" s="28">
        <f t="shared" si="96"/>
        <v>83810</v>
      </c>
      <c r="P149" s="29">
        <f t="shared" si="97"/>
        <v>9082800</v>
      </c>
      <c r="Q149" s="14"/>
      <c r="R149" s="135" t="s">
        <v>212</v>
      </c>
      <c r="S149" s="30" t="s">
        <v>97</v>
      </c>
      <c r="T149" s="37" t="s">
        <v>47</v>
      </c>
      <c r="U149" s="31" t="s">
        <v>103</v>
      </c>
      <c r="V149" s="31" t="s">
        <v>19</v>
      </c>
      <c r="W149" s="31" t="s">
        <v>75</v>
      </c>
      <c r="X149" s="31" t="s">
        <v>64</v>
      </c>
      <c r="Y149" s="31" t="s">
        <v>92</v>
      </c>
      <c r="Z149" s="31" t="s">
        <v>48</v>
      </c>
      <c r="AA149" s="31" t="s">
        <v>106</v>
      </c>
      <c r="AB149" s="31" t="s">
        <v>49</v>
      </c>
      <c r="AC149" s="34" t="s">
        <v>8</v>
      </c>
      <c r="AD149" s="32" t="s">
        <v>46</v>
      </c>
      <c r="AE149" s="19"/>
      <c r="AG149" s="8"/>
      <c r="AH149" s="25">
        <v>22</v>
      </c>
      <c r="AI149" s="26">
        <v>116</v>
      </c>
      <c r="AJ149" s="26">
        <v>140</v>
      </c>
      <c r="AK149" s="26">
        <v>48</v>
      </c>
      <c r="AL149" s="26">
        <v>51</v>
      </c>
      <c r="AM149" s="26">
        <v>90</v>
      </c>
      <c r="AN149" s="26">
        <v>55</v>
      </c>
      <c r="AO149" s="26">
        <v>94</v>
      </c>
      <c r="AP149" s="26">
        <v>97</v>
      </c>
      <c r="AQ149" s="26">
        <v>5</v>
      </c>
      <c r="AR149" s="26">
        <v>29</v>
      </c>
      <c r="AS149" s="27">
        <v>123</v>
      </c>
      <c r="AT149" s="28">
        <f t="shared" si="98"/>
        <v>83810</v>
      </c>
      <c r="AU149" s="29">
        <f t="shared" si="99"/>
        <v>9082800</v>
      </c>
      <c r="AV149" s="88"/>
      <c r="AW149" s="137" t="s">
        <v>174</v>
      </c>
      <c r="AX149" s="30" t="s">
        <v>127</v>
      </c>
      <c r="AY149" s="31" t="s">
        <v>133</v>
      </c>
      <c r="AZ149" s="33" t="s">
        <v>143</v>
      </c>
      <c r="BA149" s="31" t="s">
        <v>146</v>
      </c>
      <c r="BB149" s="93" t="s">
        <v>50</v>
      </c>
      <c r="BC149" s="31" t="s">
        <v>145</v>
      </c>
      <c r="BD149" s="31" t="s">
        <v>142</v>
      </c>
      <c r="BE149" s="31" t="s">
        <v>45</v>
      </c>
      <c r="BF149" s="31" t="s">
        <v>128</v>
      </c>
      <c r="BG149" s="94" t="s">
        <v>144</v>
      </c>
      <c r="BH149" s="34" t="s">
        <v>136</v>
      </c>
      <c r="BI149" s="32" t="s">
        <v>126</v>
      </c>
      <c r="BJ149" s="19"/>
      <c r="BL149" s="8"/>
      <c r="BM149" s="25">
        <v>14</v>
      </c>
      <c r="BN149" s="26">
        <v>65</v>
      </c>
      <c r="BO149" s="26">
        <v>70</v>
      </c>
      <c r="BP149" s="26">
        <v>138</v>
      </c>
      <c r="BQ149" s="26">
        <v>22</v>
      </c>
      <c r="BR149" s="26">
        <v>79</v>
      </c>
      <c r="BS149" s="26">
        <v>66</v>
      </c>
      <c r="BT149" s="26">
        <v>123</v>
      </c>
      <c r="BU149" s="26">
        <v>7</v>
      </c>
      <c r="BV149" s="26">
        <v>75</v>
      </c>
      <c r="BW149" s="26">
        <v>80</v>
      </c>
      <c r="BX149" s="27">
        <v>131</v>
      </c>
      <c r="BY149" s="28">
        <f t="shared" si="100"/>
        <v>83810</v>
      </c>
      <c r="BZ149" s="29">
        <f t="shared" si="101"/>
        <v>9082800</v>
      </c>
      <c r="CA149" s="14"/>
      <c r="CB149" s="120" t="s">
        <v>137</v>
      </c>
      <c r="CC149" s="30" t="s">
        <v>17</v>
      </c>
      <c r="CD149" s="31" t="s">
        <v>35</v>
      </c>
      <c r="CE149" s="31" t="s">
        <v>162</v>
      </c>
      <c r="CF149" s="31" t="s">
        <v>52</v>
      </c>
      <c r="CG149" s="31" t="s">
        <v>127</v>
      </c>
      <c r="CH149" s="31" t="s">
        <v>103</v>
      </c>
      <c r="CI149" s="31" t="s">
        <v>106</v>
      </c>
      <c r="CJ149" s="31" t="s">
        <v>126</v>
      </c>
      <c r="CK149" s="31" t="s">
        <v>43</v>
      </c>
      <c r="CL149" s="31" t="s">
        <v>163</v>
      </c>
      <c r="CM149" s="31" t="s">
        <v>40</v>
      </c>
      <c r="CN149" s="32" t="s">
        <v>10</v>
      </c>
      <c r="CO149" s="19"/>
    </row>
    <row r="150" spans="1:93" ht="13.5" thickBot="1" x14ac:dyDescent="0.25">
      <c r="B150" s="8"/>
      <c r="C150" s="40">
        <v>61</v>
      </c>
      <c r="D150" s="41">
        <v>30</v>
      </c>
      <c r="E150" s="41">
        <v>11</v>
      </c>
      <c r="F150" s="41">
        <v>95</v>
      </c>
      <c r="G150" s="41">
        <v>13</v>
      </c>
      <c r="H150" s="41">
        <v>132</v>
      </c>
      <c r="I150" s="41">
        <v>84</v>
      </c>
      <c r="J150" s="41">
        <v>115</v>
      </c>
      <c r="K150" s="41">
        <v>134</v>
      </c>
      <c r="L150" s="41">
        <v>48</v>
      </c>
      <c r="M150" s="41">
        <v>50</v>
      </c>
      <c r="N150" s="42">
        <v>97</v>
      </c>
      <c r="O150" s="28">
        <f t="shared" si="96"/>
        <v>83810</v>
      </c>
      <c r="P150" s="29">
        <f t="shared" si="97"/>
        <v>9082800</v>
      </c>
      <c r="Q150" s="14"/>
      <c r="R150" s="135" t="s">
        <v>124</v>
      </c>
      <c r="S150" s="48" t="s">
        <v>15</v>
      </c>
      <c r="T150" s="44" t="s">
        <v>114</v>
      </c>
      <c r="U150" s="44" t="s">
        <v>120</v>
      </c>
      <c r="V150" s="44" t="s">
        <v>9</v>
      </c>
      <c r="W150" s="44" t="s">
        <v>118</v>
      </c>
      <c r="X150" s="44" t="s">
        <v>123</v>
      </c>
      <c r="Y150" s="44" t="s">
        <v>12</v>
      </c>
      <c r="Z150" s="44" t="s">
        <v>113</v>
      </c>
      <c r="AA150" s="44" t="s">
        <v>121</v>
      </c>
      <c r="AB150" s="44" t="s">
        <v>146</v>
      </c>
      <c r="AC150" s="44" t="s">
        <v>18</v>
      </c>
      <c r="AD150" s="86" t="s">
        <v>141</v>
      </c>
      <c r="AE150" s="19"/>
      <c r="AG150" s="8"/>
      <c r="AH150" s="40">
        <v>111</v>
      </c>
      <c r="AI150" s="41">
        <v>131</v>
      </c>
      <c r="AJ150" s="41">
        <v>74</v>
      </c>
      <c r="AK150" s="41">
        <v>118</v>
      </c>
      <c r="AL150" s="41">
        <v>52</v>
      </c>
      <c r="AM150" s="41">
        <v>127</v>
      </c>
      <c r="AN150" s="41">
        <v>18</v>
      </c>
      <c r="AO150" s="41">
        <v>93</v>
      </c>
      <c r="AP150" s="41">
        <v>27</v>
      </c>
      <c r="AQ150" s="41">
        <v>71</v>
      </c>
      <c r="AR150" s="41">
        <v>14</v>
      </c>
      <c r="AS150" s="42">
        <v>34</v>
      </c>
      <c r="AT150" s="28">
        <f t="shared" si="98"/>
        <v>83810</v>
      </c>
      <c r="AU150" s="29">
        <f t="shared" si="99"/>
        <v>9082800</v>
      </c>
      <c r="AV150" s="88"/>
      <c r="AW150" s="137" t="s">
        <v>178</v>
      </c>
      <c r="AX150" s="114" t="s">
        <v>38</v>
      </c>
      <c r="AY150" s="44" t="s">
        <v>10</v>
      </c>
      <c r="AZ150" s="44" t="s">
        <v>87</v>
      </c>
      <c r="BA150" s="44" t="s">
        <v>11</v>
      </c>
      <c r="BB150" s="115" t="s">
        <v>86</v>
      </c>
      <c r="BC150" s="44" t="s">
        <v>41</v>
      </c>
      <c r="BD150" s="44" t="s">
        <v>34</v>
      </c>
      <c r="BE150" s="44" t="s">
        <v>89</v>
      </c>
      <c r="BF150" s="44" t="s">
        <v>16</v>
      </c>
      <c r="BG150" s="100" t="s">
        <v>88</v>
      </c>
      <c r="BH150" s="44" t="s">
        <v>17</v>
      </c>
      <c r="BI150" s="86" t="s">
        <v>37</v>
      </c>
      <c r="BJ150" s="19"/>
      <c r="BL150" s="8"/>
      <c r="BM150" s="40">
        <v>50</v>
      </c>
      <c r="BN150" s="41">
        <v>128</v>
      </c>
      <c r="BO150" s="41">
        <v>43</v>
      </c>
      <c r="BP150" s="41">
        <v>64</v>
      </c>
      <c r="BQ150" s="41">
        <v>136</v>
      </c>
      <c r="BR150" s="41">
        <v>30</v>
      </c>
      <c r="BS150" s="41">
        <v>115</v>
      </c>
      <c r="BT150" s="41">
        <v>9</v>
      </c>
      <c r="BU150" s="41">
        <v>81</v>
      </c>
      <c r="BV150" s="41">
        <v>102</v>
      </c>
      <c r="BW150" s="41">
        <v>17</v>
      </c>
      <c r="BX150" s="42">
        <v>95</v>
      </c>
      <c r="BY150" s="28">
        <f t="shared" si="100"/>
        <v>83810</v>
      </c>
      <c r="BZ150" s="29">
        <f t="shared" si="101"/>
        <v>9082800</v>
      </c>
      <c r="CA150" s="14"/>
      <c r="CB150" s="122" t="s">
        <v>124</v>
      </c>
      <c r="CC150" s="43" t="s">
        <v>18</v>
      </c>
      <c r="CD150" s="44" t="s">
        <v>98</v>
      </c>
      <c r="CE150" s="44" t="s">
        <v>59</v>
      </c>
      <c r="CF150" s="44" t="s">
        <v>152</v>
      </c>
      <c r="CG150" s="44" t="s">
        <v>147</v>
      </c>
      <c r="CH150" s="44" t="s">
        <v>114</v>
      </c>
      <c r="CI150" s="44" t="s">
        <v>113</v>
      </c>
      <c r="CJ150" s="44" t="s">
        <v>150</v>
      </c>
      <c r="CK150" s="44" t="s">
        <v>153</v>
      </c>
      <c r="CL150" s="44" t="s">
        <v>58</v>
      </c>
      <c r="CM150" s="44" t="s">
        <v>91</v>
      </c>
      <c r="CN150" s="45" t="s">
        <v>9</v>
      </c>
      <c r="CO150" s="19"/>
    </row>
    <row r="151" spans="1:93" ht="12.75" x14ac:dyDescent="0.2">
      <c r="B151" s="8"/>
      <c r="C151" s="50">
        <f t="shared" ref="C151:N151" si="102">SUMSQ(C139:C150)</f>
        <v>83810</v>
      </c>
      <c r="D151" s="51">
        <f t="shared" si="102"/>
        <v>83810</v>
      </c>
      <c r="E151" s="51">
        <f t="shared" si="102"/>
        <v>83810</v>
      </c>
      <c r="F151" s="51">
        <f t="shared" si="102"/>
        <v>83810</v>
      </c>
      <c r="G151" s="51">
        <f t="shared" si="102"/>
        <v>83810</v>
      </c>
      <c r="H151" s="51">
        <f t="shared" si="102"/>
        <v>83810</v>
      </c>
      <c r="I151" s="51">
        <f t="shared" si="102"/>
        <v>83810</v>
      </c>
      <c r="J151" s="51">
        <f t="shared" si="102"/>
        <v>83810</v>
      </c>
      <c r="K151" s="51">
        <f t="shared" si="102"/>
        <v>83810</v>
      </c>
      <c r="L151" s="51">
        <f t="shared" si="102"/>
        <v>83810</v>
      </c>
      <c r="M151" s="51">
        <f t="shared" si="102"/>
        <v>83810</v>
      </c>
      <c r="N151" s="51">
        <f t="shared" si="102"/>
        <v>83810</v>
      </c>
      <c r="O151" s="28">
        <f>SUMSQ(C139,D140,E141,F142,G143,H144,I145,J146,K147,L148,M149,N150)</f>
        <v>83810</v>
      </c>
      <c r="P151" s="52">
        <f>C139^3+D140^3+E141^3+F142^3+G143^3+H144^3+I145^3+J146^3+K147^3+L148^3+M149^3+N150^3</f>
        <v>9082800</v>
      </c>
      <c r="Q151" s="14"/>
      <c r="R151" s="14"/>
      <c r="S151" s="135" t="s">
        <v>20</v>
      </c>
      <c r="T151" s="135" t="s">
        <v>53</v>
      </c>
      <c r="U151" s="135" t="s">
        <v>85</v>
      </c>
      <c r="V151" s="135" t="s">
        <v>110</v>
      </c>
      <c r="W151" s="135" t="s">
        <v>129</v>
      </c>
      <c r="X151" s="135" t="s">
        <v>140</v>
      </c>
      <c r="Y151" s="135" t="s">
        <v>151</v>
      </c>
      <c r="Z151" s="135" t="s">
        <v>164</v>
      </c>
      <c r="AA151" s="135" t="s">
        <v>170</v>
      </c>
      <c r="AB151" s="135" t="s">
        <v>172</v>
      </c>
      <c r="AC151" s="135" t="s">
        <v>174</v>
      </c>
      <c r="AD151" s="135" t="s">
        <v>178</v>
      </c>
      <c r="AE151" s="19"/>
      <c r="AG151" s="8"/>
      <c r="AH151" s="50">
        <f t="shared" ref="AH151:AS151" si="103">SUMSQ(AH139:AH150)</f>
        <v>83810</v>
      </c>
      <c r="AI151" s="51">
        <f t="shared" si="103"/>
        <v>83810</v>
      </c>
      <c r="AJ151" s="51">
        <f t="shared" si="103"/>
        <v>83810</v>
      </c>
      <c r="AK151" s="51">
        <f t="shared" si="103"/>
        <v>83810</v>
      </c>
      <c r="AL151" s="51">
        <f t="shared" si="103"/>
        <v>83810</v>
      </c>
      <c r="AM151" s="51">
        <f t="shared" si="103"/>
        <v>83810</v>
      </c>
      <c r="AN151" s="51">
        <f t="shared" si="103"/>
        <v>83810</v>
      </c>
      <c r="AO151" s="51">
        <f t="shared" si="103"/>
        <v>83810</v>
      </c>
      <c r="AP151" s="51">
        <f t="shared" si="103"/>
        <v>83810</v>
      </c>
      <c r="AQ151" s="51">
        <f t="shared" si="103"/>
        <v>83810</v>
      </c>
      <c r="AR151" s="51">
        <f t="shared" si="103"/>
        <v>83810</v>
      </c>
      <c r="AS151" s="51">
        <f t="shared" si="103"/>
        <v>83810</v>
      </c>
      <c r="AT151" s="28">
        <f>SUMSQ(AH139,AI140,AJ141,AK142,AL143,AM144,AN145,AO146,AP147,AQ148,AR149,AS150)</f>
        <v>83810</v>
      </c>
      <c r="AU151" s="52">
        <f>AH139^3+AI140^3+AJ141^3+AK142^3+AL143^3+AM144^3+AN145^3+AO146^3+AP147^3+AQ148^3+AR149^3+AS150^3</f>
        <v>9082800</v>
      </c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9"/>
      <c r="BL151" s="8"/>
      <c r="BM151" s="50">
        <f t="shared" ref="BM151:BX151" si="104">SUMSQ(BM139:BM150)</f>
        <v>83810</v>
      </c>
      <c r="BN151" s="51">
        <f t="shared" si="104"/>
        <v>83810</v>
      </c>
      <c r="BO151" s="51">
        <f t="shared" si="104"/>
        <v>83810</v>
      </c>
      <c r="BP151" s="51">
        <f t="shared" si="104"/>
        <v>83810</v>
      </c>
      <c r="BQ151" s="51">
        <f t="shared" si="104"/>
        <v>83810</v>
      </c>
      <c r="BR151" s="51">
        <f t="shared" si="104"/>
        <v>83810</v>
      </c>
      <c r="BS151" s="51">
        <f t="shared" si="104"/>
        <v>83810</v>
      </c>
      <c r="BT151" s="51">
        <f t="shared" si="104"/>
        <v>83810</v>
      </c>
      <c r="BU151" s="51">
        <f t="shared" si="104"/>
        <v>83810</v>
      </c>
      <c r="BV151" s="51">
        <f t="shared" si="104"/>
        <v>83810</v>
      </c>
      <c r="BW151" s="51">
        <f t="shared" si="104"/>
        <v>83810</v>
      </c>
      <c r="BX151" s="51">
        <f t="shared" si="104"/>
        <v>83810</v>
      </c>
      <c r="BY151" s="28">
        <f>SUMSQ(BM139,BN140,BO141,BP142,BQ143,BR144,BS145,BT146,BU147,BV148,BW149,BX150)</f>
        <v>83810</v>
      </c>
      <c r="BZ151" s="52">
        <f>BM139^3+BN140^3+BO141^3+BP142^3+BQ143^3+BR144^3+BS145^3+BT146^3+BU147^3+BV148^3+BW149^3+BX150^3</f>
        <v>9082800</v>
      </c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9"/>
    </row>
    <row r="152" spans="1:93" ht="12.75" thickBot="1" x14ac:dyDescent="0.25">
      <c r="B152" s="8"/>
      <c r="C152" s="55">
        <f t="shared" ref="C152:N152" si="105">C139^3+C140^3+C141^3+C142^3+C143^3+C144^3+C145^3+C146^3+C147^3+C148^3+C149^3+C150^3</f>
        <v>9082800</v>
      </c>
      <c r="D152" s="56">
        <f t="shared" si="105"/>
        <v>9082800</v>
      </c>
      <c r="E152" s="56">
        <f t="shared" si="105"/>
        <v>9082800</v>
      </c>
      <c r="F152" s="56">
        <f t="shared" si="105"/>
        <v>9082800</v>
      </c>
      <c r="G152" s="56">
        <f t="shared" si="105"/>
        <v>9082800</v>
      </c>
      <c r="H152" s="56">
        <f t="shared" si="105"/>
        <v>9082800</v>
      </c>
      <c r="I152" s="56">
        <f t="shared" si="105"/>
        <v>9082800</v>
      </c>
      <c r="J152" s="56">
        <f t="shared" si="105"/>
        <v>9082800</v>
      </c>
      <c r="K152" s="56">
        <f t="shared" si="105"/>
        <v>9082800</v>
      </c>
      <c r="L152" s="56">
        <f t="shared" si="105"/>
        <v>9082800</v>
      </c>
      <c r="M152" s="56">
        <f t="shared" si="105"/>
        <v>9082800</v>
      </c>
      <c r="N152" s="56">
        <f t="shared" si="105"/>
        <v>9082800</v>
      </c>
      <c r="O152" s="57">
        <f>SUMSQ(C150,D149,E148,F147,G146,H145,I144,J143,K142,L141,M140,N139)</f>
        <v>83810</v>
      </c>
      <c r="P152" s="58">
        <f>C150^3+D149^3+E148^3+F147^3+G146^3+H145^3+I144^3+J143^3+K142^3+L141^3+M140^3+N139^3</f>
        <v>9082800</v>
      </c>
      <c r="Q152" s="14"/>
      <c r="R152" s="14"/>
      <c r="S152" s="62" t="s">
        <v>122</v>
      </c>
      <c r="T152" s="63" t="s">
        <v>10</v>
      </c>
      <c r="U152" s="63" t="s">
        <v>160</v>
      </c>
      <c r="V152" s="63" t="s">
        <v>82</v>
      </c>
      <c r="W152" s="63" t="s">
        <v>35</v>
      </c>
      <c r="X152" s="63" t="s">
        <v>63</v>
      </c>
      <c r="Y152" s="63" t="s">
        <v>94</v>
      </c>
      <c r="Z152" s="63" t="s">
        <v>34</v>
      </c>
      <c r="AA152" s="63" t="s">
        <v>139</v>
      </c>
      <c r="AB152" s="63" t="s">
        <v>142</v>
      </c>
      <c r="AC152" s="63" t="s">
        <v>8</v>
      </c>
      <c r="AD152" s="64" t="s">
        <v>141</v>
      </c>
      <c r="AE152" s="19"/>
      <c r="AG152" s="8"/>
      <c r="AH152" s="55">
        <f t="shared" ref="AH152:AS152" si="106">AH139^3+AH140^3+AH141^3+AH142^3+AH143^3+AH144^3+AH145^3+AH146^3+AH147^3+AH148^3+AH149^3+AH150^3</f>
        <v>9082800</v>
      </c>
      <c r="AI152" s="56">
        <f t="shared" si="106"/>
        <v>9082800</v>
      </c>
      <c r="AJ152" s="56">
        <f t="shared" si="106"/>
        <v>9082800</v>
      </c>
      <c r="AK152" s="56">
        <f t="shared" si="106"/>
        <v>9082800</v>
      </c>
      <c r="AL152" s="56">
        <f t="shared" si="106"/>
        <v>9082800</v>
      </c>
      <c r="AM152" s="56">
        <f t="shared" si="106"/>
        <v>9082800</v>
      </c>
      <c r="AN152" s="56">
        <f t="shared" si="106"/>
        <v>9082800</v>
      </c>
      <c r="AO152" s="56">
        <f t="shared" si="106"/>
        <v>9082800</v>
      </c>
      <c r="AP152" s="56">
        <f t="shared" si="106"/>
        <v>9082800</v>
      </c>
      <c r="AQ152" s="56">
        <f t="shared" si="106"/>
        <v>9082800</v>
      </c>
      <c r="AR152" s="56">
        <f t="shared" si="106"/>
        <v>9082800</v>
      </c>
      <c r="AS152" s="56">
        <f t="shared" si="106"/>
        <v>9082800</v>
      </c>
      <c r="AT152" s="57">
        <f>SUMSQ(AH150,AI149,AJ148,AK147,AL146,AM145,AN144,AO143,AP142,AQ141,AR140,AS139)</f>
        <v>83810</v>
      </c>
      <c r="AU152" s="58">
        <f>AH150^3+AI149^3+AJ148^3+AK147^3+AL146^3+AM145^3+AN144^3+AO143^3+AP142^3+AQ141^3+AR140^3+AS139^3</f>
        <v>9082800</v>
      </c>
      <c r="AV152" s="14"/>
      <c r="AW152" s="14"/>
      <c r="AX152" s="62" t="s">
        <v>104</v>
      </c>
      <c r="AY152" s="63" t="s">
        <v>60</v>
      </c>
      <c r="AZ152" s="63" t="s">
        <v>163</v>
      </c>
      <c r="BA152" s="63" t="s">
        <v>108</v>
      </c>
      <c r="BB152" s="63" t="s">
        <v>94</v>
      </c>
      <c r="BC152" s="63" t="s">
        <v>28</v>
      </c>
      <c r="BD152" s="63" t="s">
        <v>123</v>
      </c>
      <c r="BE152" s="63" t="s">
        <v>73</v>
      </c>
      <c r="BF152" s="63" t="s">
        <v>121</v>
      </c>
      <c r="BG152" s="63" t="s">
        <v>93</v>
      </c>
      <c r="BH152" s="63" t="s">
        <v>136</v>
      </c>
      <c r="BI152" s="64" t="s">
        <v>37</v>
      </c>
      <c r="BJ152" s="19"/>
      <c r="BL152" s="8"/>
      <c r="BM152" s="55">
        <f t="shared" ref="BM152:BX152" si="107">BM139^3+BM140^3+BM141^3+BM142^3+BM143^3+BM144^3+BM145^3+BM146^3+BM147^3+BM148^3+BM149^3+BM150^3</f>
        <v>9082800</v>
      </c>
      <c r="BN152" s="56">
        <f t="shared" si="107"/>
        <v>9082800</v>
      </c>
      <c r="BO152" s="56">
        <f t="shared" si="107"/>
        <v>9082800</v>
      </c>
      <c r="BP152" s="56">
        <f t="shared" si="107"/>
        <v>9082800</v>
      </c>
      <c r="BQ152" s="56">
        <f t="shared" si="107"/>
        <v>9082800</v>
      </c>
      <c r="BR152" s="56">
        <f t="shared" si="107"/>
        <v>9082800</v>
      </c>
      <c r="BS152" s="56">
        <f t="shared" si="107"/>
        <v>9082800</v>
      </c>
      <c r="BT152" s="56">
        <f t="shared" si="107"/>
        <v>9082800</v>
      </c>
      <c r="BU152" s="56">
        <f t="shared" si="107"/>
        <v>9082800</v>
      </c>
      <c r="BV152" s="56">
        <f t="shared" si="107"/>
        <v>9082800</v>
      </c>
      <c r="BW152" s="56">
        <f t="shared" si="107"/>
        <v>9082800</v>
      </c>
      <c r="BX152" s="56">
        <f t="shared" si="107"/>
        <v>9082800</v>
      </c>
      <c r="BY152" s="57">
        <f>SUMSQ(BM150,BN149,BO148,BP147,BQ146,BR145,BS144,BT143,BU142,BV141,BW140,BX139)</f>
        <v>83810</v>
      </c>
      <c r="BZ152" s="58">
        <f>BM150^3+BN149^3+BO148^3+BP147^3+BQ146^3+BR145^3+BS144^3+BT143^3+BU142^3+BV141^3+BW140^3+BX139^3</f>
        <v>9082800</v>
      </c>
      <c r="CA152" s="14"/>
      <c r="CB152" s="14"/>
      <c r="CC152" s="62" t="s">
        <v>123</v>
      </c>
      <c r="CD152" s="63" t="s">
        <v>79</v>
      </c>
      <c r="CE152" s="63" t="s">
        <v>54</v>
      </c>
      <c r="CF152" s="63" t="s">
        <v>141</v>
      </c>
      <c r="CG152" s="63" t="s">
        <v>57</v>
      </c>
      <c r="CH152" s="63" t="s">
        <v>89</v>
      </c>
      <c r="CI152" s="63" t="s">
        <v>144</v>
      </c>
      <c r="CJ152" s="63" t="s">
        <v>56</v>
      </c>
      <c r="CK152" s="63" t="s">
        <v>138</v>
      </c>
      <c r="CL152" s="63" t="s">
        <v>37</v>
      </c>
      <c r="CM152" s="63" t="s">
        <v>40</v>
      </c>
      <c r="CN152" s="64" t="s">
        <v>9</v>
      </c>
      <c r="CO152" s="19"/>
    </row>
    <row r="153" spans="1:93" ht="12.75" thickBot="1" x14ac:dyDescent="0.25">
      <c r="B153" s="65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125"/>
      <c r="P153" s="125"/>
      <c r="Q153" s="66"/>
      <c r="R153" s="66"/>
      <c r="S153" s="126" t="s">
        <v>15</v>
      </c>
      <c r="T153" s="127" t="s">
        <v>47</v>
      </c>
      <c r="U153" s="127" t="s">
        <v>159</v>
      </c>
      <c r="V153" s="127" t="s">
        <v>68</v>
      </c>
      <c r="W153" s="127" t="s">
        <v>131</v>
      </c>
      <c r="X153" s="127" t="s">
        <v>50</v>
      </c>
      <c r="Y153" s="127" t="s">
        <v>157</v>
      </c>
      <c r="Z153" s="127" t="s">
        <v>89</v>
      </c>
      <c r="AA153" s="127" t="s">
        <v>11</v>
      </c>
      <c r="AB153" s="127" t="s">
        <v>25</v>
      </c>
      <c r="AC153" s="127" t="s">
        <v>136</v>
      </c>
      <c r="AD153" s="128" t="s">
        <v>74</v>
      </c>
      <c r="AE153" s="71"/>
      <c r="AG153" s="8" t="s">
        <v>0</v>
      </c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72"/>
      <c r="AU153" s="72"/>
      <c r="AV153" s="14"/>
      <c r="AW153" s="14"/>
      <c r="AX153" s="73" t="s">
        <v>38</v>
      </c>
      <c r="AY153" s="74" t="s">
        <v>133</v>
      </c>
      <c r="AZ153" s="74" t="s">
        <v>96</v>
      </c>
      <c r="BA153" s="74" t="s">
        <v>120</v>
      </c>
      <c r="BB153" s="74" t="s">
        <v>66</v>
      </c>
      <c r="BC153" s="74" t="s">
        <v>118</v>
      </c>
      <c r="BD153" s="74" t="s">
        <v>25</v>
      </c>
      <c r="BE153" s="74" t="s">
        <v>95</v>
      </c>
      <c r="BF153" s="74" t="s">
        <v>101</v>
      </c>
      <c r="BG153" s="74" t="s">
        <v>162</v>
      </c>
      <c r="BH153" s="74" t="s">
        <v>57</v>
      </c>
      <c r="BI153" s="75" t="s">
        <v>105</v>
      </c>
      <c r="BJ153" s="19"/>
      <c r="BL153" s="8" t="s">
        <v>0</v>
      </c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72"/>
      <c r="BZ153" s="72"/>
      <c r="CA153" s="14"/>
      <c r="CB153" s="14"/>
      <c r="CC153" s="73" t="s">
        <v>18</v>
      </c>
      <c r="CD153" s="74" t="s">
        <v>35</v>
      </c>
      <c r="CE153" s="74" t="s">
        <v>38</v>
      </c>
      <c r="CF153" s="74" t="s">
        <v>139</v>
      </c>
      <c r="CG153" s="74" t="s">
        <v>61</v>
      </c>
      <c r="CH153" s="74" t="s">
        <v>143</v>
      </c>
      <c r="CI153" s="74" t="s">
        <v>86</v>
      </c>
      <c r="CJ153" s="74" t="s">
        <v>60</v>
      </c>
      <c r="CK153" s="74" t="s">
        <v>146</v>
      </c>
      <c r="CL153" s="74" t="s">
        <v>63</v>
      </c>
      <c r="CM153" s="74" t="s">
        <v>82</v>
      </c>
      <c r="CN153" s="75" t="s">
        <v>118</v>
      </c>
      <c r="CO153" s="19"/>
    </row>
    <row r="154" spans="1:93" ht="12.75" thickBot="1" x14ac:dyDescent="0.25">
      <c r="B154" s="1" t="s">
        <v>0</v>
      </c>
      <c r="O154" s="129"/>
      <c r="P154" s="129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 t="s">
        <v>0</v>
      </c>
      <c r="BD154" s="76"/>
      <c r="BE154" s="76"/>
      <c r="BF154" s="77"/>
      <c r="BG154" s="76"/>
      <c r="BH154" s="76"/>
      <c r="BI154" s="76"/>
      <c r="BJ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77"/>
      <c r="CL154" s="76"/>
      <c r="CM154" s="76"/>
      <c r="CN154" s="76"/>
      <c r="CO154" s="76"/>
    </row>
    <row r="155" spans="1:93" ht="12.75" thickBot="1" x14ac:dyDescent="0.25">
      <c r="B155" s="2"/>
      <c r="C155" s="3"/>
      <c r="D155" s="3"/>
      <c r="E155" s="3"/>
      <c r="F155" s="3"/>
      <c r="G155" s="3"/>
      <c r="H155" s="3"/>
      <c r="I155" s="4" t="s">
        <v>223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">
        <v>224</v>
      </c>
      <c r="Y155" s="3"/>
      <c r="Z155" s="3"/>
      <c r="AA155" s="130"/>
      <c r="AB155" s="3"/>
      <c r="AC155" s="3"/>
      <c r="AD155" s="3"/>
      <c r="AE155" s="6"/>
      <c r="AG155" s="2" t="s">
        <v>0</v>
      </c>
      <c r="AH155" s="3"/>
      <c r="AI155" s="3"/>
      <c r="AJ155" s="3"/>
      <c r="AK155" s="3"/>
      <c r="AL155" s="3"/>
      <c r="AM155" s="3"/>
      <c r="AN155" s="4" t="s">
        <v>225</v>
      </c>
      <c r="AO155" s="3"/>
      <c r="AP155" s="3"/>
      <c r="AQ155" s="3"/>
      <c r="AR155" s="3"/>
      <c r="AS155" s="3"/>
      <c r="AT155" s="3"/>
      <c r="AU155" s="3"/>
      <c r="AV155" s="3"/>
      <c r="AW155" s="3" t="s">
        <v>0</v>
      </c>
      <c r="AX155" s="3"/>
      <c r="AY155" s="3"/>
      <c r="AZ155" s="3"/>
      <c r="BA155" s="3"/>
      <c r="BB155" s="3"/>
      <c r="BC155" s="4" t="s">
        <v>226</v>
      </c>
      <c r="BD155" s="5"/>
      <c r="BE155" s="3"/>
      <c r="BF155" s="3"/>
      <c r="BG155" s="3"/>
      <c r="BH155" s="3"/>
      <c r="BI155" s="3"/>
      <c r="BJ155" s="6"/>
      <c r="BL155" s="2" t="s">
        <v>0</v>
      </c>
      <c r="BM155" s="3"/>
      <c r="BN155" s="3"/>
      <c r="BO155" s="3"/>
      <c r="BP155" s="3"/>
      <c r="BQ155" s="3"/>
      <c r="BR155" s="3"/>
      <c r="BS155" s="4" t="s">
        <v>227</v>
      </c>
      <c r="BT155" s="3"/>
      <c r="BU155" s="3"/>
      <c r="BV155" s="3"/>
      <c r="BW155" s="3"/>
      <c r="BX155" s="3"/>
      <c r="BY155" s="3"/>
      <c r="BZ155" s="3"/>
      <c r="CA155" s="3"/>
      <c r="CB155" s="3" t="s">
        <v>0</v>
      </c>
      <c r="CC155" s="3"/>
      <c r="CD155" s="3"/>
      <c r="CE155" s="3"/>
      <c r="CF155" s="3"/>
      <c r="CG155" s="3"/>
      <c r="CH155" s="4" t="s">
        <v>6</v>
      </c>
      <c r="CI155" s="5"/>
      <c r="CJ155" s="3"/>
      <c r="CK155" s="3"/>
      <c r="CL155" s="3"/>
      <c r="CM155" s="3"/>
      <c r="CN155" s="3"/>
      <c r="CO155" s="6"/>
    </row>
    <row r="156" spans="1:93" ht="12.75" x14ac:dyDescent="0.2">
      <c r="B156" s="8"/>
      <c r="C156" s="9">
        <v>91</v>
      </c>
      <c r="D156" s="10">
        <v>124</v>
      </c>
      <c r="E156" s="10">
        <v>77</v>
      </c>
      <c r="F156" s="10">
        <v>64</v>
      </c>
      <c r="G156" s="10">
        <v>3</v>
      </c>
      <c r="H156" s="10">
        <v>142</v>
      </c>
      <c r="I156" s="10">
        <v>54</v>
      </c>
      <c r="J156" s="10">
        <v>21</v>
      </c>
      <c r="K156" s="10">
        <v>68</v>
      </c>
      <c r="L156" s="10">
        <v>122</v>
      </c>
      <c r="M156" s="10">
        <v>81</v>
      </c>
      <c r="N156" s="11">
        <v>23</v>
      </c>
      <c r="O156" s="12">
        <f t="shared" ref="O156:O167" si="108">SUMSQ(C156:N156)</f>
        <v>83810</v>
      </c>
      <c r="P156" s="13">
        <f t="shared" ref="P156:P167" si="109">C156^3+D156^3+E156^3+F156^3+G156^3+H156^3+I156^3+J156^3+K156^3+L156^3+M156^3+N156^3</f>
        <v>9082800</v>
      </c>
      <c r="Q156" s="14"/>
      <c r="R156" s="135" t="s">
        <v>154</v>
      </c>
      <c r="S156" s="138" t="s">
        <v>119</v>
      </c>
      <c r="T156" s="17" t="s">
        <v>109</v>
      </c>
      <c r="U156" s="17" t="s">
        <v>80</v>
      </c>
      <c r="V156" s="17" t="s">
        <v>152</v>
      </c>
      <c r="W156" s="17" t="s">
        <v>72</v>
      </c>
      <c r="X156" s="17" t="s">
        <v>67</v>
      </c>
      <c r="Y156" s="17" t="s">
        <v>122</v>
      </c>
      <c r="Z156" s="17" t="s">
        <v>100</v>
      </c>
      <c r="AA156" s="17" t="s">
        <v>81</v>
      </c>
      <c r="AB156" s="17" t="s">
        <v>74</v>
      </c>
      <c r="AC156" s="17" t="s">
        <v>153</v>
      </c>
      <c r="AD156" s="110" t="s">
        <v>65</v>
      </c>
      <c r="AE156" s="19"/>
      <c r="AG156" s="8"/>
      <c r="AH156" s="9">
        <v>111</v>
      </c>
      <c r="AI156" s="10">
        <v>131</v>
      </c>
      <c r="AJ156" s="10">
        <v>74</v>
      </c>
      <c r="AK156" s="10">
        <v>118</v>
      </c>
      <c r="AL156" s="10">
        <v>52</v>
      </c>
      <c r="AM156" s="10">
        <v>127</v>
      </c>
      <c r="AN156" s="10">
        <v>18</v>
      </c>
      <c r="AO156" s="10">
        <v>93</v>
      </c>
      <c r="AP156" s="10">
        <v>27</v>
      </c>
      <c r="AQ156" s="10">
        <v>71</v>
      </c>
      <c r="AR156" s="10">
        <v>14</v>
      </c>
      <c r="AS156" s="11">
        <v>34</v>
      </c>
      <c r="AT156" s="12">
        <f t="shared" ref="AT156:AT167" si="110">SUMSQ(AH156:AS156)</f>
        <v>83810</v>
      </c>
      <c r="AU156" s="13">
        <f t="shared" ref="AU156:AU167" si="111">AH156^3+AI156^3+AJ156^3+AK156^3+AL156^3+AM156^3+AN156^3+AO156^3+AP156^3+AQ156^3+AR156^3+AS156^3</f>
        <v>9082800</v>
      </c>
      <c r="AV156" s="14"/>
      <c r="AW156" s="137" t="s">
        <v>178</v>
      </c>
      <c r="AX156" s="21" t="s">
        <v>38</v>
      </c>
      <c r="AY156" s="17" t="s">
        <v>10</v>
      </c>
      <c r="AZ156" s="90" t="s">
        <v>87</v>
      </c>
      <c r="BA156" s="17" t="s">
        <v>11</v>
      </c>
      <c r="BB156" s="17" t="s">
        <v>86</v>
      </c>
      <c r="BC156" s="17" t="s">
        <v>41</v>
      </c>
      <c r="BD156" s="17" t="s">
        <v>34</v>
      </c>
      <c r="BE156" s="111" t="s">
        <v>89</v>
      </c>
      <c r="BF156" s="17" t="s">
        <v>16</v>
      </c>
      <c r="BG156" s="17" t="s">
        <v>88</v>
      </c>
      <c r="BH156" s="17" t="s">
        <v>17</v>
      </c>
      <c r="BI156" s="117" t="s">
        <v>37</v>
      </c>
      <c r="BJ156" s="19"/>
      <c r="BL156" s="8"/>
      <c r="BM156" s="9">
        <v>119</v>
      </c>
      <c r="BN156" s="10">
        <v>113</v>
      </c>
      <c r="BO156" s="10">
        <v>18</v>
      </c>
      <c r="BP156" s="10">
        <v>111</v>
      </c>
      <c r="BQ156" s="10">
        <v>84</v>
      </c>
      <c r="BR156" s="10">
        <v>117</v>
      </c>
      <c r="BS156" s="10">
        <v>28</v>
      </c>
      <c r="BT156" s="10">
        <v>61</v>
      </c>
      <c r="BU156" s="10">
        <v>34</v>
      </c>
      <c r="BV156" s="10">
        <v>127</v>
      </c>
      <c r="BW156" s="10">
        <v>32</v>
      </c>
      <c r="BX156" s="11">
        <v>26</v>
      </c>
      <c r="BY156" s="12">
        <f t="shared" ref="BY156:BY167" si="112">SUMSQ(BM156:BX156)</f>
        <v>83810</v>
      </c>
      <c r="BZ156" s="13">
        <f t="shared" ref="BZ156:BZ167" si="113">BM156^3+BN156^3+BO156^3+BP156^3+BQ156^3+BR156^3+BS156^3+BT156^3+BU156^3+BV156^3+BW156^3+BX156^3</f>
        <v>9082800</v>
      </c>
      <c r="CA156" s="14"/>
      <c r="CB156" s="139" t="s">
        <v>33</v>
      </c>
      <c r="CC156" s="16" t="s">
        <v>46</v>
      </c>
      <c r="CD156" s="17" t="s">
        <v>155</v>
      </c>
      <c r="CE156" s="90" t="s">
        <v>34</v>
      </c>
      <c r="CF156" s="17" t="s">
        <v>38</v>
      </c>
      <c r="CG156" s="17" t="s">
        <v>12</v>
      </c>
      <c r="CH156" s="17" t="s">
        <v>111</v>
      </c>
      <c r="CI156" s="17" t="s">
        <v>116</v>
      </c>
      <c r="CJ156" s="111" t="s">
        <v>15</v>
      </c>
      <c r="CK156" s="17" t="s">
        <v>37</v>
      </c>
      <c r="CL156" s="17" t="s">
        <v>41</v>
      </c>
      <c r="CM156" s="17" t="s">
        <v>160</v>
      </c>
      <c r="CN156" s="18" t="s">
        <v>49</v>
      </c>
      <c r="CO156" s="19"/>
    </row>
    <row r="157" spans="1:93" ht="12.75" x14ac:dyDescent="0.2">
      <c r="B157" s="8"/>
      <c r="C157" s="25">
        <v>88</v>
      </c>
      <c r="D157" s="26">
        <v>14</v>
      </c>
      <c r="E157" s="26">
        <v>22</v>
      </c>
      <c r="F157" s="26">
        <v>29</v>
      </c>
      <c r="G157" s="26">
        <v>70</v>
      </c>
      <c r="H157" s="26">
        <v>75</v>
      </c>
      <c r="I157" s="26">
        <v>57</v>
      </c>
      <c r="J157" s="26">
        <v>131</v>
      </c>
      <c r="K157" s="26">
        <v>123</v>
      </c>
      <c r="L157" s="26">
        <v>25</v>
      </c>
      <c r="M157" s="26">
        <v>116</v>
      </c>
      <c r="N157" s="27">
        <v>120</v>
      </c>
      <c r="O157" s="28">
        <f t="shared" si="108"/>
        <v>83810</v>
      </c>
      <c r="P157" s="29">
        <f t="shared" si="109"/>
        <v>9082800</v>
      </c>
      <c r="Q157" s="14"/>
      <c r="R157" s="135" t="s">
        <v>177</v>
      </c>
      <c r="S157" s="30" t="s">
        <v>56</v>
      </c>
      <c r="T157" s="119" t="s">
        <v>17</v>
      </c>
      <c r="U157" s="31" t="s">
        <v>127</v>
      </c>
      <c r="V157" s="31" t="s">
        <v>136</v>
      </c>
      <c r="W157" s="31" t="s">
        <v>162</v>
      </c>
      <c r="X157" s="31" t="s">
        <v>163</v>
      </c>
      <c r="Y157" s="31" t="s">
        <v>61</v>
      </c>
      <c r="Z157" s="31" t="s">
        <v>10</v>
      </c>
      <c r="AA157" s="31" t="s">
        <v>126</v>
      </c>
      <c r="AB157" s="31" t="s">
        <v>93</v>
      </c>
      <c r="AC157" s="112" t="s">
        <v>133</v>
      </c>
      <c r="AD157" s="32" t="s">
        <v>96</v>
      </c>
      <c r="AE157" s="19"/>
      <c r="AG157" s="8"/>
      <c r="AH157" s="25">
        <v>61</v>
      </c>
      <c r="AI157" s="26">
        <v>40</v>
      </c>
      <c r="AJ157" s="26">
        <v>120</v>
      </c>
      <c r="AK157" s="26">
        <v>39</v>
      </c>
      <c r="AL157" s="26">
        <v>137</v>
      </c>
      <c r="AM157" s="26">
        <v>32</v>
      </c>
      <c r="AN157" s="26">
        <v>113</v>
      </c>
      <c r="AO157" s="26">
        <v>8</v>
      </c>
      <c r="AP157" s="26">
        <v>106</v>
      </c>
      <c r="AQ157" s="26">
        <v>25</v>
      </c>
      <c r="AR157" s="26">
        <v>105</v>
      </c>
      <c r="AS157" s="27">
        <v>84</v>
      </c>
      <c r="AT157" s="28">
        <f t="shared" si="110"/>
        <v>83810</v>
      </c>
      <c r="AU157" s="29">
        <f t="shared" si="111"/>
        <v>9082800</v>
      </c>
      <c r="AV157" s="14"/>
      <c r="AW157" s="137" t="s">
        <v>172</v>
      </c>
      <c r="AX157" s="30" t="s">
        <v>15</v>
      </c>
      <c r="AY157" s="33" t="s">
        <v>39</v>
      </c>
      <c r="AZ157" s="93" t="s">
        <v>96</v>
      </c>
      <c r="BA157" s="31" t="s">
        <v>125</v>
      </c>
      <c r="BB157" s="31" t="s">
        <v>78</v>
      </c>
      <c r="BC157" s="31" t="s">
        <v>160</v>
      </c>
      <c r="BD157" s="31" t="s">
        <v>155</v>
      </c>
      <c r="BE157" s="94" t="s">
        <v>83</v>
      </c>
      <c r="BF157" s="31" t="s">
        <v>128</v>
      </c>
      <c r="BG157" s="34" t="s">
        <v>93</v>
      </c>
      <c r="BH157" s="31" t="s">
        <v>36</v>
      </c>
      <c r="BI157" s="32" t="s">
        <v>12</v>
      </c>
      <c r="BJ157" s="19"/>
      <c r="BL157" s="8"/>
      <c r="BM157" s="25">
        <v>33</v>
      </c>
      <c r="BN157" s="26">
        <v>139</v>
      </c>
      <c r="BO157" s="26">
        <v>137</v>
      </c>
      <c r="BP157" s="26">
        <v>86</v>
      </c>
      <c r="BQ157" s="26">
        <v>72</v>
      </c>
      <c r="BR157" s="26">
        <v>66</v>
      </c>
      <c r="BS157" s="26">
        <v>79</v>
      </c>
      <c r="BT157" s="26">
        <v>73</v>
      </c>
      <c r="BU157" s="26">
        <v>59</v>
      </c>
      <c r="BV157" s="26">
        <v>8</v>
      </c>
      <c r="BW157" s="26">
        <v>6</v>
      </c>
      <c r="BX157" s="27">
        <v>112</v>
      </c>
      <c r="BY157" s="28">
        <f t="shared" si="112"/>
        <v>83810</v>
      </c>
      <c r="BZ157" s="29">
        <f t="shared" si="113"/>
        <v>9082800</v>
      </c>
      <c r="CA157" s="14"/>
      <c r="CB157" s="78" t="s">
        <v>42</v>
      </c>
      <c r="CC157" s="30" t="s">
        <v>26</v>
      </c>
      <c r="CD157" s="31" t="s">
        <v>25</v>
      </c>
      <c r="CE157" s="93" t="s">
        <v>78</v>
      </c>
      <c r="CF157" s="31" t="s">
        <v>66</v>
      </c>
      <c r="CG157" s="31" t="s">
        <v>77</v>
      </c>
      <c r="CH157" s="31" t="s">
        <v>106</v>
      </c>
      <c r="CI157" s="31" t="s">
        <v>103</v>
      </c>
      <c r="CJ157" s="94" t="s">
        <v>84</v>
      </c>
      <c r="CK157" s="31" t="s">
        <v>73</v>
      </c>
      <c r="CL157" s="31" t="s">
        <v>83</v>
      </c>
      <c r="CM157" s="31" t="s">
        <v>28</v>
      </c>
      <c r="CN157" s="32" t="s">
        <v>27</v>
      </c>
      <c r="CO157" s="19"/>
    </row>
    <row r="158" spans="1:93" ht="12.75" x14ac:dyDescent="0.2">
      <c r="B158" s="8"/>
      <c r="C158" s="25">
        <v>76</v>
      </c>
      <c r="D158" s="26">
        <v>28</v>
      </c>
      <c r="E158" s="26">
        <v>113</v>
      </c>
      <c r="F158" s="26">
        <v>107</v>
      </c>
      <c r="G158" s="26">
        <v>106</v>
      </c>
      <c r="H158" s="26">
        <v>39</v>
      </c>
      <c r="I158" s="26">
        <v>69</v>
      </c>
      <c r="J158" s="26">
        <v>117</v>
      </c>
      <c r="K158" s="26">
        <v>32</v>
      </c>
      <c r="L158" s="26">
        <v>6</v>
      </c>
      <c r="M158" s="26">
        <v>38</v>
      </c>
      <c r="N158" s="27">
        <v>139</v>
      </c>
      <c r="O158" s="28">
        <f t="shared" si="108"/>
        <v>83810</v>
      </c>
      <c r="P158" s="29">
        <f t="shared" si="109"/>
        <v>9082800</v>
      </c>
      <c r="Q158" s="14"/>
      <c r="R158" s="135" t="s">
        <v>124</v>
      </c>
      <c r="S158" s="30" t="s">
        <v>69</v>
      </c>
      <c r="T158" s="31" t="s">
        <v>116</v>
      </c>
      <c r="U158" s="119" t="s">
        <v>155</v>
      </c>
      <c r="V158" s="31" t="s">
        <v>148</v>
      </c>
      <c r="W158" s="31" t="s">
        <v>128</v>
      </c>
      <c r="X158" s="31" t="s">
        <v>125</v>
      </c>
      <c r="Y158" s="31" t="s">
        <v>70</v>
      </c>
      <c r="Z158" s="31" t="s">
        <v>111</v>
      </c>
      <c r="AA158" s="31" t="s">
        <v>160</v>
      </c>
      <c r="AB158" s="112" t="s">
        <v>28</v>
      </c>
      <c r="AC158" s="31" t="s">
        <v>149</v>
      </c>
      <c r="AD158" s="32" t="s">
        <v>25</v>
      </c>
      <c r="AE158" s="19"/>
      <c r="AG158" s="8"/>
      <c r="AH158" s="25">
        <v>22</v>
      </c>
      <c r="AI158" s="26">
        <v>116</v>
      </c>
      <c r="AJ158" s="26">
        <v>140</v>
      </c>
      <c r="AK158" s="26">
        <v>48</v>
      </c>
      <c r="AL158" s="26">
        <v>51</v>
      </c>
      <c r="AM158" s="26">
        <v>90</v>
      </c>
      <c r="AN158" s="26">
        <v>55</v>
      </c>
      <c r="AO158" s="26">
        <v>94</v>
      </c>
      <c r="AP158" s="26">
        <v>97</v>
      </c>
      <c r="AQ158" s="26">
        <v>5</v>
      </c>
      <c r="AR158" s="26">
        <v>29</v>
      </c>
      <c r="AS158" s="27">
        <v>123</v>
      </c>
      <c r="AT158" s="28">
        <f t="shared" si="110"/>
        <v>83810</v>
      </c>
      <c r="AU158" s="29">
        <f t="shared" si="111"/>
        <v>9082800</v>
      </c>
      <c r="AV158" s="14"/>
      <c r="AW158" s="137" t="s">
        <v>174</v>
      </c>
      <c r="AX158" s="30" t="s">
        <v>127</v>
      </c>
      <c r="AY158" s="31" t="s">
        <v>133</v>
      </c>
      <c r="AZ158" s="105" t="s">
        <v>143</v>
      </c>
      <c r="BA158" s="31" t="s">
        <v>146</v>
      </c>
      <c r="BB158" s="31" t="s">
        <v>50</v>
      </c>
      <c r="BC158" s="31" t="s">
        <v>145</v>
      </c>
      <c r="BD158" s="31" t="s">
        <v>142</v>
      </c>
      <c r="BE158" s="94" t="s">
        <v>45</v>
      </c>
      <c r="BF158" s="31" t="s">
        <v>141</v>
      </c>
      <c r="BG158" s="31" t="s">
        <v>144</v>
      </c>
      <c r="BH158" s="34" t="s">
        <v>136</v>
      </c>
      <c r="BI158" s="32" t="s">
        <v>126</v>
      </c>
      <c r="BJ158" s="19"/>
      <c r="BL158" s="8"/>
      <c r="BM158" s="25">
        <v>124</v>
      </c>
      <c r="BN158" s="26">
        <v>90</v>
      </c>
      <c r="BO158" s="26">
        <v>104</v>
      </c>
      <c r="BP158" s="26">
        <v>141</v>
      </c>
      <c r="BQ158" s="26">
        <v>31</v>
      </c>
      <c r="BR158" s="26">
        <v>74</v>
      </c>
      <c r="BS158" s="26">
        <v>71</v>
      </c>
      <c r="BT158" s="26">
        <v>114</v>
      </c>
      <c r="BU158" s="26">
        <v>4</v>
      </c>
      <c r="BV158" s="26">
        <v>41</v>
      </c>
      <c r="BW158" s="26">
        <v>55</v>
      </c>
      <c r="BX158" s="27">
        <v>21</v>
      </c>
      <c r="BY158" s="28">
        <f t="shared" si="112"/>
        <v>83810</v>
      </c>
      <c r="BZ158" s="29">
        <f t="shared" si="113"/>
        <v>9082800</v>
      </c>
      <c r="CA158" s="14"/>
      <c r="CB158" s="78" t="s">
        <v>90</v>
      </c>
      <c r="CC158" s="30" t="s">
        <v>109</v>
      </c>
      <c r="CD158" s="31" t="s">
        <v>145</v>
      </c>
      <c r="CE158" s="93" t="s">
        <v>104</v>
      </c>
      <c r="CF158" s="31" t="s">
        <v>79</v>
      </c>
      <c r="CG158" s="31" t="s">
        <v>92</v>
      </c>
      <c r="CH158" s="31" t="s">
        <v>87</v>
      </c>
      <c r="CI158" s="31" t="s">
        <v>88</v>
      </c>
      <c r="CJ158" s="94" t="s">
        <v>97</v>
      </c>
      <c r="CK158" s="31" t="s">
        <v>82</v>
      </c>
      <c r="CL158" s="31" t="s">
        <v>105</v>
      </c>
      <c r="CM158" s="31" t="s">
        <v>142</v>
      </c>
      <c r="CN158" s="32" t="s">
        <v>100</v>
      </c>
      <c r="CO158" s="19"/>
    </row>
    <row r="159" spans="1:93" ht="12.75" x14ac:dyDescent="0.2">
      <c r="A159" s="140"/>
      <c r="B159" s="8"/>
      <c r="C159" s="25">
        <v>83</v>
      </c>
      <c r="D159" s="26">
        <v>35</v>
      </c>
      <c r="E159" s="26">
        <v>118</v>
      </c>
      <c r="F159" s="26">
        <v>141</v>
      </c>
      <c r="G159" s="26">
        <v>45</v>
      </c>
      <c r="H159" s="26">
        <v>100</v>
      </c>
      <c r="I159" s="26">
        <v>62</v>
      </c>
      <c r="J159" s="26">
        <v>110</v>
      </c>
      <c r="K159" s="26">
        <v>27</v>
      </c>
      <c r="L159" s="26">
        <v>36</v>
      </c>
      <c r="M159" s="26">
        <v>4</v>
      </c>
      <c r="N159" s="27">
        <v>109</v>
      </c>
      <c r="O159" s="28">
        <f t="shared" si="108"/>
        <v>83810</v>
      </c>
      <c r="P159" s="29">
        <f t="shared" si="109"/>
        <v>9082800</v>
      </c>
      <c r="Q159" s="14"/>
      <c r="R159" s="135" t="s">
        <v>132</v>
      </c>
      <c r="S159" s="30" t="s">
        <v>32</v>
      </c>
      <c r="T159" s="31" t="s">
        <v>176</v>
      </c>
      <c r="U159" s="31" t="s">
        <v>11</v>
      </c>
      <c r="V159" s="119" t="s">
        <v>79</v>
      </c>
      <c r="W159" s="31" t="s">
        <v>101</v>
      </c>
      <c r="X159" s="31" t="s">
        <v>108</v>
      </c>
      <c r="Y159" s="31" t="s">
        <v>21</v>
      </c>
      <c r="Z159" s="31" t="s">
        <v>175</v>
      </c>
      <c r="AA159" s="112" t="s">
        <v>16</v>
      </c>
      <c r="AB159" s="31" t="s">
        <v>57</v>
      </c>
      <c r="AC159" s="31" t="s">
        <v>82</v>
      </c>
      <c r="AD159" s="32" t="s">
        <v>60</v>
      </c>
      <c r="AE159" s="19"/>
      <c r="AG159" s="8"/>
      <c r="AH159" s="25">
        <v>104</v>
      </c>
      <c r="AI159" s="26">
        <v>91</v>
      </c>
      <c r="AJ159" s="26">
        <v>4</v>
      </c>
      <c r="AK159" s="26">
        <v>78</v>
      </c>
      <c r="AL159" s="26">
        <v>98</v>
      </c>
      <c r="AM159" s="26">
        <v>133</v>
      </c>
      <c r="AN159" s="26">
        <v>12</v>
      </c>
      <c r="AO159" s="26">
        <v>47</v>
      </c>
      <c r="AP159" s="26">
        <v>67</v>
      </c>
      <c r="AQ159" s="26">
        <v>141</v>
      </c>
      <c r="AR159" s="26">
        <v>54</v>
      </c>
      <c r="AS159" s="27">
        <v>41</v>
      </c>
      <c r="AT159" s="28">
        <f t="shared" si="110"/>
        <v>83810</v>
      </c>
      <c r="AU159" s="29">
        <f t="shared" si="111"/>
        <v>9082800</v>
      </c>
      <c r="AV159" s="14"/>
      <c r="AW159" s="137" t="s">
        <v>20</v>
      </c>
      <c r="AX159" s="39" t="s">
        <v>104</v>
      </c>
      <c r="AY159" s="31" t="s">
        <v>119</v>
      </c>
      <c r="AZ159" s="93" t="s">
        <v>82</v>
      </c>
      <c r="BA159" s="33" t="s">
        <v>71</v>
      </c>
      <c r="BB159" s="31" t="s">
        <v>134</v>
      </c>
      <c r="BC159" s="31" t="s">
        <v>169</v>
      </c>
      <c r="BD159" s="31" t="s">
        <v>168</v>
      </c>
      <c r="BE159" s="94" t="s">
        <v>135</v>
      </c>
      <c r="BF159" s="31" t="s">
        <v>68</v>
      </c>
      <c r="BG159" s="31" t="s">
        <v>79</v>
      </c>
      <c r="BH159" s="31" t="s">
        <v>122</v>
      </c>
      <c r="BI159" s="32" t="s">
        <v>105</v>
      </c>
      <c r="BJ159" s="19"/>
      <c r="BL159" s="8"/>
      <c r="BM159" s="25">
        <v>122</v>
      </c>
      <c r="BN159" s="26">
        <v>76</v>
      </c>
      <c r="BO159" s="26">
        <v>60</v>
      </c>
      <c r="BP159" s="26">
        <v>118</v>
      </c>
      <c r="BQ159" s="26">
        <v>25</v>
      </c>
      <c r="BR159" s="26">
        <v>14</v>
      </c>
      <c r="BS159" s="26">
        <v>131</v>
      </c>
      <c r="BT159" s="26">
        <v>120</v>
      </c>
      <c r="BU159" s="26">
        <v>27</v>
      </c>
      <c r="BV159" s="26">
        <v>85</v>
      </c>
      <c r="BW159" s="26">
        <v>69</v>
      </c>
      <c r="BX159" s="27">
        <v>23</v>
      </c>
      <c r="BY159" s="28">
        <f t="shared" si="112"/>
        <v>83810</v>
      </c>
      <c r="BZ159" s="29">
        <f t="shared" si="113"/>
        <v>9082800</v>
      </c>
      <c r="CA159" s="14"/>
      <c r="CB159" s="78" t="s">
        <v>117</v>
      </c>
      <c r="CC159" s="30" t="s">
        <v>74</v>
      </c>
      <c r="CD159" s="31" t="s">
        <v>69</v>
      </c>
      <c r="CE159" s="93" t="s">
        <v>165</v>
      </c>
      <c r="CF159" s="31" t="s">
        <v>11</v>
      </c>
      <c r="CG159" s="31" t="s">
        <v>93</v>
      </c>
      <c r="CH159" s="31" t="s">
        <v>17</v>
      </c>
      <c r="CI159" s="31" t="s">
        <v>10</v>
      </c>
      <c r="CJ159" s="94" t="s">
        <v>96</v>
      </c>
      <c r="CK159" s="31" t="s">
        <v>16</v>
      </c>
      <c r="CL159" s="31" t="s">
        <v>166</v>
      </c>
      <c r="CM159" s="31" t="s">
        <v>70</v>
      </c>
      <c r="CN159" s="32" t="s">
        <v>65</v>
      </c>
      <c r="CO159" s="19"/>
    </row>
    <row r="160" spans="1:93" ht="12.75" x14ac:dyDescent="0.2">
      <c r="B160" s="8"/>
      <c r="C160" s="25">
        <v>137</v>
      </c>
      <c r="D160" s="26">
        <v>93</v>
      </c>
      <c r="E160" s="26">
        <v>34</v>
      </c>
      <c r="F160" s="26">
        <v>16</v>
      </c>
      <c r="G160" s="26">
        <v>80</v>
      </c>
      <c r="H160" s="26">
        <v>65</v>
      </c>
      <c r="I160" s="26">
        <v>8</v>
      </c>
      <c r="J160" s="26">
        <v>52</v>
      </c>
      <c r="K160" s="26">
        <v>111</v>
      </c>
      <c r="L160" s="26">
        <v>40</v>
      </c>
      <c r="M160" s="26">
        <v>129</v>
      </c>
      <c r="N160" s="27">
        <v>105</v>
      </c>
      <c r="O160" s="28">
        <f t="shared" si="108"/>
        <v>83810</v>
      </c>
      <c r="P160" s="29">
        <f t="shared" si="109"/>
        <v>9082800</v>
      </c>
      <c r="Q160" s="14"/>
      <c r="R160" s="135" t="s">
        <v>117</v>
      </c>
      <c r="S160" s="30" t="s">
        <v>78</v>
      </c>
      <c r="T160" s="31" t="s">
        <v>89</v>
      </c>
      <c r="U160" s="31" t="s">
        <v>37</v>
      </c>
      <c r="V160" s="31" t="s">
        <v>23</v>
      </c>
      <c r="W160" s="119" t="s">
        <v>40</v>
      </c>
      <c r="X160" s="31" t="s">
        <v>35</v>
      </c>
      <c r="Y160" s="31" t="s">
        <v>83</v>
      </c>
      <c r="Z160" s="112" t="s">
        <v>86</v>
      </c>
      <c r="AA160" s="31" t="s">
        <v>38</v>
      </c>
      <c r="AB160" s="31" t="s">
        <v>39</v>
      </c>
      <c r="AC160" s="31" t="s">
        <v>30</v>
      </c>
      <c r="AD160" s="32" t="s">
        <v>36</v>
      </c>
      <c r="AE160" s="19"/>
      <c r="AG160" s="8"/>
      <c r="AH160" s="25">
        <v>88</v>
      </c>
      <c r="AI160" s="26">
        <v>109</v>
      </c>
      <c r="AJ160" s="26">
        <v>102</v>
      </c>
      <c r="AK160" s="26">
        <v>125</v>
      </c>
      <c r="AL160" s="26">
        <v>1</v>
      </c>
      <c r="AM160" s="26">
        <v>65</v>
      </c>
      <c r="AN160" s="26">
        <v>80</v>
      </c>
      <c r="AO160" s="26">
        <v>144</v>
      </c>
      <c r="AP160" s="26">
        <v>20</v>
      </c>
      <c r="AQ160" s="26">
        <v>43</v>
      </c>
      <c r="AR160" s="26">
        <v>36</v>
      </c>
      <c r="AS160" s="27">
        <v>57</v>
      </c>
      <c r="AT160" s="28">
        <f t="shared" si="110"/>
        <v>83810</v>
      </c>
      <c r="AU160" s="29">
        <f t="shared" si="111"/>
        <v>9082800</v>
      </c>
      <c r="AV160" s="14"/>
      <c r="AW160" s="137" t="s">
        <v>53</v>
      </c>
      <c r="AX160" s="30" t="s">
        <v>56</v>
      </c>
      <c r="AY160" s="34" t="s">
        <v>60</v>
      </c>
      <c r="AZ160" s="93" t="s">
        <v>58</v>
      </c>
      <c r="BA160" s="31" t="s">
        <v>63</v>
      </c>
      <c r="BB160" s="33" t="s">
        <v>55</v>
      </c>
      <c r="BC160" s="31" t="s">
        <v>35</v>
      </c>
      <c r="BD160" s="31" t="s">
        <v>40</v>
      </c>
      <c r="BE160" s="94" t="s">
        <v>62</v>
      </c>
      <c r="BF160" s="31" t="s">
        <v>54</v>
      </c>
      <c r="BG160" s="31" t="s">
        <v>59</v>
      </c>
      <c r="BH160" s="31" t="s">
        <v>57</v>
      </c>
      <c r="BI160" s="32" t="s">
        <v>61</v>
      </c>
      <c r="BJ160" s="19"/>
      <c r="BL160" s="8"/>
      <c r="BM160" s="25">
        <v>98</v>
      </c>
      <c r="BN160" s="26">
        <v>42</v>
      </c>
      <c r="BO160" s="26">
        <v>22</v>
      </c>
      <c r="BP160" s="26">
        <v>45</v>
      </c>
      <c r="BQ160" s="26">
        <v>38</v>
      </c>
      <c r="BR160" s="26">
        <v>7</v>
      </c>
      <c r="BS160" s="26">
        <v>138</v>
      </c>
      <c r="BT160" s="26">
        <v>107</v>
      </c>
      <c r="BU160" s="26">
        <v>100</v>
      </c>
      <c r="BV160" s="26">
        <v>123</v>
      </c>
      <c r="BW160" s="26">
        <v>103</v>
      </c>
      <c r="BX160" s="27">
        <v>47</v>
      </c>
      <c r="BY160" s="28">
        <f t="shared" si="112"/>
        <v>83810</v>
      </c>
      <c r="BZ160" s="29">
        <f t="shared" si="113"/>
        <v>9082800</v>
      </c>
      <c r="CA160" s="14"/>
      <c r="CB160" s="78" t="s">
        <v>132</v>
      </c>
      <c r="CC160" s="30" t="s">
        <v>134</v>
      </c>
      <c r="CD160" s="31" t="s">
        <v>13</v>
      </c>
      <c r="CE160" s="93" t="s">
        <v>127</v>
      </c>
      <c r="CF160" s="31" t="s">
        <v>101</v>
      </c>
      <c r="CG160" s="31" t="s">
        <v>149</v>
      </c>
      <c r="CH160" s="31" t="s">
        <v>43</v>
      </c>
      <c r="CI160" s="31" t="s">
        <v>52</v>
      </c>
      <c r="CJ160" s="94" t="s">
        <v>148</v>
      </c>
      <c r="CK160" s="31" t="s">
        <v>108</v>
      </c>
      <c r="CL160" s="31" t="s">
        <v>126</v>
      </c>
      <c r="CM160" s="31" t="s">
        <v>14</v>
      </c>
      <c r="CN160" s="32" t="s">
        <v>135</v>
      </c>
      <c r="CO160" s="19"/>
    </row>
    <row r="161" spans="1:93" ht="12.75" x14ac:dyDescent="0.2">
      <c r="B161" s="8"/>
      <c r="C161" s="25">
        <v>2</v>
      </c>
      <c r="D161" s="26">
        <v>73</v>
      </c>
      <c r="E161" s="26">
        <v>33</v>
      </c>
      <c r="F161" s="26">
        <v>87</v>
      </c>
      <c r="G161" s="26">
        <v>125</v>
      </c>
      <c r="H161" s="26">
        <v>20</v>
      </c>
      <c r="I161" s="26">
        <v>143</v>
      </c>
      <c r="J161" s="26">
        <v>72</v>
      </c>
      <c r="K161" s="26">
        <v>112</v>
      </c>
      <c r="L161" s="26">
        <v>43</v>
      </c>
      <c r="M161" s="26">
        <v>58</v>
      </c>
      <c r="N161" s="27">
        <v>102</v>
      </c>
      <c r="O161" s="28">
        <f t="shared" si="108"/>
        <v>83810</v>
      </c>
      <c r="P161" s="29">
        <f t="shared" si="109"/>
        <v>9082800</v>
      </c>
      <c r="Q161" s="14"/>
      <c r="R161" s="135" t="s">
        <v>42</v>
      </c>
      <c r="S161" s="30" t="s">
        <v>157</v>
      </c>
      <c r="T161" s="31" t="s">
        <v>84</v>
      </c>
      <c r="U161" s="31" t="s">
        <v>26</v>
      </c>
      <c r="V161" s="31" t="s">
        <v>51</v>
      </c>
      <c r="W161" s="31" t="s">
        <v>63</v>
      </c>
      <c r="X161" s="119" t="s">
        <v>54</v>
      </c>
      <c r="Y161" s="112" t="s">
        <v>158</v>
      </c>
      <c r="Z161" s="31" t="s">
        <v>77</v>
      </c>
      <c r="AA161" s="31" t="s">
        <v>27</v>
      </c>
      <c r="AB161" s="31" t="s">
        <v>59</v>
      </c>
      <c r="AC161" s="31" t="s">
        <v>44</v>
      </c>
      <c r="AD161" s="32" t="s">
        <v>58</v>
      </c>
      <c r="AE161" s="19"/>
      <c r="AG161" s="8"/>
      <c r="AH161" s="25">
        <v>143</v>
      </c>
      <c r="AI161" s="26">
        <v>42</v>
      </c>
      <c r="AJ161" s="26">
        <v>75</v>
      </c>
      <c r="AK161" s="26">
        <v>85</v>
      </c>
      <c r="AL161" s="26">
        <v>9</v>
      </c>
      <c r="AM161" s="26">
        <v>89</v>
      </c>
      <c r="AN161" s="26">
        <v>56</v>
      </c>
      <c r="AO161" s="26">
        <v>136</v>
      </c>
      <c r="AP161" s="26">
        <v>60</v>
      </c>
      <c r="AQ161" s="26">
        <v>70</v>
      </c>
      <c r="AR161" s="26">
        <v>103</v>
      </c>
      <c r="AS161" s="27">
        <v>2</v>
      </c>
      <c r="AT161" s="28">
        <f t="shared" si="110"/>
        <v>83810</v>
      </c>
      <c r="AU161" s="29">
        <f t="shared" si="111"/>
        <v>9082800</v>
      </c>
      <c r="AV161" s="14"/>
      <c r="AW161" s="137" t="s">
        <v>85</v>
      </c>
      <c r="AX161" s="30" t="s">
        <v>158</v>
      </c>
      <c r="AY161" s="31" t="s">
        <v>13</v>
      </c>
      <c r="AZ161" s="95" t="s">
        <v>163</v>
      </c>
      <c r="BA161" s="31" t="s">
        <v>166</v>
      </c>
      <c r="BB161" s="31" t="s">
        <v>150</v>
      </c>
      <c r="BC161" s="33" t="s">
        <v>48</v>
      </c>
      <c r="BD161" s="31" t="s">
        <v>47</v>
      </c>
      <c r="BE161" s="94" t="s">
        <v>147</v>
      </c>
      <c r="BF161" s="31" t="s">
        <v>165</v>
      </c>
      <c r="BG161" s="31" t="s">
        <v>162</v>
      </c>
      <c r="BH161" s="31" t="s">
        <v>14</v>
      </c>
      <c r="BI161" s="32" t="s">
        <v>157</v>
      </c>
      <c r="BJ161" s="19"/>
      <c r="BL161" s="8"/>
      <c r="BM161" s="25">
        <v>37</v>
      </c>
      <c r="BN161" s="26">
        <v>40</v>
      </c>
      <c r="BO161" s="26">
        <v>11</v>
      </c>
      <c r="BP161" s="26">
        <v>56</v>
      </c>
      <c r="BQ161" s="26">
        <v>135</v>
      </c>
      <c r="BR161" s="26">
        <v>63</v>
      </c>
      <c r="BS161" s="26">
        <v>82</v>
      </c>
      <c r="BT161" s="26">
        <v>10</v>
      </c>
      <c r="BU161" s="26">
        <v>89</v>
      </c>
      <c r="BV161" s="26">
        <v>134</v>
      </c>
      <c r="BW161" s="26">
        <v>105</v>
      </c>
      <c r="BX161" s="27">
        <v>108</v>
      </c>
      <c r="BY161" s="28">
        <f t="shared" si="112"/>
        <v>83810</v>
      </c>
      <c r="BZ161" s="29">
        <f t="shared" si="113"/>
        <v>9082800</v>
      </c>
      <c r="CA161" s="14"/>
      <c r="CB161" s="78"/>
      <c r="CC161" s="30" t="s">
        <v>130</v>
      </c>
      <c r="CD161" s="31" t="s">
        <v>39</v>
      </c>
      <c r="CE161" s="93" t="s">
        <v>120</v>
      </c>
      <c r="CF161" s="31" t="s">
        <v>47</v>
      </c>
      <c r="CG161" s="31" t="s">
        <v>112</v>
      </c>
      <c r="CH161" s="31" t="s">
        <v>94</v>
      </c>
      <c r="CI161" s="31" t="s">
        <v>95</v>
      </c>
      <c r="CJ161" s="94" t="s">
        <v>115</v>
      </c>
      <c r="CK161" s="31" t="s">
        <v>48</v>
      </c>
      <c r="CL161" s="31" t="s">
        <v>121</v>
      </c>
      <c r="CM161" s="31" t="s">
        <v>36</v>
      </c>
      <c r="CN161" s="32" t="s">
        <v>131</v>
      </c>
      <c r="CO161" s="19"/>
    </row>
    <row r="162" spans="1:93" ht="12.75" x14ac:dyDescent="0.2">
      <c r="B162" s="8"/>
      <c r="C162" s="25">
        <v>63</v>
      </c>
      <c r="D162" s="26">
        <v>99</v>
      </c>
      <c r="E162" s="26">
        <v>47</v>
      </c>
      <c r="F162" s="26">
        <v>5</v>
      </c>
      <c r="G162" s="26">
        <v>51</v>
      </c>
      <c r="H162" s="26">
        <v>94</v>
      </c>
      <c r="I162" s="26">
        <v>82</v>
      </c>
      <c r="J162" s="26">
        <v>46</v>
      </c>
      <c r="K162" s="26">
        <v>98</v>
      </c>
      <c r="L162" s="26">
        <v>135</v>
      </c>
      <c r="M162" s="26">
        <v>140</v>
      </c>
      <c r="N162" s="27">
        <v>10</v>
      </c>
      <c r="O162" s="28">
        <f t="shared" si="108"/>
        <v>83810</v>
      </c>
      <c r="P162" s="29">
        <f t="shared" si="109"/>
        <v>9082800</v>
      </c>
      <c r="Q162" s="14"/>
      <c r="R162" s="135" t="s">
        <v>76</v>
      </c>
      <c r="S162" s="30" t="s">
        <v>94</v>
      </c>
      <c r="T162" s="31" t="s">
        <v>22</v>
      </c>
      <c r="U162" s="31" t="s">
        <v>135</v>
      </c>
      <c r="V162" s="31" t="s">
        <v>144</v>
      </c>
      <c r="W162" s="31" t="s">
        <v>50</v>
      </c>
      <c r="X162" s="112" t="s">
        <v>45</v>
      </c>
      <c r="Y162" s="119" t="s">
        <v>95</v>
      </c>
      <c r="Z162" s="31" t="s">
        <v>31</v>
      </c>
      <c r="AA162" s="31" t="s">
        <v>134</v>
      </c>
      <c r="AB162" s="31" t="s">
        <v>112</v>
      </c>
      <c r="AC162" s="31" t="s">
        <v>143</v>
      </c>
      <c r="AD162" s="32" t="s">
        <v>115</v>
      </c>
      <c r="AE162" s="19"/>
      <c r="AG162" s="8"/>
      <c r="AH162" s="25">
        <v>119</v>
      </c>
      <c r="AI162" s="26">
        <v>126</v>
      </c>
      <c r="AJ162" s="26">
        <v>37</v>
      </c>
      <c r="AK162" s="26">
        <v>100</v>
      </c>
      <c r="AL162" s="26">
        <v>68</v>
      </c>
      <c r="AM162" s="26">
        <v>130</v>
      </c>
      <c r="AN162" s="26">
        <v>15</v>
      </c>
      <c r="AO162" s="26">
        <v>77</v>
      </c>
      <c r="AP162" s="26">
        <v>45</v>
      </c>
      <c r="AQ162" s="26">
        <v>108</v>
      </c>
      <c r="AR162" s="26">
        <v>19</v>
      </c>
      <c r="AS162" s="27">
        <v>26</v>
      </c>
      <c r="AT162" s="28">
        <f t="shared" si="110"/>
        <v>83810</v>
      </c>
      <c r="AU162" s="29">
        <f t="shared" si="111"/>
        <v>9082800</v>
      </c>
      <c r="AV162" s="14"/>
      <c r="AW162" s="137" t="s">
        <v>110</v>
      </c>
      <c r="AX162" s="30" t="s">
        <v>46</v>
      </c>
      <c r="AY162" s="31" t="s">
        <v>75</v>
      </c>
      <c r="AZ162" s="93" t="s">
        <v>130</v>
      </c>
      <c r="BA162" s="34" t="s">
        <v>108</v>
      </c>
      <c r="BB162" s="31" t="s">
        <v>81</v>
      </c>
      <c r="BC162" s="31" t="s">
        <v>8</v>
      </c>
      <c r="BD162" s="33" t="s">
        <v>19</v>
      </c>
      <c r="BE162" s="94" t="s">
        <v>80</v>
      </c>
      <c r="BF162" s="31" t="s">
        <v>101</v>
      </c>
      <c r="BG162" s="31" t="s">
        <v>131</v>
      </c>
      <c r="BH162" s="31" t="s">
        <v>64</v>
      </c>
      <c r="BI162" s="32" t="s">
        <v>49</v>
      </c>
      <c r="BJ162" s="19"/>
      <c r="BL162" s="8"/>
      <c r="BM162" s="25">
        <v>39</v>
      </c>
      <c r="BN162" s="26">
        <v>132</v>
      </c>
      <c r="BO162" s="26">
        <v>65</v>
      </c>
      <c r="BP162" s="26">
        <v>87</v>
      </c>
      <c r="BQ162" s="26">
        <v>110</v>
      </c>
      <c r="BR162" s="26">
        <v>136</v>
      </c>
      <c r="BS162" s="26">
        <v>9</v>
      </c>
      <c r="BT162" s="26">
        <v>35</v>
      </c>
      <c r="BU162" s="26">
        <v>58</v>
      </c>
      <c r="BV162" s="26">
        <v>80</v>
      </c>
      <c r="BW162" s="26">
        <v>13</v>
      </c>
      <c r="BX162" s="27">
        <v>106</v>
      </c>
      <c r="BY162" s="28">
        <f t="shared" si="112"/>
        <v>83810</v>
      </c>
      <c r="BZ162" s="29">
        <f t="shared" si="113"/>
        <v>9082800</v>
      </c>
      <c r="CA162" s="14"/>
      <c r="CB162" s="78" t="s">
        <v>154</v>
      </c>
      <c r="CC162" s="30" t="s">
        <v>125</v>
      </c>
      <c r="CD162" s="31" t="s">
        <v>123</v>
      </c>
      <c r="CE162" s="93" t="s">
        <v>35</v>
      </c>
      <c r="CF162" s="31" t="s">
        <v>51</v>
      </c>
      <c r="CG162" s="31" t="s">
        <v>175</v>
      </c>
      <c r="CH162" s="31" t="s">
        <v>147</v>
      </c>
      <c r="CI162" s="31" t="s">
        <v>150</v>
      </c>
      <c r="CJ162" s="94" t="s">
        <v>176</v>
      </c>
      <c r="CK162" s="31" t="s">
        <v>44</v>
      </c>
      <c r="CL162" s="31" t="s">
        <v>40</v>
      </c>
      <c r="CM162" s="31" t="s">
        <v>118</v>
      </c>
      <c r="CN162" s="32" t="s">
        <v>128</v>
      </c>
      <c r="CO162" s="19"/>
    </row>
    <row r="163" spans="1:93" ht="12.75" x14ac:dyDescent="0.2">
      <c r="B163" s="8"/>
      <c r="C163" s="25">
        <v>59</v>
      </c>
      <c r="D163" s="26">
        <v>18</v>
      </c>
      <c r="E163" s="26">
        <v>9</v>
      </c>
      <c r="F163" s="26">
        <v>103</v>
      </c>
      <c r="G163" s="26">
        <v>37</v>
      </c>
      <c r="H163" s="26">
        <v>108</v>
      </c>
      <c r="I163" s="26">
        <v>86</v>
      </c>
      <c r="J163" s="26">
        <v>127</v>
      </c>
      <c r="K163" s="26">
        <v>136</v>
      </c>
      <c r="L163" s="26">
        <v>104</v>
      </c>
      <c r="M163" s="26">
        <v>42</v>
      </c>
      <c r="N163" s="27">
        <v>41</v>
      </c>
      <c r="O163" s="28">
        <f t="shared" si="108"/>
        <v>83810</v>
      </c>
      <c r="P163" s="29">
        <f t="shared" si="109"/>
        <v>9082800</v>
      </c>
      <c r="Q163" s="14"/>
      <c r="R163" s="135"/>
      <c r="S163" s="30" t="s">
        <v>73</v>
      </c>
      <c r="T163" s="31" t="s">
        <v>34</v>
      </c>
      <c r="U163" s="31" t="s">
        <v>150</v>
      </c>
      <c r="V163" s="31" t="s">
        <v>14</v>
      </c>
      <c r="W163" s="112" t="s">
        <v>130</v>
      </c>
      <c r="X163" s="31" t="s">
        <v>131</v>
      </c>
      <c r="Y163" s="31" t="s">
        <v>66</v>
      </c>
      <c r="Z163" s="119" t="s">
        <v>41</v>
      </c>
      <c r="AA163" s="31" t="s">
        <v>147</v>
      </c>
      <c r="AB163" s="31" t="s">
        <v>104</v>
      </c>
      <c r="AC163" s="31" t="s">
        <v>13</v>
      </c>
      <c r="AD163" s="32" t="s">
        <v>105</v>
      </c>
      <c r="AE163" s="19"/>
      <c r="AG163" s="8"/>
      <c r="AH163" s="25">
        <v>24</v>
      </c>
      <c r="AI163" s="26">
        <v>35</v>
      </c>
      <c r="AJ163" s="26">
        <v>31</v>
      </c>
      <c r="AK163" s="26">
        <v>138</v>
      </c>
      <c r="AL163" s="26">
        <v>63</v>
      </c>
      <c r="AM163" s="26">
        <v>50</v>
      </c>
      <c r="AN163" s="26">
        <v>95</v>
      </c>
      <c r="AO163" s="26">
        <v>82</v>
      </c>
      <c r="AP163" s="26">
        <v>7</v>
      </c>
      <c r="AQ163" s="26">
        <v>114</v>
      </c>
      <c r="AR163" s="26">
        <v>110</v>
      </c>
      <c r="AS163" s="27">
        <v>121</v>
      </c>
      <c r="AT163" s="28">
        <f t="shared" si="110"/>
        <v>83810</v>
      </c>
      <c r="AU163" s="29">
        <f t="shared" si="111"/>
        <v>9082800</v>
      </c>
      <c r="AV163" s="14"/>
      <c r="AW163" s="137" t="s">
        <v>129</v>
      </c>
      <c r="AX163" s="30" t="s">
        <v>159</v>
      </c>
      <c r="AY163" s="31" t="s">
        <v>176</v>
      </c>
      <c r="AZ163" s="93" t="s">
        <v>92</v>
      </c>
      <c r="BA163" s="31" t="s">
        <v>52</v>
      </c>
      <c r="BB163" s="34" t="s">
        <v>94</v>
      </c>
      <c r="BC163" s="31" t="s">
        <v>18</v>
      </c>
      <c r="BD163" s="31" t="s">
        <v>9</v>
      </c>
      <c r="BE163" s="106" t="s">
        <v>95</v>
      </c>
      <c r="BF163" s="31" t="s">
        <v>43</v>
      </c>
      <c r="BG163" s="31" t="s">
        <v>97</v>
      </c>
      <c r="BH163" s="31" t="s">
        <v>175</v>
      </c>
      <c r="BI163" s="32" t="s">
        <v>156</v>
      </c>
      <c r="BJ163" s="19"/>
      <c r="BL163" s="8"/>
      <c r="BM163" s="25">
        <v>126</v>
      </c>
      <c r="BN163" s="26">
        <v>67</v>
      </c>
      <c r="BO163" s="26">
        <v>130</v>
      </c>
      <c r="BP163" s="26">
        <v>44</v>
      </c>
      <c r="BQ163" s="26">
        <v>125</v>
      </c>
      <c r="BR163" s="26">
        <v>48</v>
      </c>
      <c r="BS163" s="26">
        <v>97</v>
      </c>
      <c r="BT163" s="26">
        <v>20</v>
      </c>
      <c r="BU163" s="26">
        <v>101</v>
      </c>
      <c r="BV163" s="26">
        <v>15</v>
      </c>
      <c r="BW163" s="26">
        <v>78</v>
      </c>
      <c r="BX163" s="27">
        <v>19</v>
      </c>
      <c r="BY163" s="28">
        <f t="shared" si="112"/>
        <v>83810</v>
      </c>
      <c r="BZ163" s="29">
        <f t="shared" si="113"/>
        <v>9082800</v>
      </c>
      <c r="CA163" s="14"/>
      <c r="CB163" s="78" t="s">
        <v>167</v>
      </c>
      <c r="CC163" s="30" t="s">
        <v>75</v>
      </c>
      <c r="CD163" s="31" t="s">
        <v>68</v>
      </c>
      <c r="CE163" s="93" t="s">
        <v>8</v>
      </c>
      <c r="CF163" s="31" t="s">
        <v>102</v>
      </c>
      <c r="CG163" s="31" t="s">
        <v>63</v>
      </c>
      <c r="CH163" s="31" t="s">
        <v>146</v>
      </c>
      <c r="CI163" s="31" t="s">
        <v>141</v>
      </c>
      <c r="CJ163" s="94" t="s">
        <v>54</v>
      </c>
      <c r="CK163" s="31" t="s">
        <v>107</v>
      </c>
      <c r="CL163" s="31" t="s">
        <v>19</v>
      </c>
      <c r="CM163" s="31" t="s">
        <v>71</v>
      </c>
      <c r="CN163" s="32" t="s">
        <v>64</v>
      </c>
      <c r="CO163" s="19"/>
    </row>
    <row r="164" spans="1:93" ht="12.75" x14ac:dyDescent="0.2">
      <c r="B164" s="8"/>
      <c r="C164" s="25">
        <v>144</v>
      </c>
      <c r="D164" s="26">
        <v>138</v>
      </c>
      <c r="E164" s="26">
        <v>96</v>
      </c>
      <c r="F164" s="26">
        <v>78</v>
      </c>
      <c r="G164" s="26">
        <v>74</v>
      </c>
      <c r="H164" s="26">
        <v>71</v>
      </c>
      <c r="I164" s="26">
        <v>1</v>
      </c>
      <c r="J164" s="26">
        <v>7</v>
      </c>
      <c r="K164" s="26">
        <v>49</v>
      </c>
      <c r="L164" s="26">
        <v>53</v>
      </c>
      <c r="M164" s="26">
        <v>67</v>
      </c>
      <c r="N164" s="27">
        <v>92</v>
      </c>
      <c r="O164" s="28">
        <f t="shared" si="108"/>
        <v>83810</v>
      </c>
      <c r="P164" s="29">
        <f t="shared" si="109"/>
        <v>9082800</v>
      </c>
      <c r="Q164" s="14"/>
      <c r="R164" s="135" t="s">
        <v>211</v>
      </c>
      <c r="S164" s="30" t="s">
        <v>62</v>
      </c>
      <c r="T164" s="31" t="s">
        <v>52</v>
      </c>
      <c r="U164" s="31" t="s">
        <v>139</v>
      </c>
      <c r="V164" s="112" t="s">
        <v>71</v>
      </c>
      <c r="W164" s="31" t="s">
        <v>87</v>
      </c>
      <c r="X164" s="31" t="s">
        <v>88</v>
      </c>
      <c r="Y164" s="31" t="s">
        <v>55</v>
      </c>
      <c r="Z164" s="31" t="s">
        <v>43</v>
      </c>
      <c r="AA164" s="119" t="s">
        <v>138</v>
      </c>
      <c r="AB164" s="31" t="s">
        <v>29</v>
      </c>
      <c r="AC164" s="31" t="s">
        <v>68</v>
      </c>
      <c r="AD164" s="32" t="s">
        <v>24</v>
      </c>
      <c r="AE164" s="19"/>
      <c r="AG164" s="8"/>
      <c r="AH164" s="25">
        <v>16</v>
      </c>
      <c r="AI164" s="26">
        <v>53</v>
      </c>
      <c r="AJ164" s="26">
        <v>33</v>
      </c>
      <c r="AK164" s="26">
        <v>83</v>
      </c>
      <c r="AL164" s="26">
        <v>99</v>
      </c>
      <c r="AM164" s="26">
        <v>6</v>
      </c>
      <c r="AN164" s="26">
        <v>139</v>
      </c>
      <c r="AO164" s="26">
        <v>46</v>
      </c>
      <c r="AP164" s="26">
        <v>62</v>
      </c>
      <c r="AQ164" s="26">
        <v>112</v>
      </c>
      <c r="AR164" s="26">
        <v>92</v>
      </c>
      <c r="AS164" s="27">
        <v>129</v>
      </c>
      <c r="AT164" s="28">
        <f t="shared" si="110"/>
        <v>83810</v>
      </c>
      <c r="AU164" s="29">
        <f t="shared" si="111"/>
        <v>9082800</v>
      </c>
      <c r="AV164" s="14"/>
      <c r="AW164" s="137" t="s">
        <v>140</v>
      </c>
      <c r="AX164" s="30" t="s">
        <v>23</v>
      </c>
      <c r="AY164" s="31" t="s">
        <v>29</v>
      </c>
      <c r="AZ164" s="93" t="s">
        <v>26</v>
      </c>
      <c r="BA164" s="31" t="s">
        <v>32</v>
      </c>
      <c r="BB164" s="31" t="s">
        <v>22</v>
      </c>
      <c r="BC164" s="34" t="s">
        <v>28</v>
      </c>
      <c r="BD164" s="31" t="s">
        <v>25</v>
      </c>
      <c r="BE164" s="94" t="s">
        <v>31</v>
      </c>
      <c r="BF164" s="33" t="s">
        <v>21</v>
      </c>
      <c r="BG164" s="31" t="s">
        <v>27</v>
      </c>
      <c r="BH164" s="31" t="s">
        <v>24</v>
      </c>
      <c r="BI164" s="32" t="s">
        <v>30</v>
      </c>
      <c r="BJ164" s="19"/>
      <c r="BL164" s="8"/>
      <c r="BM164" s="25">
        <v>51</v>
      </c>
      <c r="BN164" s="26">
        <v>95</v>
      </c>
      <c r="BO164" s="26">
        <v>43</v>
      </c>
      <c r="BP164" s="26">
        <v>115</v>
      </c>
      <c r="BQ164" s="26">
        <v>3</v>
      </c>
      <c r="BR164" s="26">
        <v>29</v>
      </c>
      <c r="BS164" s="26">
        <v>116</v>
      </c>
      <c r="BT164" s="26">
        <v>142</v>
      </c>
      <c r="BU164" s="26">
        <v>30</v>
      </c>
      <c r="BV164" s="26">
        <v>102</v>
      </c>
      <c r="BW164" s="26">
        <v>50</v>
      </c>
      <c r="BX164" s="27">
        <v>94</v>
      </c>
      <c r="BY164" s="28">
        <f t="shared" si="112"/>
        <v>83810</v>
      </c>
      <c r="BZ164" s="29">
        <f t="shared" si="113"/>
        <v>9082800</v>
      </c>
      <c r="CA164" s="14"/>
      <c r="CB164" s="78" t="s">
        <v>171</v>
      </c>
      <c r="CC164" s="30" t="s">
        <v>50</v>
      </c>
      <c r="CD164" s="31" t="s">
        <v>9</v>
      </c>
      <c r="CE164" s="93" t="s">
        <v>59</v>
      </c>
      <c r="CF164" s="31" t="s">
        <v>113</v>
      </c>
      <c r="CG164" s="31" t="s">
        <v>72</v>
      </c>
      <c r="CH164" s="31" t="s">
        <v>136</v>
      </c>
      <c r="CI164" s="31" t="s">
        <v>133</v>
      </c>
      <c r="CJ164" s="94" t="s">
        <v>67</v>
      </c>
      <c r="CK164" s="31" t="s">
        <v>114</v>
      </c>
      <c r="CL164" s="31" t="s">
        <v>58</v>
      </c>
      <c r="CM164" s="31" t="s">
        <v>18</v>
      </c>
      <c r="CN164" s="32" t="s">
        <v>45</v>
      </c>
      <c r="CO164" s="19"/>
    </row>
    <row r="165" spans="1:93" ht="12.75" x14ac:dyDescent="0.2">
      <c r="B165" s="8"/>
      <c r="C165" s="25">
        <v>12</v>
      </c>
      <c r="D165" s="26">
        <v>44</v>
      </c>
      <c r="E165" s="26">
        <v>121</v>
      </c>
      <c r="F165" s="26">
        <v>60</v>
      </c>
      <c r="G165" s="26">
        <v>128</v>
      </c>
      <c r="H165" s="26">
        <v>17</v>
      </c>
      <c r="I165" s="26">
        <v>133</v>
      </c>
      <c r="J165" s="26">
        <v>101</v>
      </c>
      <c r="K165" s="26">
        <v>24</v>
      </c>
      <c r="L165" s="26">
        <v>90</v>
      </c>
      <c r="M165" s="26">
        <v>85</v>
      </c>
      <c r="N165" s="27">
        <v>55</v>
      </c>
      <c r="O165" s="28">
        <f t="shared" si="108"/>
        <v>83810</v>
      </c>
      <c r="P165" s="29">
        <f t="shared" si="109"/>
        <v>9082800</v>
      </c>
      <c r="Q165" s="14"/>
      <c r="R165" s="135" t="s">
        <v>42</v>
      </c>
      <c r="S165" s="30" t="s">
        <v>168</v>
      </c>
      <c r="T165" s="31" t="s">
        <v>102</v>
      </c>
      <c r="U165" s="112" t="s">
        <v>156</v>
      </c>
      <c r="V165" s="31" t="s">
        <v>165</v>
      </c>
      <c r="W165" s="31" t="s">
        <v>98</v>
      </c>
      <c r="X165" s="31" t="s">
        <v>91</v>
      </c>
      <c r="Y165" s="31" t="s">
        <v>158</v>
      </c>
      <c r="Z165" s="31" t="s">
        <v>107</v>
      </c>
      <c r="AA165" s="31" t="s">
        <v>159</v>
      </c>
      <c r="AB165" s="119" t="s">
        <v>145</v>
      </c>
      <c r="AC165" s="31" t="s">
        <v>166</v>
      </c>
      <c r="AD165" s="32" t="s">
        <v>142</v>
      </c>
      <c r="AE165" s="19"/>
      <c r="AG165" s="8"/>
      <c r="AH165" s="25">
        <v>87</v>
      </c>
      <c r="AI165" s="26">
        <v>21</v>
      </c>
      <c r="AJ165" s="26">
        <v>101</v>
      </c>
      <c r="AK165" s="26">
        <v>17</v>
      </c>
      <c r="AL165" s="26">
        <v>64</v>
      </c>
      <c r="AM165" s="26">
        <v>13</v>
      </c>
      <c r="AN165" s="26">
        <v>132</v>
      </c>
      <c r="AO165" s="26">
        <v>81</v>
      </c>
      <c r="AP165" s="26">
        <v>128</v>
      </c>
      <c r="AQ165" s="26">
        <v>44</v>
      </c>
      <c r="AR165" s="26">
        <v>124</v>
      </c>
      <c r="AS165" s="27">
        <v>58</v>
      </c>
      <c r="AT165" s="28">
        <f t="shared" si="110"/>
        <v>83810</v>
      </c>
      <c r="AU165" s="29">
        <f t="shared" si="111"/>
        <v>9082800</v>
      </c>
      <c r="AV165" s="14"/>
      <c r="AW165" s="137" t="s">
        <v>151</v>
      </c>
      <c r="AX165" s="30" t="s">
        <v>51</v>
      </c>
      <c r="AY165" s="31" t="s">
        <v>100</v>
      </c>
      <c r="AZ165" s="93" t="s">
        <v>107</v>
      </c>
      <c r="BA165" s="31" t="s">
        <v>91</v>
      </c>
      <c r="BB165" s="31" t="s">
        <v>152</v>
      </c>
      <c r="BC165" s="31" t="s">
        <v>118</v>
      </c>
      <c r="BD165" s="34" t="s">
        <v>123</v>
      </c>
      <c r="BE165" s="94" t="s">
        <v>153</v>
      </c>
      <c r="BF165" s="31" t="s">
        <v>98</v>
      </c>
      <c r="BG165" s="33" t="s">
        <v>102</v>
      </c>
      <c r="BH165" s="31" t="s">
        <v>109</v>
      </c>
      <c r="BI165" s="32" t="s">
        <v>44</v>
      </c>
      <c r="BJ165" s="19"/>
      <c r="BL165" s="8"/>
      <c r="BM165" s="25">
        <v>68</v>
      </c>
      <c r="BN165" s="26">
        <v>17</v>
      </c>
      <c r="BO165" s="26">
        <v>96</v>
      </c>
      <c r="BP165" s="26">
        <v>46</v>
      </c>
      <c r="BQ165" s="26">
        <v>121</v>
      </c>
      <c r="BR165" s="26">
        <v>133</v>
      </c>
      <c r="BS165" s="26">
        <v>12</v>
      </c>
      <c r="BT165" s="26">
        <v>24</v>
      </c>
      <c r="BU165" s="26">
        <v>99</v>
      </c>
      <c r="BV165" s="26">
        <v>49</v>
      </c>
      <c r="BW165" s="26">
        <v>128</v>
      </c>
      <c r="BX165" s="27">
        <v>77</v>
      </c>
      <c r="BY165" s="28">
        <f t="shared" si="112"/>
        <v>83810</v>
      </c>
      <c r="BZ165" s="29">
        <f t="shared" si="113"/>
        <v>9082800</v>
      </c>
      <c r="CA165" s="14"/>
      <c r="CB165" s="78" t="s">
        <v>42</v>
      </c>
      <c r="CC165" s="30" t="s">
        <v>81</v>
      </c>
      <c r="CD165" s="31" t="s">
        <v>91</v>
      </c>
      <c r="CE165" s="93" t="s">
        <v>139</v>
      </c>
      <c r="CF165" s="31" t="s">
        <v>31</v>
      </c>
      <c r="CG165" s="31" t="s">
        <v>156</v>
      </c>
      <c r="CH165" s="31" t="s">
        <v>169</v>
      </c>
      <c r="CI165" s="31" t="s">
        <v>168</v>
      </c>
      <c r="CJ165" s="94" t="s">
        <v>159</v>
      </c>
      <c r="CK165" s="31" t="s">
        <v>22</v>
      </c>
      <c r="CL165" s="31" t="s">
        <v>138</v>
      </c>
      <c r="CM165" s="31" t="s">
        <v>98</v>
      </c>
      <c r="CN165" s="32" t="s">
        <v>80</v>
      </c>
      <c r="CO165" s="19"/>
    </row>
    <row r="166" spans="1:93" ht="12.75" x14ac:dyDescent="0.2">
      <c r="B166" s="8"/>
      <c r="C166" s="25">
        <v>31</v>
      </c>
      <c r="D166" s="26">
        <v>89</v>
      </c>
      <c r="E166" s="26">
        <v>66</v>
      </c>
      <c r="F166" s="26">
        <v>130</v>
      </c>
      <c r="G166" s="26">
        <v>19</v>
      </c>
      <c r="H166" s="26">
        <v>126</v>
      </c>
      <c r="I166" s="26">
        <v>114</v>
      </c>
      <c r="J166" s="26">
        <v>56</v>
      </c>
      <c r="K166" s="26">
        <v>79</v>
      </c>
      <c r="L166" s="26">
        <v>119</v>
      </c>
      <c r="M166" s="26">
        <v>15</v>
      </c>
      <c r="N166" s="27">
        <v>26</v>
      </c>
      <c r="O166" s="28">
        <f t="shared" si="108"/>
        <v>83810</v>
      </c>
      <c r="P166" s="29">
        <f t="shared" si="109"/>
        <v>9082800</v>
      </c>
      <c r="Q166" s="14"/>
      <c r="R166" s="135" t="s">
        <v>212</v>
      </c>
      <c r="S166" s="30" t="s">
        <v>92</v>
      </c>
      <c r="T166" s="112" t="s">
        <v>48</v>
      </c>
      <c r="U166" s="31" t="s">
        <v>106</v>
      </c>
      <c r="V166" s="31" t="s">
        <v>8</v>
      </c>
      <c r="W166" s="31" t="s">
        <v>64</v>
      </c>
      <c r="X166" s="31" t="s">
        <v>75</v>
      </c>
      <c r="Y166" s="31" t="s">
        <v>97</v>
      </c>
      <c r="Z166" s="31" t="s">
        <v>47</v>
      </c>
      <c r="AA166" s="31" t="s">
        <v>103</v>
      </c>
      <c r="AB166" s="31" t="s">
        <v>46</v>
      </c>
      <c r="AC166" s="119" t="s">
        <v>19</v>
      </c>
      <c r="AD166" s="32" t="s">
        <v>49</v>
      </c>
      <c r="AE166" s="19"/>
      <c r="AG166" s="8"/>
      <c r="AH166" s="25">
        <v>23</v>
      </c>
      <c r="AI166" s="26">
        <v>10</v>
      </c>
      <c r="AJ166" s="26">
        <v>115</v>
      </c>
      <c r="AK166" s="26">
        <v>28</v>
      </c>
      <c r="AL166" s="26">
        <v>86</v>
      </c>
      <c r="AM166" s="26">
        <v>66</v>
      </c>
      <c r="AN166" s="26">
        <v>79</v>
      </c>
      <c r="AO166" s="26">
        <v>59</v>
      </c>
      <c r="AP166" s="26">
        <v>117</v>
      </c>
      <c r="AQ166" s="26">
        <v>30</v>
      </c>
      <c r="AR166" s="26">
        <v>135</v>
      </c>
      <c r="AS166" s="27">
        <v>122</v>
      </c>
      <c r="AT166" s="28">
        <f t="shared" si="110"/>
        <v>83810</v>
      </c>
      <c r="AU166" s="29">
        <f t="shared" si="111"/>
        <v>9082800</v>
      </c>
      <c r="AV166" s="14"/>
      <c r="AW166" s="137" t="s">
        <v>164</v>
      </c>
      <c r="AX166" s="30" t="s">
        <v>65</v>
      </c>
      <c r="AY166" s="31" t="s">
        <v>115</v>
      </c>
      <c r="AZ166" s="93" t="s">
        <v>113</v>
      </c>
      <c r="BA166" s="31" t="s">
        <v>116</v>
      </c>
      <c r="BB166" s="31" t="s">
        <v>66</v>
      </c>
      <c r="BC166" s="31" t="s">
        <v>106</v>
      </c>
      <c r="BD166" s="31" t="s">
        <v>103</v>
      </c>
      <c r="BE166" s="97" t="s">
        <v>73</v>
      </c>
      <c r="BF166" s="31" t="s">
        <v>111</v>
      </c>
      <c r="BG166" s="31" t="s">
        <v>114</v>
      </c>
      <c r="BH166" s="33" t="s">
        <v>112</v>
      </c>
      <c r="BI166" s="32" t="s">
        <v>74</v>
      </c>
      <c r="BJ166" s="19"/>
      <c r="BL166" s="8"/>
      <c r="BM166" s="25">
        <v>1</v>
      </c>
      <c r="BN166" s="26">
        <v>57</v>
      </c>
      <c r="BO166" s="26">
        <v>75</v>
      </c>
      <c r="BP166" s="26">
        <v>5</v>
      </c>
      <c r="BQ166" s="26">
        <v>62</v>
      </c>
      <c r="BR166" s="26">
        <v>91</v>
      </c>
      <c r="BS166" s="26">
        <v>54</v>
      </c>
      <c r="BT166" s="26">
        <v>83</v>
      </c>
      <c r="BU166" s="26">
        <v>140</v>
      </c>
      <c r="BV166" s="26">
        <v>70</v>
      </c>
      <c r="BW166" s="26">
        <v>88</v>
      </c>
      <c r="BX166" s="27">
        <v>144</v>
      </c>
      <c r="BY166" s="28">
        <f t="shared" si="112"/>
        <v>83810</v>
      </c>
      <c r="BZ166" s="29">
        <f t="shared" si="113"/>
        <v>9082800</v>
      </c>
      <c r="CA166" s="14"/>
      <c r="CB166" s="78" t="s">
        <v>137</v>
      </c>
      <c r="CC166" s="30" t="s">
        <v>55</v>
      </c>
      <c r="CD166" s="31" t="s">
        <v>61</v>
      </c>
      <c r="CE166" s="93" t="s">
        <v>163</v>
      </c>
      <c r="CF166" s="31" t="s">
        <v>144</v>
      </c>
      <c r="CG166" s="37" t="s">
        <v>21</v>
      </c>
      <c r="CH166" s="37" t="s">
        <v>119</v>
      </c>
      <c r="CI166" s="37" t="s">
        <v>122</v>
      </c>
      <c r="CJ166" s="141" t="s">
        <v>32</v>
      </c>
      <c r="CK166" s="31" t="s">
        <v>143</v>
      </c>
      <c r="CL166" s="31" t="s">
        <v>162</v>
      </c>
      <c r="CM166" s="31" t="s">
        <v>56</v>
      </c>
      <c r="CN166" s="32" t="s">
        <v>62</v>
      </c>
      <c r="CO166" s="19"/>
    </row>
    <row r="167" spans="1:93" ht="13.5" thickBot="1" x14ac:dyDescent="0.25">
      <c r="B167" s="8"/>
      <c r="C167" s="40">
        <v>84</v>
      </c>
      <c r="D167" s="41">
        <v>115</v>
      </c>
      <c r="E167" s="41">
        <v>134</v>
      </c>
      <c r="F167" s="41">
        <v>50</v>
      </c>
      <c r="G167" s="41">
        <v>132</v>
      </c>
      <c r="H167" s="41">
        <v>13</v>
      </c>
      <c r="I167" s="41">
        <v>61</v>
      </c>
      <c r="J167" s="41">
        <v>30</v>
      </c>
      <c r="K167" s="41">
        <v>11</v>
      </c>
      <c r="L167" s="41">
        <v>97</v>
      </c>
      <c r="M167" s="41">
        <v>95</v>
      </c>
      <c r="N167" s="42">
        <v>48</v>
      </c>
      <c r="O167" s="28">
        <f t="shared" si="108"/>
        <v>83810</v>
      </c>
      <c r="P167" s="29">
        <f t="shared" si="109"/>
        <v>9082800</v>
      </c>
      <c r="Q167" s="14"/>
      <c r="R167" s="135" t="s">
        <v>124</v>
      </c>
      <c r="S167" s="113" t="s">
        <v>12</v>
      </c>
      <c r="T167" s="44" t="s">
        <v>113</v>
      </c>
      <c r="U167" s="44" t="s">
        <v>121</v>
      </c>
      <c r="V167" s="44" t="s">
        <v>18</v>
      </c>
      <c r="W167" s="44" t="s">
        <v>123</v>
      </c>
      <c r="X167" s="44" t="s">
        <v>118</v>
      </c>
      <c r="Y167" s="44" t="s">
        <v>15</v>
      </c>
      <c r="Z167" s="44" t="s">
        <v>114</v>
      </c>
      <c r="AA167" s="44" t="s">
        <v>120</v>
      </c>
      <c r="AB167" s="44" t="s">
        <v>141</v>
      </c>
      <c r="AC167" s="44" t="s">
        <v>9</v>
      </c>
      <c r="AD167" s="142" t="s">
        <v>146</v>
      </c>
      <c r="AE167" s="19"/>
      <c r="AG167" s="8"/>
      <c r="AH167" s="40">
        <v>72</v>
      </c>
      <c r="AI167" s="41">
        <v>96</v>
      </c>
      <c r="AJ167" s="41">
        <v>38</v>
      </c>
      <c r="AK167" s="41">
        <v>11</v>
      </c>
      <c r="AL167" s="41">
        <v>142</v>
      </c>
      <c r="AM167" s="41">
        <v>69</v>
      </c>
      <c r="AN167" s="41">
        <v>76</v>
      </c>
      <c r="AO167" s="41">
        <v>3</v>
      </c>
      <c r="AP167" s="41">
        <v>134</v>
      </c>
      <c r="AQ167" s="41">
        <v>107</v>
      </c>
      <c r="AR167" s="41">
        <v>49</v>
      </c>
      <c r="AS167" s="42">
        <v>73</v>
      </c>
      <c r="AT167" s="28">
        <f t="shared" si="110"/>
        <v>83810</v>
      </c>
      <c r="AU167" s="29">
        <f t="shared" si="111"/>
        <v>9082800</v>
      </c>
      <c r="AV167" s="14"/>
      <c r="AW167" s="137" t="s">
        <v>170</v>
      </c>
      <c r="AX167" s="43" t="s">
        <v>77</v>
      </c>
      <c r="AY167" s="44" t="s">
        <v>139</v>
      </c>
      <c r="AZ167" s="115" t="s">
        <v>149</v>
      </c>
      <c r="BA167" s="44" t="s">
        <v>120</v>
      </c>
      <c r="BB167" s="44" t="s">
        <v>67</v>
      </c>
      <c r="BC167" s="44" t="s">
        <v>70</v>
      </c>
      <c r="BD167" s="44" t="s">
        <v>69</v>
      </c>
      <c r="BE167" s="100" t="s">
        <v>72</v>
      </c>
      <c r="BF167" s="46" t="s">
        <v>121</v>
      </c>
      <c r="BG167" s="44" t="s">
        <v>148</v>
      </c>
      <c r="BH167" s="44" t="s">
        <v>138</v>
      </c>
      <c r="BI167" s="47" t="s">
        <v>84</v>
      </c>
      <c r="BJ167" s="19"/>
      <c r="BL167" s="8"/>
      <c r="BM167" s="40">
        <v>52</v>
      </c>
      <c r="BN167" s="41">
        <v>2</v>
      </c>
      <c r="BO167" s="41">
        <v>109</v>
      </c>
      <c r="BP167" s="41">
        <v>16</v>
      </c>
      <c r="BQ167" s="41">
        <v>64</v>
      </c>
      <c r="BR167" s="41">
        <v>92</v>
      </c>
      <c r="BS167" s="41">
        <v>53</v>
      </c>
      <c r="BT167" s="41">
        <v>81</v>
      </c>
      <c r="BU167" s="41">
        <v>129</v>
      </c>
      <c r="BV167" s="41">
        <v>36</v>
      </c>
      <c r="BW167" s="41">
        <v>143</v>
      </c>
      <c r="BX167" s="42">
        <v>93</v>
      </c>
      <c r="BY167" s="28">
        <f t="shared" si="112"/>
        <v>83810</v>
      </c>
      <c r="BZ167" s="29">
        <f t="shared" si="113"/>
        <v>9082800</v>
      </c>
      <c r="CA167" s="14"/>
      <c r="CB167" s="78" t="s">
        <v>124</v>
      </c>
      <c r="CC167" s="43" t="s">
        <v>86</v>
      </c>
      <c r="CD167" s="44" t="s">
        <v>157</v>
      </c>
      <c r="CE167" s="115" t="s">
        <v>60</v>
      </c>
      <c r="CF167" s="44" t="s">
        <v>23</v>
      </c>
      <c r="CG167" s="101" t="s">
        <v>152</v>
      </c>
      <c r="CH167" s="101" t="s">
        <v>24</v>
      </c>
      <c r="CI167" s="101" t="s">
        <v>29</v>
      </c>
      <c r="CJ167" s="143" t="s">
        <v>153</v>
      </c>
      <c r="CK167" s="44" t="s">
        <v>30</v>
      </c>
      <c r="CL167" s="44" t="s">
        <v>57</v>
      </c>
      <c r="CM167" s="44" t="s">
        <v>158</v>
      </c>
      <c r="CN167" s="45" t="s">
        <v>89</v>
      </c>
      <c r="CO167" s="19"/>
    </row>
    <row r="168" spans="1:93" ht="12.75" x14ac:dyDescent="0.2">
      <c r="B168" s="8"/>
      <c r="C168" s="50">
        <f t="shared" ref="C168:N168" si="114">SUMSQ(C156:C167)</f>
        <v>83810</v>
      </c>
      <c r="D168" s="51">
        <f t="shared" si="114"/>
        <v>83810</v>
      </c>
      <c r="E168" s="51">
        <f t="shared" si="114"/>
        <v>83810</v>
      </c>
      <c r="F168" s="51">
        <f t="shared" si="114"/>
        <v>83810</v>
      </c>
      <c r="G168" s="51">
        <f t="shared" si="114"/>
        <v>83810</v>
      </c>
      <c r="H168" s="51">
        <f t="shared" si="114"/>
        <v>83810</v>
      </c>
      <c r="I168" s="51">
        <f t="shared" si="114"/>
        <v>83810</v>
      </c>
      <c r="J168" s="51">
        <f t="shared" si="114"/>
        <v>83810</v>
      </c>
      <c r="K168" s="51">
        <f t="shared" si="114"/>
        <v>83810</v>
      </c>
      <c r="L168" s="51">
        <f t="shared" si="114"/>
        <v>83810</v>
      </c>
      <c r="M168" s="51">
        <f t="shared" si="114"/>
        <v>83810</v>
      </c>
      <c r="N168" s="51">
        <f t="shared" si="114"/>
        <v>83810</v>
      </c>
      <c r="O168" s="28">
        <f>SUMSQ(C156,D157,E158,F159,G160,H161,I162,J163,K164,L165,M166,N167)</f>
        <v>83810</v>
      </c>
      <c r="P168" s="52">
        <f>C156^3+D157^3+E158^3+F159^3+G160^3+H161^3+I162^3+J163^3+K164^3+L165^3+M166^3+N167^3</f>
        <v>9082800</v>
      </c>
      <c r="Q168" s="14"/>
      <c r="R168" s="14"/>
      <c r="S168" s="135" t="s">
        <v>151</v>
      </c>
      <c r="T168" s="135" t="s">
        <v>164</v>
      </c>
      <c r="U168" s="135" t="s">
        <v>170</v>
      </c>
      <c r="V168" s="135" t="s">
        <v>174</v>
      </c>
      <c r="W168" s="135" t="s">
        <v>140</v>
      </c>
      <c r="X168" s="135" t="s">
        <v>129</v>
      </c>
      <c r="Y168" s="135" t="s">
        <v>20</v>
      </c>
      <c r="Z168" s="135" t="s">
        <v>53</v>
      </c>
      <c r="AA168" s="135" t="s">
        <v>85</v>
      </c>
      <c r="AB168" s="135" t="s">
        <v>178</v>
      </c>
      <c r="AC168" s="135" t="s">
        <v>110</v>
      </c>
      <c r="AD168" s="135" t="s">
        <v>172</v>
      </c>
      <c r="AE168" s="19"/>
      <c r="AG168" s="8"/>
      <c r="AH168" s="50">
        <f t="shared" ref="AH168:AS168" si="115">SUMSQ(AH156:AH167)</f>
        <v>83810</v>
      </c>
      <c r="AI168" s="51">
        <f t="shared" si="115"/>
        <v>83810</v>
      </c>
      <c r="AJ168" s="51">
        <f t="shared" si="115"/>
        <v>83810</v>
      </c>
      <c r="AK168" s="51">
        <f t="shared" si="115"/>
        <v>83810</v>
      </c>
      <c r="AL168" s="51">
        <f t="shared" si="115"/>
        <v>83810</v>
      </c>
      <c r="AM168" s="51">
        <f t="shared" si="115"/>
        <v>83810</v>
      </c>
      <c r="AN168" s="51">
        <f t="shared" si="115"/>
        <v>83810</v>
      </c>
      <c r="AO168" s="51">
        <f t="shared" si="115"/>
        <v>83810</v>
      </c>
      <c r="AP168" s="51">
        <f t="shared" si="115"/>
        <v>83810</v>
      </c>
      <c r="AQ168" s="51">
        <f t="shared" si="115"/>
        <v>83810</v>
      </c>
      <c r="AR168" s="51">
        <f t="shared" si="115"/>
        <v>83810</v>
      </c>
      <c r="AS168" s="51">
        <f t="shared" si="115"/>
        <v>83810</v>
      </c>
      <c r="AT168" s="28">
        <f>SUMSQ(AH156,AI157,AJ158,AK159,AL160,AM161,AN162,AO163,AP164,AQ165,AR166,AS167)</f>
        <v>83810</v>
      </c>
      <c r="AU168" s="52">
        <f>AH156^3+AI157^3+AJ158^3+AK159^3+AL160^3+AM161^3+AN162^3+AO163^3+AP164^3+AQ165^3+AR166^3+AS167^3</f>
        <v>9082800</v>
      </c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9"/>
      <c r="BL168" s="8"/>
      <c r="BM168" s="50">
        <f t="shared" ref="BM168:BX168" si="116">SUMSQ(BM156:BM167)</f>
        <v>83810</v>
      </c>
      <c r="BN168" s="51">
        <f t="shared" si="116"/>
        <v>83810</v>
      </c>
      <c r="BO168" s="51">
        <f t="shared" si="116"/>
        <v>83810</v>
      </c>
      <c r="BP168" s="51">
        <f t="shared" si="116"/>
        <v>83810</v>
      </c>
      <c r="BQ168" s="51">
        <f t="shared" si="116"/>
        <v>83810</v>
      </c>
      <c r="BR168" s="51">
        <f t="shared" si="116"/>
        <v>83810</v>
      </c>
      <c r="BS168" s="51">
        <f t="shared" si="116"/>
        <v>83810</v>
      </c>
      <c r="BT168" s="51">
        <f t="shared" si="116"/>
        <v>83810</v>
      </c>
      <c r="BU168" s="51">
        <f t="shared" si="116"/>
        <v>83810</v>
      </c>
      <c r="BV168" s="51">
        <f t="shared" si="116"/>
        <v>83810</v>
      </c>
      <c r="BW168" s="51">
        <f t="shared" si="116"/>
        <v>83810</v>
      </c>
      <c r="BX168" s="51">
        <f t="shared" si="116"/>
        <v>83810</v>
      </c>
      <c r="BY168" s="28">
        <f>SUMSQ(BM156,BN157,BO158,BP159,BQ160,BR161,BS162,BT163,BU164,BV165,BW166,BX167)</f>
        <v>83810</v>
      </c>
      <c r="BZ168" s="52">
        <f>BM156^3+BN157^3+BO158^3+BP159^3+BQ160^3+BR161^3+BS162^3+BT163^3+BU164^3+BV165^3+BW166^3+BX167^3</f>
        <v>9082800</v>
      </c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9"/>
    </row>
    <row r="169" spans="1:93" ht="12.75" thickBot="1" x14ac:dyDescent="0.25">
      <c r="B169" s="8"/>
      <c r="C169" s="55">
        <f t="shared" ref="C169:N169" si="117">C156^3+C157^3+C158^3+C159^3+C160^3+C161^3+C162^3+C163^3+C164^3+C165^3+C166^3+C167^3</f>
        <v>9082800</v>
      </c>
      <c r="D169" s="56">
        <f t="shared" si="117"/>
        <v>9082800</v>
      </c>
      <c r="E169" s="56">
        <f t="shared" si="117"/>
        <v>9082800</v>
      </c>
      <c r="F169" s="56">
        <f t="shared" si="117"/>
        <v>9082800</v>
      </c>
      <c r="G169" s="56">
        <f t="shared" si="117"/>
        <v>9082800</v>
      </c>
      <c r="H169" s="56">
        <f t="shared" si="117"/>
        <v>9082800</v>
      </c>
      <c r="I169" s="56">
        <f t="shared" si="117"/>
        <v>9082800</v>
      </c>
      <c r="J169" s="56">
        <f t="shared" si="117"/>
        <v>9082800</v>
      </c>
      <c r="K169" s="56">
        <f t="shared" si="117"/>
        <v>9082800</v>
      </c>
      <c r="L169" s="56">
        <f t="shared" si="117"/>
        <v>9082800</v>
      </c>
      <c r="M169" s="56">
        <f t="shared" si="117"/>
        <v>9082800</v>
      </c>
      <c r="N169" s="56">
        <f t="shared" si="117"/>
        <v>9082800</v>
      </c>
      <c r="O169" s="57">
        <f>SUMSQ(C167,D166,E165,F164,G163,H162,I161,J160,K159,L158,M157,N156)</f>
        <v>83810</v>
      </c>
      <c r="P169" s="58">
        <f>C167^3+D166^3+E165^3+F164^3+G163^3+H162^3+I161^3+J160^3+K159^3+L158^3+M157^3+N156^3</f>
        <v>9082800</v>
      </c>
      <c r="Q169" s="14"/>
      <c r="R169" s="14"/>
      <c r="S169" s="62" t="s">
        <v>119</v>
      </c>
      <c r="T169" s="63" t="s">
        <v>17</v>
      </c>
      <c r="U169" s="63" t="s">
        <v>155</v>
      </c>
      <c r="V169" s="63" t="s">
        <v>79</v>
      </c>
      <c r="W169" s="63" t="s">
        <v>40</v>
      </c>
      <c r="X169" s="63" t="s">
        <v>54</v>
      </c>
      <c r="Y169" s="63" t="s">
        <v>95</v>
      </c>
      <c r="Z169" s="63" t="s">
        <v>41</v>
      </c>
      <c r="AA169" s="63" t="s">
        <v>138</v>
      </c>
      <c r="AB169" s="63" t="s">
        <v>145</v>
      </c>
      <c r="AC169" s="63" t="s">
        <v>19</v>
      </c>
      <c r="AD169" s="64" t="s">
        <v>146</v>
      </c>
      <c r="AE169" s="19"/>
      <c r="AG169" s="8"/>
      <c r="AH169" s="55">
        <f t="shared" ref="AH169:AS169" si="118">AH156^3+AH157^3+AH158^3+AH159^3+AH160^3+AH161^3+AH162^3+AH163^3+AH164^3+AH165^3+AH166^3+AH167^3</f>
        <v>9082800</v>
      </c>
      <c r="AI169" s="56">
        <f t="shared" si="118"/>
        <v>9082800</v>
      </c>
      <c r="AJ169" s="56">
        <f t="shared" si="118"/>
        <v>9082800</v>
      </c>
      <c r="AK169" s="56">
        <f t="shared" si="118"/>
        <v>9082800</v>
      </c>
      <c r="AL169" s="56">
        <f t="shared" si="118"/>
        <v>9082800</v>
      </c>
      <c r="AM169" s="56">
        <f t="shared" si="118"/>
        <v>9082800</v>
      </c>
      <c r="AN169" s="56">
        <f t="shared" si="118"/>
        <v>9082800</v>
      </c>
      <c r="AO169" s="56">
        <f t="shared" si="118"/>
        <v>9082800</v>
      </c>
      <c r="AP169" s="56">
        <f t="shared" si="118"/>
        <v>9082800</v>
      </c>
      <c r="AQ169" s="56">
        <f t="shared" si="118"/>
        <v>9082800</v>
      </c>
      <c r="AR169" s="56">
        <f t="shared" si="118"/>
        <v>9082800</v>
      </c>
      <c r="AS169" s="56">
        <f t="shared" si="118"/>
        <v>9082800</v>
      </c>
      <c r="AT169" s="57">
        <f>SUMSQ(AH167,AI166,AJ165,AK164,AL163,AM162,AN161,AO160,AP159,AQ158,AR157,AS156)</f>
        <v>83810</v>
      </c>
      <c r="AU169" s="58">
        <f>AH167^3+AI166^3+AJ165^3+AK164^3+AL163^3+AM162^3+AN161^3+AO160^3+AP159^3+AQ158^3+AR157^3+AS156^3</f>
        <v>9082800</v>
      </c>
      <c r="AV169" s="14"/>
      <c r="AW169" s="14"/>
      <c r="AX169" s="62" t="s">
        <v>38</v>
      </c>
      <c r="AY169" s="63" t="s">
        <v>39</v>
      </c>
      <c r="AZ169" s="63" t="s">
        <v>143</v>
      </c>
      <c r="BA169" s="63" t="s">
        <v>71</v>
      </c>
      <c r="BB169" s="63" t="s">
        <v>55</v>
      </c>
      <c r="BC169" s="63" t="s">
        <v>48</v>
      </c>
      <c r="BD169" s="63" t="s">
        <v>19</v>
      </c>
      <c r="BE169" s="63" t="s">
        <v>95</v>
      </c>
      <c r="BF169" s="63" t="s">
        <v>21</v>
      </c>
      <c r="BG169" s="63" t="s">
        <v>102</v>
      </c>
      <c r="BH169" s="63" t="s">
        <v>112</v>
      </c>
      <c r="BI169" s="64" t="s">
        <v>84</v>
      </c>
      <c r="BJ169" s="19"/>
      <c r="BL169" s="8"/>
      <c r="BM169" s="55">
        <f t="shared" ref="BM169:BX169" si="119">BM156^3+BM157^3+BM158^3+BM159^3+BM160^3+BM161^3+BM162^3+BM163^3+BM164^3+BM165^3+BM166^3+BM167^3</f>
        <v>9082800</v>
      </c>
      <c r="BN169" s="56">
        <f t="shared" si="119"/>
        <v>9082800</v>
      </c>
      <c r="BO169" s="56">
        <f t="shared" si="119"/>
        <v>9082800</v>
      </c>
      <c r="BP169" s="56">
        <f t="shared" si="119"/>
        <v>9082800</v>
      </c>
      <c r="BQ169" s="56">
        <f t="shared" si="119"/>
        <v>9082800</v>
      </c>
      <c r="BR169" s="56">
        <f t="shared" si="119"/>
        <v>9082800</v>
      </c>
      <c r="BS169" s="56">
        <f t="shared" si="119"/>
        <v>9082800</v>
      </c>
      <c r="BT169" s="56">
        <f t="shared" si="119"/>
        <v>9082800</v>
      </c>
      <c r="BU169" s="56">
        <f t="shared" si="119"/>
        <v>9082800</v>
      </c>
      <c r="BV169" s="56">
        <f t="shared" si="119"/>
        <v>9082800</v>
      </c>
      <c r="BW169" s="56">
        <f t="shared" si="119"/>
        <v>9082800</v>
      </c>
      <c r="BX169" s="56">
        <f t="shared" si="119"/>
        <v>9082800</v>
      </c>
      <c r="BY169" s="57">
        <f>SUMSQ(BM167,BN166,BO165,BP164,BQ163,BR162,BS161,BT160,BU159,BV158,BW157,BX156)</f>
        <v>83810</v>
      </c>
      <c r="BZ169" s="58">
        <f>BM167^3+BN166^3+BO165^3+BP164^3+BQ163^3+BR162^3+BS161^3+BT160^3+BU159^3+BV158^3+BW157^3+BX156^3</f>
        <v>9082800</v>
      </c>
      <c r="CA169" s="14"/>
      <c r="CB169" s="14"/>
      <c r="CC169" s="62" t="s">
        <v>46</v>
      </c>
      <c r="CD169" s="63" t="s">
        <v>25</v>
      </c>
      <c r="CE169" s="63" t="s">
        <v>104</v>
      </c>
      <c r="CF169" s="63" t="s">
        <v>11</v>
      </c>
      <c r="CG169" s="63" t="s">
        <v>149</v>
      </c>
      <c r="CH169" s="63" t="s">
        <v>94</v>
      </c>
      <c r="CI169" s="63" t="s">
        <v>150</v>
      </c>
      <c r="CJ169" s="63" t="s">
        <v>54</v>
      </c>
      <c r="CK169" s="63" t="s">
        <v>114</v>
      </c>
      <c r="CL169" s="63" t="s">
        <v>138</v>
      </c>
      <c r="CM169" s="63" t="s">
        <v>56</v>
      </c>
      <c r="CN169" s="64" t="s">
        <v>89</v>
      </c>
      <c r="CO169" s="19"/>
    </row>
    <row r="170" spans="1:93" ht="12.75" thickBot="1" x14ac:dyDescent="0.25">
      <c r="B170" s="65" t="s">
        <v>0</v>
      </c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134"/>
      <c r="P170" s="134"/>
      <c r="Q170" s="66"/>
      <c r="R170" s="66"/>
      <c r="S170" s="126" t="s">
        <v>12</v>
      </c>
      <c r="T170" s="127" t="s">
        <v>48</v>
      </c>
      <c r="U170" s="127" t="s">
        <v>156</v>
      </c>
      <c r="V170" s="127" t="s">
        <v>71</v>
      </c>
      <c r="W170" s="127" t="s">
        <v>130</v>
      </c>
      <c r="X170" s="127" t="s">
        <v>45</v>
      </c>
      <c r="Y170" s="127" t="s">
        <v>158</v>
      </c>
      <c r="Z170" s="127" t="s">
        <v>86</v>
      </c>
      <c r="AA170" s="127" t="s">
        <v>16</v>
      </c>
      <c r="AB170" s="127" t="s">
        <v>28</v>
      </c>
      <c r="AC170" s="127" t="s">
        <v>133</v>
      </c>
      <c r="AD170" s="128" t="s">
        <v>65</v>
      </c>
      <c r="AE170" s="71"/>
      <c r="AG170" s="8" t="s">
        <v>0</v>
      </c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72"/>
      <c r="AU170" s="72"/>
      <c r="AV170" s="14"/>
      <c r="AW170" s="14"/>
      <c r="AX170" s="73" t="s">
        <v>77</v>
      </c>
      <c r="AY170" s="74" t="s">
        <v>115</v>
      </c>
      <c r="AZ170" s="74" t="s">
        <v>107</v>
      </c>
      <c r="BA170" s="74" t="s">
        <v>32</v>
      </c>
      <c r="BB170" s="74" t="s">
        <v>94</v>
      </c>
      <c r="BC170" s="74" t="s">
        <v>8</v>
      </c>
      <c r="BD170" s="74" t="s">
        <v>47</v>
      </c>
      <c r="BE170" s="74" t="s">
        <v>62</v>
      </c>
      <c r="BF170" s="74" t="s">
        <v>68</v>
      </c>
      <c r="BG170" s="74" t="s">
        <v>144</v>
      </c>
      <c r="BH170" s="74" t="s">
        <v>36</v>
      </c>
      <c r="BI170" s="75" t="s">
        <v>37</v>
      </c>
      <c r="BJ170" s="19"/>
      <c r="BL170" s="8" t="s">
        <v>0</v>
      </c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72"/>
      <c r="BZ170" s="72"/>
      <c r="CA170" s="14"/>
      <c r="CB170" s="14"/>
      <c r="CC170" s="73" t="s">
        <v>86</v>
      </c>
      <c r="CD170" s="74" t="s">
        <v>61</v>
      </c>
      <c r="CE170" s="74" t="s">
        <v>139</v>
      </c>
      <c r="CF170" s="74" t="s">
        <v>113</v>
      </c>
      <c r="CG170" s="74" t="s">
        <v>63</v>
      </c>
      <c r="CH170" s="74" t="s">
        <v>147</v>
      </c>
      <c r="CI170" s="74" t="s">
        <v>95</v>
      </c>
      <c r="CJ170" s="74" t="s">
        <v>148</v>
      </c>
      <c r="CK170" s="74" t="s">
        <v>16</v>
      </c>
      <c r="CL170" s="74" t="s">
        <v>105</v>
      </c>
      <c r="CM170" s="74" t="s">
        <v>28</v>
      </c>
      <c r="CN170" s="75" t="s">
        <v>49</v>
      </c>
      <c r="CO170" s="19"/>
    </row>
    <row r="171" spans="1:93" ht="12.75" thickBot="1" x14ac:dyDescent="0.25">
      <c r="AG171" s="76" t="s">
        <v>0</v>
      </c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L171" s="76" t="s">
        <v>0</v>
      </c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6"/>
      <c r="CG171" s="76"/>
      <c r="CH171" s="76"/>
      <c r="CI171" s="76"/>
      <c r="CJ171" s="76"/>
      <c r="CK171" s="76"/>
      <c r="CL171" s="76"/>
      <c r="CM171" s="76"/>
      <c r="CN171" s="76"/>
      <c r="CO171" s="76"/>
    </row>
    <row r="172" spans="1:93" ht="12.75" thickBot="1" x14ac:dyDescent="0.25">
      <c r="B172" s="2"/>
      <c r="C172" s="3"/>
      <c r="D172" s="3"/>
      <c r="E172" s="3"/>
      <c r="F172" s="3"/>
      <c r="G172" s="3"/>
      <c r="H172" s="3"/>
      <c r="I172" s="4" t="s">
        <v>228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">
        <v>229</v>
      </c>
      <c r="Y172" s="3"/>
      <c r="Z172" s="3"/>
      <c r="AA172" s="130"/>
      <c r="AB172" s="3"/>
      <c r="AC172" s="3"/>
      <c r="AD172" s="3"/>
      <c r="AE172" s="6"/>
      <c r="AG172" s="2" t="s">
        <v>0</v>
      </c>
      <c r="AH172" s="3"/>
      <c r="AI172" s="3"/>
      <c r="AJ172" s="3"/>
      <c r="AK172" s="3"/>
      <c r="AL172" s="3"/>
      <c r="AM172" s="3"/>
      <c r="AN172" s="4" t="s">
        <v>230</v>
      </c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4" t="s">
        <v>231</v>
      </c>
      <c r="BD172" s="5"/>
      <c r="BE172" s="3"/>
      <c r="BF172" s="3"/>
      <c r="BG172" s="3"/>
      <c r="BH172" s="3"/>
      <c r="BI172" s="3"/>
      <c r="BJ172" s="6"/>
      <c r="BL172" s="2" t="s">
        <v>0</v>
      </c>
      <c r="BM172" s="3"/>
      <c r="BN172" s="3"/>
      <c r="BO172" s="3"/>
      <c r="BP172" s="3"/>
      <c r="BQ172" s="3"/>
      <c r="BR172" s="3"/>
      <c r="BS172" s="4" t="s">
        <v>232</v>
      </c>
      <c r="BT172" s="3"/>
      <c r="BU172" s="3"/>
      <c r="BV172" s="3"/>
      <c r="BW172" s="3"/>
      <c r="BX172" s="3"/>
      <c r="BY172" s="3"/>
      <c r="BZ172" s="3"/>
      <c r="CA172" s="3"/>
      <c r="CB172" s="3" t="s">
        <v>0</v>
      </c>
      <c r="CC172" s="3"/>
      <c r="CD172" s="3"/>
      <c r="CE172" s="3"/>
      <c r="CF172" s="3"/>
      <c r="CG172" s="3"/>
      <c r="CH172" s="4" t="s">
        <v>184</v>
      </c>
      <c r="CI172" s="5"/>
      <c r="CJ172" s="3"/>
      <c r="CK172" s="3"/>
      <c r="CL172" s="3"/>
      <c r="CM172" s="3"/>
      <c r="CN172" s="3"/>
      <c r="CO172" s="6"/>
    </row>
    <row r="173" spans="1:93" ht="12.75" x14ac:dyDescent="0.2">
      <c r="B173" s="8"/>
      <c r="C173" s="9">
        <v>12</v>
      </c>
      <c r="D173" s="10">
        <v>96</v>
      </c>
      <c r="E173" s="10">
        <v>102</v>
      </c>
      <c r="F173" s="10">
        <v>86</v>
      </c>
      <c r="G173" s="10">
        <v>56</v>
      </c>
      <c r="H173" s="10">
        <v>3</v>
      </c>
      <c r="I173" s="10">
        <v>142</v>
      </c>
      <c r="J173" s="10">
        <v>89</v>
      </c>
      <c r="K173" s="10">
        <v>59</v>
      </c>
      <c r="L173" s="10">
        <v>43</v>
      </c>
      <c r="M173" s="10">
        <v>49</v>
      </c>
      <c r="N173" s="11">
        <v>133</v>
      </c>
      <c r="O173" s="12">
        <f t="shared" ref="O173:O184" si="120">SUMSQ(C173:N173)</f>
        <v>83810</v>
      </c>
      <c r="P173" s="13">
        <f t="shared" ref="P173:P184" si="121">C173^3+D173^3+E173^3+F173^3+G173^3+H173^3+I173^3+J173^3+K173^3+L173^3+M173^3+N173^3</f>
        <v>9082800</v>
      </c>
      <c r="Q173" s="14"/>
      <c r="R173" s="144" t="s">
        <v>20</v>
      </c>
      <c r="S173" s="16" t="s">
        <v>168</v>
      </c>
      <c r="T173" s="17" t="s">
        <v>139</v>
      </c>
      <c r="U173" s="17" t="s">
        <v>58</v>
      </c>
      <c r="V173" s="17" t="s">
        <v>66</v>
      </c>
      <c r="W173" s="17" t="s">
        <v>47</v>
      </c>
      <c r="X173" s="17" t="s">
        <v>72</v>
      </c>
      <c r="Y173" s="17" t="s">
        <v>67</v>
      </c>
      <c r="Z173" s="17" t="s">
        <v>48</v>
      </c>
      <c r="AA173" s="17" t="s">
        <v>73</v>
      </c>
      <c r="AB173" s="17" t="s">
        <v>59</v>
      </c>
      <c r="AC173" s="17" t="s">
        <v>138</v>
      </c>
      <c r="AD173" s="18" t="s">
        <v>169</v>
      </c>
      <c r="AE173" s="19"/>
      <c r="AG173" s="8"/>
      <c r="AH173" s="9">
        <v>59</v>
      </c>
      <c r="AI173" s="10">
        <v>117</v>
      </c>
      <c r="AJ173" s="10">
        <v>79</v>
      </c>
      <c r="AK173" s="10">
        <v>135</v>
      </c>
      <c r="AL173" s="10">
        <v>122</v>
      </c>
      <c r="AM173" s="10">
        <v>30</v>
      </c>
      <c r="AN173" s="10">
        <v>115</v>
      </c>
      <c r="AO173" s="10">
        <v>23</v>
      </c>
      <c r="AP173" s="10">
        <v>10</v>
      </c>
      <c r="AQ173" s="10">
        <v>66</v>
      </c>
      <c r="AR173" s="10">
        <v>28</v>
      </c>
      <c r="AS173" s="11">
        <v>86</v>
      </c>
      <c r="AT173" s="12">
        <f t="shared" ref="AT173:AT184" si="122">SUMSQ(AH173:AS173)</f>
        <v>83810</v>
      </c>
      <c r="AU173" s="13">
        <f t="shared" ref="AU173:AU184" si="123">AH173^3+AI173^3+AJ173^3+AK173^3+AL173^3+AM173^3+AN173^3+AO173^3+AP173^3+AQ173^3+AR173^3+AS173^3</f>
        <v>9082800</v>
      </c>
      <c r="AV173" s="88"/>
      <c r="AW173" s="145" t="s">
        <v>20</v>
      </c>
      <c r="AX173" s="79" t="s">
        <v>73</v>
      </c>
      <c r="AY173" s="17" t="s">
        <v>111</v>
      </c>
      <c r="AZ173" s="17" t="s">
        <v>103</v>
      </c>
      <c r="BA173" s="80" t="s">
        <v>112</v>
      </c>
      <c r="BB173" s="90" t="s">
        <v>74</v>
      </c>
      <c r="BC173" s="17" t="s">
        <v>114</v>
      </c>
      <c r="BD173" s="17" t="s">
        <v>113</v>
      </c>
      <c r="BE173" s="17" t="s">
        <v>65</v>
      </c>
      <c r="BF173" s="17" t="s">
        <v>115</v>
      </c>
      <c r="BG173" s="111" t="s">
        <v>106</v>
      </c>
      <c r="BH173" s="17" t="s">
        <v>116</v>
      </c>
      <c r="BI173" s="18" t="s">
        <v>66</v>
      </c>
      <c r="BJ173" s="19" t="s">
        <v>0</v>
      </c>
      <c r="BL173" s="8"/>
      <c r="BM173" s="9">
        <v>119</v>
      </c>
      <c r="BN173" s="10">
        <v>113</v>
      </c>
      <c r="BO173" s="10">
        <v>18</v>
      </c>
      <c r="BP173" s="10">
        <v>111</v>
      </c>
      <c r="BQ173" s="10">
        <v>84</v>
      </c>
      <c r="BR173" s="10">
        <v>117</v>
      </c>
      <c r="BS173" s="10">
        <v>28</v>
      </c>
      <c r="BT173" s="10">
        <v>61</v>
      </c>
      <c r="BU173" s="10">
        <v>34</v>
      </c>
      <c r="BV173" s="10">
        <v>127</v>
      </c>
      <c r="BW173" s="10">
        <v>32</v>
      </c>
      <c r="BX173" s="11">
        <v>26</v>
      </c>
      <c r="BY173" s="12">
        <f t="shared" ref="BY173:BY184" si="124">SUMSQ(BM173:BX173)</f>
        <v>83810</v>
      </c>
      <c r="BZ173" s="13">
        <f t="shared" ref="BZ173:BZ184" si="125">BM173^3+BN173^3+BO173^3+BP173^3+BQ173^3+BR173^3+BS173^3+BT173^3+BU173^3+BV173^3+BW173^3+BX173^3</f>
        <v>9082800</v>
      </c>
      <c r="CA173" s="14"/>
      <c r="CB173" s="139" t="s">
        <v>33</v>
      </c>
      <c r="CC173" s="16" t="s">
        <v>46</v>
      </c>
      <c r="CD173" s="17" t="s">
        <v>155</v>
      </c>
      <c r="CE173" s="17" t="s">
        <v>34</v>
      </c>
      <c r="CF173" s="17" t="s">
        <v>38</v>
      </c>
      <c r="CG173" s="17" t="s">
        <v>12</v>
      </c>
      <c r="CH173" s="17" t="s">
        <v>111</v>
      </c>
      <c r="CI173" s="17" t="s">
        <v>116</v>
      </c>
      <c r="CJ173" s="17" t="s">
        <v>15</v>
      </c>
      <c r="CK173" s="17" t="s">
        <v>37</v>
      </c>
      <c r="CL173" s="17" t="s">
        <v>41</v>
      </c>
      <c r="CM173" s="17" t="s">
        <v>160</v>
      </c>
      <c r="CN173" s="18" t="s">
        <v>49</v>
      </c>
      <c r="CO173" s="19"/>
    </row>
    <row r="174" spans="1:93" ht="12.75" x14ac:dyDescent="0.2">
      <c r="B174" s="8"/>
      <c r="C174" s="25">
        <v>63</v>
      </c>
      <c r="D174" s="26">
        <v>33</v>
      </c>
      <c r="E174" s="26">
        <v>104</v>
      </c>
      <c r="F174" s="26">
        <v>138</v>
      </c>
      <c r="G174" s="26">
        <v>131</v>
      </c>
      <c r="H174" s="26">
        <v>76</v>
      </c>
      <c r="I174" s="26">
        <v>69</v>
      </c>
      <c r="J174" s="26">
        <v>14</v>
      </c>
      <c r="K174" s="26">
        <v>7</v>
      </c>
      <c r="L174" s="26">
        <v>41</v>
      </c>
      <c r="M174" s="26">
        <v>112</v>
      </c>
      <c r="N174" s="27">
        <v>82</v>
      </c>
      <c r="O174" s="28">
        <f t="shared" si="120"/>
        <v>83810</v>
      </c>
      <c r="P174" s="29">
        <f t="shared" si="121"/>
        <v>9082800</v>
      </c>
      <c r="Q174" s="14"/>
      <c r="R174" s="144" t="s">
        <v>53</v>
      </c>
      <c r="S174" s="30" t="s">
        <v>94</v>
      </c>
      <c r="T174" s="37" t="s">
        <v>26</v>
      </c>
      <c r="U174" s="37" t="s">
        <v>104</v>
      </c>
      <c r="V174" s="31" t="s">
        <v>52</v>
      </c>
      <c r="W174" s="31" t="s">
        <v>10</v>
      </c>
      <c r="X174" s="31" t="s">
        <v>69</v>
      </c>
      <c r="Y174" s="31" t="s">
        <v>70</v>
      </c>
      <c r="Z174" s="31" t="s">
        <v>17</v>
      </c>
      <c r="AA174" s="31" t="s">
        <v>43</v>
      </c>
      <c r="AB174" s="37" t="s">
        <v>105</v>
      </c>
      <c r="AC174" s="37" t="s">
        <v>27</v>
      </c>
      <c r="AD174" s="32" t="s">
        <v>95</v>
      </c>
      <c r="AE174" s="19"/>
      <c r="AG174" s="8"/>
      <c r="AH174" s="25">
        <v>3</v>
      </c>
      <c r="AI174" s="26">
        <v>134</v>
      </c>
      <c r="AJ174" s="26">
        <v>76</v>
      </c>
      <c r="AK174" s="26">
        <v>49</v>
      </c>
      <c r="AL174" s="26">
        <v>73</v>
      </c>
      <c r="AM174" s="26">
        <v>107</v>
      </c>
      <c r="AN174" s="26">
        <v>38</v>
      </c>
      <c r="AO174" s="26">
        <v>72</v>
      </c>
      <c r="AP174" s="26">
        <v>96</v>
      </c>
      <c r="AQ174" s="26">
        <v>69</v>
      </c>
      <c r="AR174" s="26">
        <v>11</v>
      </c>
      <c r="AS174" s="27">
        <v>142</v>
      </c>
      <c r="AT174" s="28">
        <f t="shared" si="122"/>
        <v>83810</v>
      </c>
      <c r="AU174" s="29">
        <f t="shared" si="123"/>
        <v>9082800</v>
      </c>
      <c r="AV174" s="88"/>
      <c r="AW174" s="145" t="s">
        <v>53</v>
      </c>
      <c r="AX174" s="30" t="s">
        <v>72</v>
      </c>
      <c r="AY174" s="34" t="s">
        <v>121</v>
      </c>
      <c r="AZ174" s="31" t="s">
        <v>69</v>
      </c>
      <c r="BA174" s="31" t="s">
        <v>138</v>
      </c>
      <c r="BB174" s="105" t="s">
        <v>84</v>
      </c>
      <c r="BC174" s="31" t="s">
        <v>148</v>
      </c>
      <c r="BD174" s="31" t="s">
        <v>149</v>
      </c>
      <c r="BE174" s="31" t="s">
        <v>77</v>
      </c>
      <c r="BF174" s="31" t="s">
        <v>139</v>
      </c>
      <c r="BG174" s="94" t="s">
        <v>70</v>
      </c>
      <c r="BH174" s="31" t="s">
        <v>120</v>
      </c>
      <c r="BI174" s="32" t="s">
        <v>67</v>
      </c>
      <c r="BJ174" s="19"/>
      <c r="BL174" s="8"/>
      <c r="BM174" s="25">
        <v>33</v>
      </c>
      <c r="BN174" s="26">
        <v>139</v>
      </c>
      <c r="BO174" s="26">
        <v>137</v>
      </c>
      <c r="BP174" s="26">
        <v>86</v>
      </c>
      <c r="BQ174" s="26">
        <v>72</v>
      </c>
      <c r="BR174" s="26">
        <v>66</v>
      </c>
      <c r="BS174" s="26">
        <v>79</v>
      </c>
      <c r="BT174" s="26">
        <v>73</v>
      </c>
      <c r="BU174" s="26">
        <v>59</v>
      </c>
      <c r="BV174" s="26">
        <v>8</v>
      </c>
      <c r="BW174" s="26">
        <v>6</v>
      </c>
      <c r="BX174" s="27">
        <v>112</v>
      </c>
      <c r="BY174" s="28">
        <f t="shared" si="124"/>
        <v>83810</v>
      </c>
      <c r="BZ174" s="29">
        <f t="shared" si="125"/>
        <v>9082800</v>
      </c>
      <c r="CA174" s="14"/>
      <c r="CB174" s="78" t="s">
        <v>42</v>
      </c>
      <c r="CC174" s="30" t="s">
        <v>26</v>
      </c>
      <c r="CD174" s="31" t="s">
        <v>25</v>
      </c>
      <c r="CE174" s="31" t="s">
        <v>78</v>
      </c>
      <c r="CF174" s="31" t="s">
        <v>66</v>
      </c>
      <c r="CG174" s="31" t="s">
        <v>77</v>
      </c>
      <c r="CH174" s="31" t="s">
        <v>106</v>
      </c>
      <c r="CI174" s="31" t="s">
        <v>103</v>
      </c>
      <c r="CJ174" s="31" t="s">
        <v>84</v>
      </c>
      <c r="CK174" s="31" t="s">
        <v>73</v>
      </c>
      <c r="CL174" s="31" t="s">
        <v>83</v>
      </c>
      <c r="CM174" s="31" t="s">
        <v>28</v>
      </c>
      <c r="CN174" s="32" t="s">
        <v>27</v>
      </c>
      <c r="CO174" s="19"/>
    </row>
    <row r="175" spans="1:93" ht="12.75" x14ac:dyDescent="0.2">
      <c r="B175" s="8"/>
      <c r="C175" s="25">
        <v>53</v>
      </c>
      <c r="D175" s="26">
        <v>124</v>
      </c>
      <c r="E175" s="26">
        <v>34</v>
      </c>
      <c r="F175" s="26">
        <v>72</v>
      </c>
      <c r="G175" s="26">
        <v>134</v>
      </c>
      <c r="H175" s="26">
        <v>118</v>
      </c>
      <c r="I175" s="26">
        <v>27</v>
      </c>
      <c r="J175" s="26">
        <v>11</v>
      </c>
      <c r="K175" s="26">
        <v>73</v>
      </c>
      <c r="L175" s="26">
        <v>111</v>
      </c>
      <c r="M175" s="26">
        <v>21</v>
      </c>
      <c r="N175" s="27">
        <v>92</v>
      </c>
      <c r="O175" s="28">
        <f t="shared" si="120"/>
        <v>83810</v>
      </c>
      <c r="P175" s="29">
        <f t="shared" si="121"/>
        <v>9082800</v>
      </c>
      <c r="Q175" s="14"/>
      <c r="R175" s="144" t="s">
        <v>85</v>
      </c>
      <c r="S175" s="30" t="s">
        <v>29</v>
      </c>
      <c r="T175" s="31" t="s">
        <v>109</v>
      </c>
      <c r="U175" s="31" t="s">
        <v>37</v>
      </c>
      <c r="V175" s="31" t="s">
        <v>77</v>
      </c>
      <c r="W175" s="31" t="s">
        <v>121</v>
      </c>
      <c r="X175" s="31" t="s">
        <v>11</v>
      </c>
      <c r="Y175" s="31" t="s">
        <v>16</v>
      </c>
      <c r="Z175" s="31" t="s">
        <v>120</v>
      </c>
      <c r="AA175" s="31" t="s">
        <v>84</v>
      </c>
      <c r="AB175" s="31" t="s">
        <v>38</v>
      </c>
      <c r="AC175" s="31" t="s">
        <v>100</v>
      </c>
      <c r="AD175" s="32" t="s">
        <v>24</v>
      </c>
      <c r="AE175" s="19"/>
      <c r="AG175" s="8"/>
      <c r="AH175" s="25">
        <v>81</v>
      </c>
      <c r="AI175" s="26">
        <v>128</v>
      </c>
      <c r="AJ175" s="26">
        <v>132</v>
      </c>
      <c r="AK175" s="26">
        <v>124</v>
      </c>
      <c r="AL175" s="26">
        <v>58</v>
      </c>
      <c r="AM175" s="26">
        <v>44</v>
      </c>
      <c r="AN175" s="26">
        <v>101</v>
      </c>
      <c r="AO175" s="26">
        <v>87</v>
      </c>
      <c r="AP175" s="26">
        <v>21</v>
      </c>
      <c r="AQ175" s="26">
        <v>13</v>
      </c>
      <c r="AR175" s="26">
        <v>17</v>
      </c>
      <c r="AS175" s="27">
        <v>64</v>
      </c>
      <c r="AT175" s="28">
        <f t="shared" si="122"/>
        <v>83810</v>
      </c>
      <c r="AU175" s="29">
        <f t="shared" si="123"/>
        <v>9082800</v>
      </c>
      <c r="AV175" s="88"/>
      <c r="AW175" s="145" t="s">
        <v>85</v>
      </c>
      <c r="AX175" s="30" t="s">
        <v>153</v>
      </c>
      <c r="AY175" s="31" t="s">
        <v>98</v>
      </c>
      <c r="AZ175" s="34" t="s">
        <v>123</v>
      </c>
      <c r="BA175" s="31" t="s">
        <v>109</v>
      </c>
      <c r="BB175" s="93" t="s">
        <v>44</v>
      </c>
      <c r="BC175" s="33" t="s">
        <v>102</v>
      </c>
      <c r="BD175" s="31" t="s">
        <v>107</v>
      </c>
      <c r="BE175" s="31" t="s">
        <v>51</v>
      </c>
      <c r="BF175" s="31" t="s">
        <v>100</v>
      </c>
      <c r="BG175" s="94" t="s">
        <v>118</v>
      </c>
      <c r="BH175" s="31" t="s">
        <v>91</v>
      </c>
      <c r="BI175" s="32" t="s">
        <v>152</v>
      </c>
      <c r="BJ175" s="19"/>
      <c r="BL175" s="8"/>
      <c r="BM175" s="25">
        <v>124</v>
      </c>
      <c r="BN175" s="26">
        <v>90</v>
      </c>
      <c r="BO175" s="26">
        <v>104</v>
      </c>
      <c r="BP175" s="26">
        <v>141</v>
      </c>
      <c r="BQ175" s="26">
        <v>31</v>
      </c>
      <c r="BR175" s="26">
        <v>74</v>
      </c>
      <c r="BS175" s="26">
        <v>71</v>
      </c>
      <c r="BT175" s="26">
        <v>114</v>
      </c>
      <c r="BU175" s="26">
        <v>4</v>
      </c>
      <c r="BV175" s="26">
        <v>41</v>
      </c>
      <c r="BW175" s="26">
        <v>55</v>
      </c>
      <c r="BX175" s="27">
        <v>21</v>
      </c>
      <c r="BY175" s="28">
        <f t="shared" si="124"/>
        <v>83810</v>
      </c>
      <c r="BZ175" s="29">
        <f t="shared" si="125"/>
        <v>9082800</v>
      </c>
      <c r="CA175" s="14"/>
      <c r="CB175" s="78" t="s">
        <v>90</v>
      </c>
      <c r="CC175" s="30" t="s">
        <v>109</v>
      </c>
      <c r="CD175" s="31" t="s">
        <v>145</v>
      </c>
      <c r="CE175" s="31" t="s">
        <v>104</v>
      </c>
      <c r="CF175" s="31" t="s">
        <v>79</v>
      </c>
      <c r="CG175" s="31" t="s">
        <v>92</v>
      </c>
      <c r="CH175" s="31" t="s">
        <v>87</v>
      </c>
      <c r="CI175" s="31" t="s">
        <v>88</v>
      </c>
      <c r="CJ175" s="31" t="s">
        <v>97</v>
      </c>
      <c r="CK175" s="31" t="s">
        <v>82</v>
      </c>
      <c r="CL175" s="31" t="s">
        <v>105</v>
      </c>
      <c r="CM175" s="31" t="s">
        <v>142</v>
      </c>
      <c r="CN175" s="32" t="s">
        <v>100</v>
      </c>
      <c r="CO175" s="19"/>
    </row>
    <row r="176" spans="1:93" ht="12.75" x14ac:dyDescent="0.2">
      <c r="A176" s="140"/>
      <c r="B176" s="8"/>
      <c r="C176" s="25">
        <v>46</v>
      </c>
      <c r="D176" s="26">
        <v>113</v>
      </c>
      <c r="E176" s="26">
        <v>135</v>
      </c>
      <c r="F176" s="26">
        <v>55</v>
      </c>
      <c r="G176" s="26">
        <v>15</v>
      </c>
      <c r="H176" s="26">
        <v>50</v>
      </c>
      <c r="I176" s="26">
        <v>95</v>
      </c>
      <c r="J176" s="26">
        <v>130</v>
      </c>
      <c r="K176" s="26">
        <v>90</v>
      </c>
      <c r="L176" s="26">
        <v>10</v>
      </c>
      <c r="M176" s="26">
        <v>32</v>
      </c>
      <c r="N176" s="27">
        <v>99</v>
      </c>
      <c r="O176" s="28">
        <f t="shared" si="120"/>
        <v>83810</v>
      </c>
      <c r="P176" s="29">
        <f t="shared" si="121"/>
        <v>9082800</v>
      </c>
      <c r="Q176" s="14"/>
      <c r="R176" s="144" t="s">
        <v>110</v>
      </c>
      <c r="S176" s="30" t="s">
        <v>31</v>
      </c>
      <c r="T176" s="31" t="s">
        <v>155</v>
      </c>
      <c r="U176" s="31" t="s">
        <v>112</v>
      </c>
      <c r="V176" s="146" t="s">
        <v>142</v>
      </c>
      <c r="W176" s="31" t="s">
        <v>19</v>
      </c>
      <c r="X176" s="146" t="s">
        <v>18</v>
      </c>
      <c r="Y176" s="146" t="s">
        <v>9</v>
      </c>
      <c r="Z176" s="31" t="s">
        <v>8</v>
      </c>
      <c r="AA176" s="146" t="s">
        <v>145</v>
      </c>
      <c r="AB176" s="31" t="s">
        <v>115</v>
      </c>
      <c r="AC176" s="31" t="s">
        <v>160</v>
      </c>
      <c r="AD176" s="32" t="s">
        <v>22</v>
      </c>
      <c r="AE176" s="19"/>
      <c r="AG176" s="8"/>
      <c r="AH176" s="25">
        <v>94</v>
      </c>
      <c r="AI176" s="26">
        <v>97</v>
      </c>
      <c r="AJ176" s="26">
        <v>55</v>
      </c>
      <c r="AK176" s="26">
        <v>29</v>
      </c>
      <c r="AL176" s="26">
        <v>123</v>
      </c>
      <c r="AM176" s="26">
        <v>5</v>
      </c>
      <c r="AN176" s="26">
        <v>140</v>
      </c>
      <c r="AO176" s="26">
        <v>22</v>
      </c>
      <c r="AP176" s="26">
        <v>116</v>
      </c>
      <c r="AQ176" s="26">
        <v>90</v>
      </c>
      <c r="AR176" s="26">
        <v>48</v>
      </c>
      <c r="AS176" s="27">
        <v>51</v>
      </c>
      <c r="AT176" s="28">
        <f t="shared" si="122"/>
        <v>83810</v>
      </c>
      <c r="AU176" s="29">
        <f t="shared" si="123"/>
        <v>9082800</v>
      </c>
      <c r="AV176" s="88"/>
      <c r="AW176" s="145" t="s">
        <v>110</v>
      </c>
      <c r="AX176" s="30" t="s">
        <v>45</v>
      </c>
      <c r="AY176" s="31" t="s">
        <v>141</v>
      </c>
      <c r="AZ176" s="31" t="s">
        <v>142</v>
      </c>
      <c r="BA176" s="34" t="s">
        <v>136</v>
      </c>
      <c r="BB176" s="93" t="s">
        <v>126</v>
      </c>
      <c r="BC176" s="31" t="s">
        <v>144</v>
      </c>
      <c r="BD176" s="33" t="s">
        <v>143</v>
      </c>
      <c r="BE176" s="31" t="s">
        <v>127</v>
      </c>
      <c r="BF176" s="31" t="s">
        <v>133</v>
      </c>
      <c r="BG176" s="94" t="s">
        <v>145</v>
      </c>
      <c r="BH176" s="31" t="s">
        <v>146</v>
      </c>
      <c r="BI176" s="32" t="s">
        <v>50</v>
      </c>
      <c r="BJ176" s="19"/>
      <c r="BL176" s="8"/>
      <c r="BM176" s="25">
        <v>122</v>
      </c>
      <c r="BN176" s="26">
        <v>76</v>
      </c>
      <c r="BO176" s="26">
        <v>60</v>
      </c>
      <c r="BP176" s="26">
        <v>118</v>
      </c>
      <c r="BQ176" s="26">
        <v>25</v>
      </c>
      <c r="BR176" s="26">
        <v>14</v>
      </c>
      <c r="BS176" s="26">
        <v>131</v>
      </c>
      <c r="BT176" s="26">
        <v>120</v>
      </c>
      <c r="BU176" s="26">
        <v>27</v>
      </c>
      <c r="BV176" s="26">
        <v>85</v>
      </c>
      <c r="BW176" s="26">
        <v>69</v>
      </c>
      <c r="BX176" s="27">
        <v>23</v>
      </c>
      <c r="BY176" s="28">
        <f t="shared" si="124"/>
        <v>83810</v>
      </c>
      <c r="BZ176" s="29">
        <f t="shared" si="125"/>
        <v>9082800</v>
      </c>
      <c r="CA176" s="14"/>
      <c r="CB176" s="78" t="s">
        <v>117</v>
      </c>
      <c r="CC176" s="30" t="s">
        <v>74</v>
      </c>
      <c r="CD176" s="31" t="s">
        <v>69</v>
      </c>
      <c r="CE176" s="31" t="s">
        <v>165</v>
      </c>
      <c r="CF176" s="31" t="s">
        <v>11</v>
      </c>
      <c r="CG176" s="31" t="s">
        <v>93</v>
      </c>
      <c r="CH176" s="31" t="s">
        <v>17</v>
      </c>
      <c r="CI176" s="31" t="s">
        <v>10</v>
      </c>
      <c r="CJ176" s="31" t="s">
        <v>96</v>
      </c>
      <c r="CK176" s="31" t="s">
        <v>16</v>
      </c>
      <c r="CL176" s="31" t="s">
        <v>166</v>
      </c>
      <c r="CM176" s="31" t="s">
        <v>70</v>
      </c>
      <c r="CN176" s="32" t="s">
        <v>65</v>
      </c>
      <c r="CO176" s="19"/>
    </row>
    <row r="177" spans="2:93" ht="12.75" x14ac:dyDescent="0.2">
      <c r="B177" s="8"/>
      <c r="C177" s="25">
        <v>6</v>
      </c>
      <c r="D177" s="26">
        <v>47</v>
      </c>
      <c r="E177" s="26">
        <v>48</v>
      </c>
      <c r="F177" s="26">
        <v>20</v>
      </c>
      <c r="G177" s="26">
        <v>115</v>
      </c>
      <c r="H177" s="26">
        <v>84</v>
      </c>
      <c r="I177" s="26">
        <v>61</v>
      </c>
      <c r="J177" s="26">
        <v>30</v>
      </c>
      <c r="K177" s="26">
        <v>125</v>
      </c>
      <c r="L177" s="26">
        <v>97</v>
      </c>
      <c r="M177" s="26">
        <v>98</v>
      </c>
      <c r="N177" s="27">
        <v>139</v>
      </c>
      <c r="O177" s="28">
        <f t="shared" si="120"/>
        <v>83810</v>
      </c>
      <c r="P177" s="29">
        <f t="shared" si="121"/>
        <v>9082800</v>
      </c>
      <c r="Q177" s="14"/>
      <c r="R177" s="144" t="s">
        <v>129</v>
      </c>
      <c r="S177" s="30" t="s">
        <v>28</v>
      </c>
      <c r="T177" s="31" t="s">
        <v>135</v>
      </c>
      <c r="U177" s="31" t="s">
        <v>146</v>
      </c>
      <c r="V177" s="31" t="s">
        <v>54</v>
      </c>
      <c r="W177" s="31" t="s">
        <v>113</v>
      </c>
      <c r="X177" s="31" t="s">
        <v>12</v>
      </c>
      <c r="Y177" s="31" t="s">
        <v>15</v>
      </c>
      <c r="Z177" s="31" t="s">
        <v>114</v>
      </c>
      <c r="AA177" s="31" t="s">
        <v>63</v>
      </c>
      <c r="AB177" s="31" t="s">
        <v>141</v>
      </c>
      <c r="AC177" s="31" t="s">
        <v>134</v>
      </c>
      <c r="AD177" s="32" t="s">
        <v>25</v>
      </c>
      <c r="AE177" s="19"/>
      <c r="AG177" s="8"/>
      <c r="AH177" s="25">
        <v>93</v>
      </c>
      <c r="AI177" s="26">
        <v>27</v>
      </c>
      <c r="AJ177" s="26">
        <v>18</v>
      </c>
      <c r="AK177" s="26">
        <v>14</v>
      </c>
      <c r="AL177" s="26">
        <v>34</v>
      </c>
      <c r="AM177" s="26">
        <v>71</v>
      </c>
      <c r="AN177" s="26">
        <v>74</v>
      </c>
      <c r="AO177" s="26">
        <v>111</v>
      </c>
      <c r="AP177" s="26">
        <v>131</v>
      </c>
      <c r="AQ177" s="26">
        <v>127</v>
      </c>
      <c r="AR177" s="26">
        <v>118</v>
      </c>
      <c r="AS177" s="27">
        <v>52</v>
      </c>
      <c r="AT177" s="28">
        <f t="shared" si="122"/>
        <v>83810</v>
      </c>
      <c r="AU177" s="29">
        <f t="shared" si="123"/>
        <v>9082800</v>
      </c>
      <c r="AV177" s="88"/>
      <c r="AW177" s="145" t="s">
        <v>129</v>
      </c>
      <c r="AX177" s="30" t="s">
        <v>89</v>
      </c>
      <c r="AY177" s="31" t="s">
        <v>16</v>
      </c>
      <c r="AZ177" s="31" t="s">
        <v>34</v>
      </c>
      <c r="BA177" s="31" t="s">
        <v>17</v>
      </c>
      <c r="BB177" s="95" t="s">
        <v>37</v>
      </c>
      <c r="BC177" s="31" t="s">
        <v>88</v>
      </c>
      <c r="BD177" s="31" t="s">
        <v>87</v>
      </c>
      <c r="BE177" s="33" t="s">
        <v>38</v>
      </c>
      <c r="BF177" s="31" t="s">
        <v>10</v>
      </c>
      <c r="BG177" s="94" t="s">
        <v>41</v>
      </c>
      <c r="BH177" s="31" t="s">
        <v>11</v>
      </c>
      <c r="BI177" s="32" t="s">
        <v>86</v>
      </c>
      <c r="BJ177" s="19"/>
      <c r="BL177" s="8"/>
      <c r="BM177" s="25">
        <v>98</v>
      </c>
      <c r="BN177" s="26">
        <v>42</v>
      </c>
      <c r="BO177" s="26">
        <v>22</v>
      </c>
      <c r="BP177" s="26">
        <v>45</v>
      </c>
      <c r="BQ177" s="26">
        <v>38</v>
      </c>
      <c r="BR177" s="26">
        <v>7</v>
      </c>
      <c r="BS177" s="26">
        <v>138</v>
      </c>
      <c r="BT177" s="26">
        <v>107</v>
      </c>
      <c r="BU177" s="26">
        <v>100</v>
      </c>
      <c r="BV177" s="26">
        <v>123</v>
      </c>
      <c r="BW177" s="26">
        <v>103</v>
      </c>
      <c r="BX177" s="27">
        <v>47</v>
      </c>
      <c r="BY177" s="28">
        <f t="shared" si="124"/>
        <v>83810</v>
      </c>
      <c r="BZ177" s="29">
        <f t="shared" si="125"/>
        <v>9082800</v>
      </c>
      <c r="CA177" s="14"/>
      <c r="CB177" s="78" t="s">
        <v>132</v>
      </c>
      <c r="CC177" s="30" t="s">
        <v>134</v>
      </c>
      <c r="CD177" s="31" t="s">
        <v>13</v>
      </c>
      <c r="CE177" s="31" t="s">
        <v>127</v>
      </c>
      <c r="CF177" s="31" t="s">
        <v>101</v>
      </c>
      <c r="CG177" s="31" t="s">
        <v>149</v>
      </c>
      <c r="CH177" s="31" t="s">
        <v>43</v>
      </c>
      <c r="CI177" s="31" t="s">
        <v>52</v>
      </c>
      <c r="CJ177" s="31" t="s">
        <v>148</v>
      </c>
      <c r="CK177" s="31" t="s">
        <v>108</v>
      </c>
      <c r="CL177" s="31" t="s">
        <v>126</v>
      </c>
      <c r="CM177" s="31" t="s">
        <v>14</v>
      </c>
      <c r="CN177" s="32" t="s">
        <v>135</v>
      </c>
      <c r="CO177" s="19"/>
    </row>
    <row r="178" spans="2:93" ht="12.75" x14ac:dyDescent="0.2">
      <c r="B178" s="8"/>
      <c r="C178" s="25">
        <v>44</v>
      </c>
      <c r="D178" s="26">
        <v>127</v>
      </c>
      <c r="E178" s="26">
        <v>5</v>
      </c>
      <c r="F178" s="26">
        <v>79</v>
      </c>
      <c r="G178" s="26">
        <v>70</v>
      </c>
      <c r="H178" s="26">
        <v>117</v>
      </c>
      <c r="I178" s="26">
        <v>28</v>
      </c>
      <c r="J178" s="26">
        <v>75</v>
      </c>
      <c r="K178" s="26">
        <v>66</v>
      </c>
      <c r="L178" s="26">
        <v>140</v>
      </c>
      <c r="M178" s="26">
        <v>18</v>
      </c>
      <c r="N178" s="27">
        <v>101</v>
      </c>
      <c r="O178" s="28">
        <f t="shared" si="120"/>
        <v>83810</v>
      </c>
      <c r="P178" s="29">
        <f t="shared" si="121"/>
        <v>9082800</v>
      </c>
      <c r="Q178" s="14"/>
      <c r="R178" s="144" t="s">
        <v>140</v>
      </c>
      <c r="S178" s="147" t="s">
        <v>102</v>
      </c>
      <c r="T178" s="31" t="s">
        <v>41</v>
      </c>
      <c r="U178" s="31" t="s">
        <v>144</v>
      </c>
      <c r="V178" s="31" t="s">
        <v>103</v>
      </c>
      <c r="W178" s="31" t="s">
        <v>162</v>
      </c>
      <c r="X178" s="148" t="s">
        <v>111</v>
      </c>
      <c r="Y178" s="148" t="s">
        <v>116</v>
      </c>
      <c r="Z178" s="31" t="s">
        <v>163</v>
      </c>
      <c r="AA178" s="31" t="s">
        <v>106</v>
      </c>
      <c r="AB178" s="31" t="s">
        <v>143</v>
      </c>
      <c r="AC178" s="31" t="s">
        <v>34</v>
      </c>
      <c r="AD178" s="149" t="s">
        <v>107</v>
      </c>
      <c r="AE178" s="19"/>
      <c r="AG178" s="8"/>
      <c r="AH178" s="25">
        <v>8</v>
      </c>
      <c r="AI178" s="26">
        <v>106</v>
      </c>
      <c r="AJ178" s="26">
        <v>113</v>
      </c>
      <c r="AK178" s="26">
        <v>105</v>
      </c>
      <c r="AL178" s="26">
        <v>84</v>
      </c>
      <c r="AM178" s="26">
        <v>25</v>
      </c>
      <c r="AN178" s="26">
        <v>120</v>
      </c>
      <c r="AO178" s="26">
        <v>61</v>
      </c>
      <c r="AP178" s="26">
        <v>40</v>
      </c>
      <c r="AQ178" s="26">
        <v>32</v>
      </c>
      <c r="AR178" s="26">
        <v>39</v>
      </c>
      <c r="AS178" s="27">
        <v>137</v>
      </c>
      <c r="AT178" s="28">
        <f t="shared" si="122"/>
        <v>83810</v>
      </c>
      <c r="AU178" s="29">
        <f t="shared" si="123"/>
        <v>9082800</v>
      </c>
      <c r="AV178" s="88"/>
      <c r="AW178" s="145" t="s">
        <v>140</v>
      </c>
      <c r="AX178" s="30" t="s">
        <v>83</v>
      </c>
      <c r="AY178" s="31" t="s">
        <v>128</v>
      </c>
      <c r="AZ178" s="31" t="s">
        <v>155</v>
      </c>
      <c r="BA178" s="31" t="s">
        <v>36</v>
      </c>
      <c r="BB178" s="93" t="s">
        <v>12</v>
      </c>
      <c r="BC178" s="34" t="s">
        <v>93</v>
      </c>
      <c r="BD178" s="31" t="s">
        <v>96</v>
      </c>
      <c r="BE178" s="31" t="s">
        <v>77</v>
      </c>
      <c r="BF178" s="33" t="s">
        <v>39</v>
      </c>
      <c r="BG178" s="94" t="s">
        <v>160</v>
      </c>
      <c r="BH178" s="31" t="s">
        <v>125</v>
      </c>
      <c r="BI178" s="32" t="s">
        <v>78</v>
      </c>
      <c r="BJ178" s="19"/>
      <c r="BL178" s="8"/>
      <c r="BM178" s="25">
        <v>37</v>
      </c>
      <c r="BN178" s="26">
        <v>40</v>
      </c>
      <c r="BO178" s="26">
        <v>11</v>
      </c>
      <c r="BP178" s="26">
        <v>56</v>
      </c>
      <c r="BQ178" s="26">
        <v>135</v>
      </c>
      <c r="BR178" s="26">
        <v>63</v>
      </c>
      <c r="BS178" s="26">
        <v>82</v>
      </c>
      <c r="BT178" s="26">
        <v>10</v>
      </c>
      <c r="BU178" s="26">
        <v>89</v>
      </c>
      <c r="BV178" s="26">
        <v>134</v>
      </c>
      <c r="BW178" s="26">
        <v>105</v>
      </c>
      <c r="BX178" s="27">
        <v>108</v>
      </c>
      <c r="BY178" s="28">
        <f t="shared" si="124"/>
        <v>83810</v>
      </c>
      <c r="BZ178" s="29">
        <f t="shared" si="125"/>
        <v>9082800</v>
      </c>
      <c r="CA178" s="14"/>
      <c r="CB178" s="78"/>
      <c r="CC178" s="30" t="s">
        <v>130</v>
      </c>
      <c r="CD178" s="31" t="s">
        <v>39</v>
      </c>
      <c r="CE178" s="31" t="s">
        <v>120</v>
      </c>
      <c r="CF178" s="31" t="s">
        <v>47</v>
      </c>
      <c r="CG178" s="31" t="s">
        <v>112</v>
      </c>
      <c r="CH178" s="31" t="s">
        <v>94</v>
      </c>
      <c r="CI178" s="31" t="s">
        <v>95</v>
      </c>
      <c r="CJ178" s="31" t="s">
        <v>115</v>
      </c>
      <c r="CK178" s="31" t="s">
        <v>48</v>
      </c>
      <c r="CL178" s="31" t="s">
        <v>121</v>
      </c>
      <c r="CM178" s="31" t="s">
        <v>36</v>
      </c>
      <c r="CN178" s="32" t="s">
        <v>131</v>
      </c>
      <c r="CO178" s="19"/>
    </row>
    <row r="179" spans="2:93" ht="12.75" x14ac:dyDescent="0.2">
      <c r="B179" s="8"/>
      <c r="C179" s="25">
        <v>91</v>
      </c>
      <c r="D179" s="26">
        <v>52</v>
      </c>
      <c r="E179" s="26">
        <v>35</v>
      </c>
      <c r="F179" s="26">
        <v>4</v>
      </c>
      <c r="G179" s="26">
        <v>105</v>
      </c>
      <c r="H179" s="26">
        <v>23</v>
      </c>
      <c r="I179" s="26">
        <v>122</v>
      </c>
      <c r="J179" s="26">
        <v>40</v>
      </c>
      <c r="K179" s="26">
        <v>141</v>
      </c>
      <c r="L179" s="26">
        <v>110</v>
      </c>
      <c r="M179" s="26">
        <v>93</v>
      </c>
      <c r="N179" s="27">
        <v>54</v>
      </c>
      <c r="O179" s="28">
        <f t="shared" si="120"/>
        <v>83810</v>
      </c>
      <c r="P179" s="29">
        <f t="shared" si="121"/>
        <v>9082800</v>
      </c>
      <c r="Q179" s="14"/>
      <c r="R179" s="144" t="s">
        <v>151</v>
      </c>
      <c r="S179" s="150" t="s">
        <v>119</v>
      </c>
      <c r="T179" s="31" t="s">
        <v>86</v>
      </c>
      <c r="U179" s="31" t="s">
        <v>176</v>
      </c>
      <c r="V179" s="31" t="s">
        <v>82</v>
      </c>
      <c r="W179" s="31" t="s">
        <v>36</v>
      </c>
      <c r="X179" s="151" t="s">
        <v>65</v>
      </c>
      <c r="Y179" s="151" t="s">
        <v>74</v>
      </c>
      <c r="Z179" s="31" t="s">
        <v>39</v>
      </c>
      <c r="AA179" s="31" t="s">
        <v>79</v>
      </c>
      <c r="AB179" s="31" t="s">
        <v>175</v>
      </c>
      <c r="AC179" s="31" t="s">
        <v>89</v>
      </c>
      <c r="AD179" s="152" t="s">
        <v>122</v>
      </c>
      <c r="AE179" s="19"/>
      <c r="AG179" s="8"/>
      <c r="AH179" s="25">
        <v>136</v>
      </c>
      <c r="AI179" s="26">
        <v>60</v>
      </c>
      <c r="AJ179" s="26">
        <v>56</v>
      </c>
      <c r="AK179" s="26">
        <v>103</v>
      </c>
      <c r="AL179" s="26">
        <v>2</v>
      </c>
      <c r="AM179" s="26">
        <v>70</v>
      </c>
      <c r="AN179" s="26">
        <v>75</v>
      </c>
      <c r="AO179" s="26">
        <v>143</v>
      </c>
      <c r="AP179" s="26">
        <v>42</v>
      </c>
      <c r="AQ179" s="26">
        <v>89</v>
      </c>
      <c r="AR179" s="26">
        <v>85</v>
      </c>
      <c r="AS179" s="27">
        <v>9</v>
      </c>
      <c r="AT179" s="28">
        <f t="shared" si="122"/>
        <v>83810</v>
      </c>
      <c r="AU179" s="29">
        <f t="shared" si="123"/>
        <v>9082800</v>
      </c>
      <c r="AV179" s="88"/>
      <c r="AW179" s="145" t="s">
        <v>151</v>
      </c>
      <c r="AX179" s="30" t="s">
        <v>147</v>
      </c>
      <c r="AY179" s="31" t="s">
        <v>165</v>
      </c>
      <c r="AZ179" s="31" t="s">
        <v>47</v>
      </c>
      <c r="BA179" s="31" t="s">
        <v>14</v>
      </c>
      <c r="BB179" s="93" t="s">
        <v>157</v>
      </c>
      <c r="BC179" s="31" t="s">
        <v>162</v>
      </c>
      <c r="BD179" s="34" t="s">
        <v>163</v>
      </c>
      <c r="BE179" s="31" t="s">
        <v>158</v>
      </c>
      <c r="BF179" s="31" t="s">
        <v>13</v>
      </c>
      <c r="BG179" s="106" t="s">
        <v>48</v>
      </c>
      <c r="BH179" s="31" t="s">
        <v>166</v>
      </c>
      <c r="BI179" s="32" t="s">
        <v>150</v>
      </c>
      <c r="BJ179" s="19"/>
      <c r="BL179" s="8"/>
      <c r="BM179" s="25">
        <v>39</v>
      </c>
      <c r="BN179" s="26">
        <v>132</v>
      </c>
      <c r="BO179" s="26">
        <v>65</v>
      </c>
      <c r="BP179" s="26">
        <v>87</v>
      </c>
      <c r="BQ179" s="26">
        <v>110</v>
      </c>
      <c r="BR179" s="26">
        <v>136</v>
      </c>
      <c r="BS179" s="26">
        <v>9</v>
      </c>
      <c r="BT179" s="26">
        <v>35</v>
      </c>
      <c r="BU179" s="26">
        <v>58</v>
      </c>
      <c r="BV179" s="26">
        <v>80</v>
      </c>
      <c r="BW179" s="26">
        <v>13</v>
      </c>
      <c r="BX179" s="27">
        <v>106</v>
      </c>
      <c r="BY179" s="28">
        <f t="shared" si="124"/>
        <v>83810</v>
      </c>
      <c r="BZ179" s="29">
        <f t="shared" si="125"/>
        <v>9082800</v>
      </c>
      <c r="CA179" s="14"/>
      <c r="CB179" s="78" t="s">
        <v>154</v>
      </c>
      <c r="CC179" s="30" t="s">
        <v>125</v>
      </c>
      <c r="CD179" s="31" t="s">
        <v>123</v>
      </c>
      <c r="CE179" s="31" t="s">
        <v>35</v>
      </c>
      <c r="CF179" s="31" t="s">
        <v>51</v>
      </c>
      <c r="CG179" s="31" t="s">
        <v>175</v>
      </c>
      <c r="CH179" s="31" t="s">
        <v>147</v>
      </c>
      <c r="CI179" s="31" t="s">
        <v>150</v>
      </c>
      <c r="CJ179" s="31" t="s">
        <v>176</v>
      </c>
      <c r="CK179" s="31" t="s">
        <v>44</v>
      </c>
      <c r="CL179" s="31" t="s">
        <v>40</v>
      </c>
      <c r="CM179" s="31" t="s">
        <v>118</v>
      </c>
      <c r="CN179" s="32" t="s">
        <v>128</v>
      </c>
      <c r="CO179" s="19"/>
    </row>
    <row r="180" spans="2:93" ht="12.75" x14ac:dyDescent="0.2">
      <c r="B180" s="8"/>
      <c r="C180" s="25">
        <v>109</v>
      </c>
      <c r="D180" s="26">
        <v>38</v>
      </c>
      <c r="E180" s="26">
        <v>85</v>
      </c>
      <c r="F180" s="26">
        <v>29</v>
      </c>
      <c r="G180" s="26">
        <v>13</v>
      </c>
      <c r="H180" s="26">
        <v>25</v>
      </c>
      <c r="I180" s="26">
        <v>120</v>
      </c>
      <c r="J180" s="26">
        <v>132</v>
      </c>
      <c r="K180" s="26">
        <v>116</v>
      </c>
      <c r="L180" s="26">
        <v>60</v>
      </c>
      <c r="M180" s="26">
        <v>107</v>
      </c>
      <c r="N180" s="27">
        <v>36</v>
      </c>
      <c r="O180" s="28">
        <f t="shared" si="120"/>
        <v>83810</v>
      </c>
      <c r="P180" s="29">
        <f t="shared" si="121"/>
        <v>9082800</v>
      </c>
      <c r="Q180" s="14"/>
      <c r="R180" s="144" t="s">
        <v>164</v>
      </c>
      <c r="S180" s="30" t="s">
        <v>60</v>
      </c>
      <c r="T180" s="31" t="s">
        <v>149</v>
      </c>
      <c r="U180" s="31" t="s">
        <v>166</v>
      </c>
      <c r="V180" s="31" t="s">
        <v>136</v>
      </c>
      <c r="W180" s="31" t="s">
        <v>118</v>
      </c>
      <c r="X180" s="31" t="s">
        <v>93</v>
      </c>
      <c r="Y180" s="31" t="s">
        <v>96</v>
      </c>
      <c r="Z180" s="31" t="s">
        <v>123</v>
      </c>
      <c r="AA180" s="31" t="s">
        <v>133</v>
      </c>
      <c r="AB180" s="31" t="s">
        <v>165</v>
      </c>
      <c r="AC180" s="31" t="s">
        <v>148</v>
      </c>
      <c r="AD180" s="32" t="s">
        <v>57</v>
      </c>
      <c r="AE180" s="19"/>
      <c r="AG180" s="8"/>
      <c r="AH180" s="25">
        <v>47</v>
      </c>
      <c r="AI180" s="26">
        <v>67</v>
      </c>
      <c r="AJ180" s="26">
        <v>12</v>
      </c>
      <c r="AK180" s="26">
        <v>54</v>
      </c>
      <c r="AL180" s="26">
        <v>41</v>
      </c>
      <c r="AM180" s="26">
        <v>141</v>
      </c>
      <c r="AN180" s="26">
        <v>4</v>
      </c>
      <c r="AO180" s="26">
        <v>104</v>
      </c>
      <c r="AP180" s="26">
        <v>91</v>
      </c>
      <c r="AQ180" s="26">
        <v>133</v>
      </c>
      <c r="AR180" s="26">
        <v>78</v>
      </c>
      <c r="AS180" s="27">
        <v>98</v>
      </c>
      <c r="AT180" s="28">
        <f t="shared" si="122"/>
        <v>83810</v>
      </c>
      <c r="AU180" s="29">
        <f t="shared" si="123"/>
        <v>9082800</v>
      </c>
      <c r="AV180" s="88"/>
      <c r="AW180" s="145" t="s">
        <v>164</v>
      </c>
      <c r="AX180" s="30" t="s">
        <v>135</v>
      </c>
      <c r="AY180" s="31" t="s">
        <v>68</v>
      </c>
      <c r="AZ180" s="31" t="s">
        <v>168</v>
      </c>
      <c r="BA180" s="31" t="s">
        <v>122</v>
      </c>
      <c r="BB180" s="93" t="s">
        <v>105</v>
      </c>
      <c r="BC180" s="31" t="s">
        <v>79</v>
      </c>
      <c r="BD180" s="31" t="s">
        <v>82</v>
      </c>
      <c r="BE180" s="34" t="s">
        <v>104</v>
      </c>
      <c r="BF180" s="31" t="s">
        <v>119</v>
      </c>
      <c r="BG180" s="94" t="s">
        <v>169</v>
      </c>
      <c r="BH180" s="33" t="s">
        <v>71</v>
      </c>
      <c r="BI180" s="32" t="s">
        <v>134</v>
      </c>
      <c r="BJ180" s="19"/>
      <c r="BL180" s="8"/>
      <c r="BM180" s="25">
        <v>126</v>
      </c>
      <c r="BN180" s="26">
        <v>67</v>
      </c>
      <c r="BO180" s="26">
        <v>130</v>
      </c>
      <c r="BP180" s="26">
        <v>44</v>
      </c>
      <c r="BQ180" s="26">
        <v>125</v>
      </c>
      <c r="BR180" s="26">
        <v>48</v>
      </c>
      <c r="BS180" s="26">
        <v>97</v>
      </c>
      <c r="BT180" s="26">
        <v>20</v>
      </c>
      <c r="BU180" s="26">
        <v>101</v>
      </c>
      <c r="BV180" s="26">
        <v>15</v>
      </c>
      <c r="BW180" s="26">
        <v>78</v>
      </c>
      <c r="BX180" s="27">
        <v>19</v>
      </c>
      <c r="BY180" s="28">
        <f t="shared" si="124"/>
        <v>83810</v>
      </c>
      <c r="BZ180" s="29">
        <f t="shared" si="125"/>
        <v>9082800</v>
      </c>
      <c r="CA180" s="14"/>
      <c r="CB180" s="78" t="s">
        <v>167</v>
      </c>
      <c r="CC180" s="30" t="s">
        <v>75</v>
      </c>
      <c r="CD180" s="31" t="s">
        <v>68</v>
      </c>
      <c r="CE180" s="31" t="s">
        <v>8</v>
      </c>
      <c r="CF180" s="31" t="s">
        <v>102</v>
      </c>
      <c r="CG180" s="31" t="s">
        <v>63</v>
      </c>
      <c r="CH180" s="31" t="s">
        <v>146</v>
      </c>
      <c r="CI180" s="31" t="s">
        <v>141</v>
      </c>
      <c r="CJ180" s="31" t="s">
        <v>54</v>
      </c>
      <c r="CK180" s="31" t="s">
        <v>107</v>
      </c>
      <c r="CL180" s="31" t="s">
        <v>19</v>
      </c>
      <c r="CM180" s="31" t="s">
        <v>71</v>
      </c>
      <c r="CN180" s="32" t="s">
        <v>64</v>
      </c>
      <c r="CO180" s="19"/>
    </row>
    <row r="181" spans="2:93" ht="12.75" x14ac:dyDescent="0.2">
      <c r="B181" s="8"/>
      <c r="C181" s="25">
        <v>137</v>
      </c>
      <c r="D181" s="26">
        <v>39</v>
      </c>
      <c r="E181" s="26">
        <v>136</v>
      </c>
      <c r="F181" s="26">
        <v>45</v>
      </c>
      <c r="G181" s="26">
        <v>88</v>
      </c>
      <c r="H181" s="26">
        <v>65</v>
      </c>
      <c r="I181" s="26">
        <v>80</v>
      </c>
      <c r="J181" s="26">
        <v>57</v>
      </c>
      <c r="K181" s="26">
        <v>100</v>
      </c>
      <c r="L181" s="26">
        <v>9</v>
      </c>
      <c r="M181" s="26">
        <v>106</v>
      </c>
      <c r="N181" s="27">
        <v>8</v>
      </c>
      <c r="O181" s="28">
        <f t="shared" si="120"/>
        <v>83810</v>
      </c>
      <c r="P181" s="29">
        <f t="shared" si="121"/>
        <v>9082800</v>
      </c>
      <c r="Q181" s="14"/>
      <c r="R181" s="144" t="s">
        <v>170</v>
      </c>
      <c r="S181" s="30" t="s">
        <v>78</v>
      </c>
      <c r="T181" s="31" t="s">
        <v>125</v>
      </c>
      <c r="U181" s="31" t="s">
        <v>147</v>
      </c>
      <c r="V181" s="119" t="s">
        <v>101</v>
      </c>
      <c r="W181" s="31" t="s">
        <v>56</v>
      </c>
      <c r="X181" s="119" t="s">
        <v>35</v>
      </c>
      <c r="Y181" s="119" t="s">
        <v>40</v>
      </c>
      <c r="Z181" s="31" t="s">
        <v>61</v>
      </c>
      <c r="AA181" s="119" t="s">
        <v>108</v>
      </c>
      <c r="AB181" s="31" t="s">
        <v>150</v>
      </c>
      <c r="AC181" s="31" t="s">
        <v>128</v>
      </c>
      <c r="AD181" s="32" t="s">
        <v>83</v>
      </c>
      <c r="AE181" s="19"/>
      <c r="AG181" s="8"/>
      <c r="AH181" s="25">
        <v>144</v>
      </c>
      <c r="AI181" s="26">
        <v>20</v>
      </c>
      <c r="AJ181" s="26">
        <v>80</v>
      </c>
      <c r="AK181" s="26">
        <v>36</v>
      </c>
      <c r="AL181" s="26">
        <v>57</v>
      </c>
      <c r="AM181" s="26">
        <v>43</v>
      </c>
      <c r="AN181" s="26">
        <v>102</v>
      </c>
      <c r="AO181" s="26">
        <v>88</v>
      </c>
      <c r="AP181" s="26">
        <v>109</v>
      </c>
      <c r="AQ181" s="26">
        <v>65</v>
      </c>
      <c r="AR181" s="26">
        <v>125</v>
      </c>
      <c r="AS181" s="27">
        <v>1</v>
      </c>
      <c r="AT181" s="28">
        <f t="shared" si="122"/>
        <v>83810</v>
      </c>
      <c r="AU181" s="29">
        <f t="shared" si="123"/>
        <v>9082800</v>
      </c>
      <c r="AV181" s="88"/>
      <c r="AW181" s="145" t="s">
        <v>170</v>
      </c>
      <c r="AX181" s="30" t="s">
        <v>62</v>
      </c>
      <c r="AY181" s="31" t="s">
        <v>54</v>
      </c>
      <c r="AZ181" s="31" t="s">
        <v>40</v>
      </c>
      <c r="BA181" s="31" t="s">
        <v>57</v>
      </c>
      <c r="BB181" s="93" t="s">
        <v>61</v>
      </c>
      <c r="BC181" s="31" t="s">
        <v>59</v>
      </c>
      <c r="BD181" s="31" t="s">
        <v>58</v>
      </c>
      <c r="BE181" s="31" t="s">
        <v>56</v>
      </c>
      <c r="BF181" s="34" t="s">
        <v>60</v>
      </c>
      <c r="BG181" s="94" t="s">
        <v>35</v>
      </c>
      <c r="BH181" s="31" t="s">
        <v>63</v>
      </c>
      <c r="BI181" s="81" t="s">
        <v>55</v>
      </c>
      <c r="BJ181" s="19"/>
      <c r="BL181" s="8"/>
      <c r="BM181" s="25">
        <v>51</v>
      </c>
      <c r="BN181" s="26">
        <v>95</v>
      </c>
      <c r="BO181" s="26">
        <v>43</v>
      </c>
      <c r="BP181" s="26">
        <v>115</v>
      </c>
      <c r="BQ181" s="26">
        <v>3</v>
      </c>
      <c r="BR181" s="26">
        <v>29</v>
      </c>
      <c r="BS181" s="26">
        <v>116</v>
      </c>
      <c r="BT181" s="26">
        <v>142</v>
      </c>
      <c r="BU181" s="26">
        <v>30</v>
      </c>
      <c r="BV181" s="26">
        <v>102</v>
      </c>
      <c r="BW181" s="26">
        <v>50</v>
      </c>
      <c r="BX181" s="27">
        <v>94</v>
      </c>
      <c r="BY181" s="28">
        <f t="shared" si="124"/>
        <v>83810</v>
      </c>
      <c r="BZ181" s="29">
        <f t="shared" si="125"/>
        <v>9082800</v>
      </c>
      <c r="CA181" s="14"/>
      <c r="CB181" s="78" t="s">
        <v>171</v>
      </c>
      <c r="CC181" s="30" t="s">
        <v>50</v>
      </c>
      <c r="CD181" s="31" t="s">
        <v>9</v>
      </c>
      <c r="CE181" s="31" t="s">
        <v>59</v>
      </c>
      <c r="CF181" s="31" t="s">
        <v>113</v>
      </c>
      <c r="CG181" s="31" t="s">
        <v>72</v>
      </c>
      <c r="CH181" s="31" t="s">
        <v>136</v>
      </c>
      <c r="CI181" s="31" t="s">
        <v>133</v>
      </c>
      <c r="CJ181" s="31" t="s">
        <v>67</v>
      </c>
      <c r="CK181" s="31" t="s">
        <v>114</v>
      </c>
      <c r="CL181" s="31" t="s">
        <v>58</v>
      </c>
      <c r="CM181" s="31" t="s">
        <v>18</v>
      </c>
      <c r="CN181" s="32" t="s">
        <v>45</v>
      </c>
      <c r="CO181" s="19"/>
    </row>
    <row r="182" spans="2:93" ht="12.75" x14ac:dyDescent="0.2">
      <c r="B182" s="8"/>
      <c r="C182" s="25">
        <v>114</v>
      </c>
      <c r="D182" s="26">
        <v>1</v>
      </c>
      <c r="E182" s="26">
        <v>83</v>
      </c>
      <c r="F182" s="26">
        <v>129</v>
      </c>
      <c r="G182" s="26">
        <v>77</v>
      </c>
      <c r="H182" s="26">
        <v>58</v>
      </c>
      <c r="I182" s="26">
        <v>87</v>
      </c>
      <c r="J182" s="26">
        <v>68</v>
      </c>
      <c r="K182" s="26">
        <v>16</v>
      </c>
      <c r="L182" s="26">
        <v>62</v>
      </c>
      <c r="M182" s="26">
        <v>144</v>
      </c>
      <c r="N182" s="27">
        <v>31</v>
      </c>
      <c r="O182" s="28">
        <f t="shared" si="120"/>
        <v>83810</v>
      </c>
      <c r="P182" s="29">
        <f t="shared" si="121"/>
        <v>9082800</v>
      </c>
      <c r="Q182" s="14"/>
      <c r="R182" s="144" t="s">
        <v>172</v>
      </c>
      <c r="S182" s="30" t="s">
        <v>97</v>
      </c>
      <c r="T182" s="31" t="s">
        <v>55</v>
      </c>
      <c r="U182" s="31" t="s">
        <v>32</v>
      </c>
      <c r="V182" s="31" t="s">
        <v>30</v>
      </c>
      <c r="W182" s="31" t="s">
        <v>80</v>
      </c>
      <c r="X182" s="31" t="s">
        <v>44</v>
      </c>
      <c r="Y182" s="31" t="s">
        <v>51</v>
      </c>
      <c r="Z182" s="31" t="s">
        <v>81</v>
      </c>
      <c r="AA182" s="31" t="s">
        <v>23</v>
      </c>
      <c r="AB182" s="31" t="s">
        <v>21</v>
      </c>
      <c r="AC182" s="31" t="s">
        <v>62</v>
      </c>
      <c r="AD182" s="32" t="s">
        <v>92</v>
      </c>
      <c r="AE182" s="19"/>
      <c r="AG182" s="8"/>
      <c r="AH182" s="25">
        <v>46</v>
      </c>
      <c r="AI182" s="26">
        <v>62</v>
      </c>
      <c r="AJ182" s="26">
        <v>139</v>
      </c>
      <c r="AK182" s="26">
        <v>92</v>
      </c>
      <c r="AL182" s="26">
        <v>129</v>
      </c>
      <c r="AM182" s="26">
        <v>112</v>
      </c>
      <c r="AN182" s="26">
        <v>33</v>
      </c>
      <c r="AO182" s="26">
        <v>16</v>
      </c>
      <c r="AP182" s="26">
        <v>53</v>
      </c>
      <c r="AQ182" s="26">
        <v>6</v>
      </c>
      <c r="AR182" s="26">
        <v>83</v>
      </c>
      <c r="AS182" s="27">
        <v>99</v>
      </c>
      <c r="AT182" s="28">
        <f t="shared" si="122"/>
        <v>83810</v>
      </c>
      <c r="AU182" s="29">
        <f t="shared" si="123"/>
        <v>9082800</v>
      </c>
      <c r="AV182" s="88"/>
      <c r="AW182" s="145" t="s">
        <v>172</v>
      </c>
      <c r="AX182" s="30" t="s">
        <v>31</v>
      </c>
      <c r="AY182" s="33" t="s">
        <v>21</v>
      </c>
      <c r="AZ182" s="31" t="s">
        <v>25</v>
      </c>
      <c r="BA182" s="31" t="s">
        <v>24</v>
      </c>
      <c r="BB182" s="93" t="s">
        <v>30</v>
      </c>
      <c r="BC182" s="31" t="s">
        <v>27</v>
      </c>
      <c r="BD182" s="31" t="s">
        <v>26</v>
      </c>
      <c r="BE182" s="31" t="s">
        <v>23</v>
      </c>
      <c r="BF182" s="31" t="s">
        <v>29</v>
      </c>
      <c r="BG182" s="97" t="s">
        <v>28</v>
      </c>
      <c r="BH182" s="31" t="s">
        <v>32</v>
      </c>
      <c r="BI182" s="32" t="s">
        <v>22</v>
      </c>
      <c r="BJ182" s="19"/>
      <c r="BL182" s="8"/>
      <c r="BM182" s="25">
        <v>68</v>
      </c>
      <c r="BN182" s="26">
        <v>17</v>
      </c>
      <c r="BO182" s="26">
        <v>96</v>
      </c>
      <c r="BP182" s="26">
        <v>46</v>
      </c>
      <c r="BQ182" s="26">
        <v>121</v>
      </c>
      <c r="BR182" s="26">
        <v>133</v>
      </c>
      <c r="BS182" s="26">
        <v>12</v>
      </c>
      <c r="BT182" s="26">
        <v>24</v>
      </c>
      <c r="BU182" s="26">
        <v>99</v>
      </c>
      <c r="BV182" s="26">
        <v>49</v>
      </c>
      <c r="BW182" s="26">
        <v>128</v>
      </c>
      <c r="BX182" s="27">
        <v>77</v>
      </c>
      <c r="BY182" s="28">
        <f t="shared" si="124"/>
        <v>83810</v>
      </c>
      <c r="BZ182" s="29">
        <f t="shared" si="125"/>
        <v>9082800</v>
      </c>
      <c r="CA182" s="14"/>
      <c r="CB182" s="78" t="s">
        <v>42</v>
      </c>
      <c r="CC182" s="30" t="s">
        <v>81</v>
      </c>
      <c r="CD182" s="31" t="s">
        <v>91</v>
      </c>
      <c r="CE182" s="31" t="s">
        <v>139</v>
      </c>
      <c r="CF182" s="31" t="s">
        <v>31</v>
      </c>
      <c r="CG182" s="31" t="s">
        <v>156</v>
      </c>
      <c r="CH182" s="31" t="s">
        <v>169</v>
      </c>
      <c r="CI182" s="31" t="s">
        <v>168</v>
      </c>
      <c r="CJ182" s="31" t="s">
        <v>159</v>
      </c>
      <c r="CK182" s="31" t="s">
        <v>22</v>
      </c>
      <c r="CL182" s="31" t="s">
        <v>138</v>
      </c>
      <c r="CM182" s="31" t="s">
        <v>98</v>
      </c>
      <c r="CN182" s="32" t="s">
        <v>80</v>
      </c>
      <c r="CO182" s="19"/>
    </row>
    <row r="183" spans="2:93" ht="12.75" x14ac:dyDescent="0.2">
      <c r="B183" s="8"/>
      <c r="C183" s="25">
        <v>67</v>
      </c>
      <c r="D183" s="26">
        <v>74</v>
      </c>
      <c r="E183" s="26">
        <v>22</v>
      </c>
      <c r="F183" s="26">
        <v>94</v>
      </c>
      <c r="G183" s="26">
        <v>24</v>
      </c>
      <c r="H183" s="26">
        <v>143</v>
      </c>
      <c r="I183" s="26">
        <v>2</v>
      </c>
      <c r="J183" s="26">
        <v>121</v>
      </c>
      <c r="K183" s="26">
        <v>51</v>
      </c>
      <c r="L183" s="26">
        <v>123</v>
      </c>
      <c r="M183" s="26">
        <v>71</v>
      </c>
      <c r="N183" s="27">
        <v>78</v>
      </c>
      <c r="O183" s="28">
        <f t="shared" si="120"/>
        <v>83810</v>
      </c>
      <c r="P183" s="29">
        <f t="shared" si="121"/>
        <v>9082800</v>
      </c>
      <c r="Q183" s="14"/>
      <c r="R183" s="144" t="s">
        <v>174</v>
      </c>
      <c r="S183" s="30" t="s">
        <v>68</v>
      </c>
      <c r="T183" s="35" t="s">
        <v>87</v>
      </c>
      <c r="U183" s="35" t="s">
        <v>127</v>
      </c>
      <c r="V183" s="31" t="s">
        <v>45</v>
      </c>
      <c r="W183" s="31" t="s">
        <v>159</v>
      </c>
      <c r="X183" s="31" t="s">
        <v>158</v>
      </c>
      <c r="Y183" s="31" t="s">
        <v>157</v>
      </c>
      <c r="Z183" s="31" t="s">
        <v>156</v>
      </c>
      <c r="AA183" s="31" t="s">
        <v>50</v>
      </c>
      <c r="AB183" s="35" t="s">
        <v>126</v>
      </c>
      <c r="AC183" s="35" t="s">
        <v>88</v>
      </c>
      <c r="AD183" s="32" t="s">
        <v>71</v>
      </c>
      <c r="AE183" s="19"/>
      <c r="AG183" s="8"/>
      <c r="AH183" s="25">
        <v>77</v>
      </c>
      <c r="AI183" s="26">
        <v>45</v>
      </c>
      <c r="AJ183" s="26">
        <v>15</v>
      </c>
      <c r="AK183" s="26">
        <v>19</v>
      </c>
      <c r="AL183" s="26">
        <v>26</v>
      </c>
      <c r="AM183" s="26">
        <v>108</v>
      </c>
      <c r="AN183" s="26">
        <v>37</v>
      </c>
      <c r="AO183" s="26">
        <v>119</v>
      </c>
      <c r="AP183" s="26">
        <v>126</v>
      </c>
      <c r="AQ183" s="26">
        <v>130</v>
      </c>
      <c r="AR183" s="26">
        <v>100</v>
      </c>
      <c r="AS183" s="27">
        <v>68</v>
      </c>
      <c r="AT183" s="28">
        <f t="shared" si="122"/>
        <v>83810</v>
      </c>
      <c r="AU183" s="29">
        <f t="shared" si="123"/>
        <v>9082800</v>
      </c>
      <c r="AV183" s="88"/>
      <c r="AW183" s="145" t="s">
        <v>174</v>
      </c>
      <c r="AX183" s="30" t="s">
        <v>80</v>
      </c>
      <c r="AY183" s="31" t="s">
        <v>101</v>
      </c>
      <c r="AZ183" s="33" t="s">
        <v>19</v>
      </c>
      <c r="BA183" s="31" t="s">
        <v>64</v>
      </c>
      <c r="BB183" s="93" t="s">
        <v>49</v>
      </c>
      <c r="BC183" s="31" t="s">
        <v>131</v>
      </c>
      <c r="BD183" s="31" t="s">
        <v>130</v>
      </c>
      <c r="BE183" s="31" t="s">
        <v>46</v>
      </c>
      <c r="BF183" s="31" t="s">
        <v>75</v>
      </c>
      <c r="BG183" s="94" t="s">
        <v>8</v>
      </c>
      <c r="BH183" s="34" t="s">
        <v>108</v>
      </c>
      <c r="BI183" s="32" t="s">
        <v>81</v>
      </c>
      <c r="BJ183" s="19"/>
      <c r="BL183" s="8"/>
      <c r="BM183" s="25">
        <v>1</v>
      </c>
      <c r="BN183" s="26">
        <v>57</v>
      </c>
      <c r="BO183" s="26">
        <v>75</v>
      </c>
      <c r="BP183" s="26">
        <v>5</v>
      </c>
      <c r="BQ183" s="26">
        <v>64</v>
      </c>
      <c r="BR183" s="26">
        <v>92</v>
      </c>
      <c r="BS183" s="26">
        <v>53</v>
      </c>
      <c r="BT183" s="26">
        <v>81</v>
      </c>
      <c r="BU183" s="26">
        <v>140</v>
      </c>
      <c r="BV183" s="26">
        <v>70</v>
      </c>
      <c r="BW183" s="26">
        <v>88</v>
      </c>
      <c r="BX183" s="27">
        <v>144</v>
      </c>
      <c r="BY183" s="28">
        <f t="shared" si="124"/>
        <v>83810</v>
      </c>
      <c r="BZ183" s="29">
        <f t="shared" si="125"/>
        <v>9082800</v>
      </c>
      <c r="CA183" s="14"/>
      <c r="CB183" s="78" t="s">
        <v>137</v>
      </c>
      <c r="CC183" s="30" t="s">
        <v>55</v>
      </c>
      <c r="CD183" s="31" t="s">
        <v>61</v>
      </c>
      <c r="CE183" s="31" t="s">
        <v>163</v>
      </c>
      <c r="CF183" s="31" t="s">
        <v>144</v>
      </c>
      <c r="CG183" s="35" t="s">
        <v>152</v>
      </c>
      <c r="CH183" s="35" t="s">
        <v>24</v>
      </c>
      <c r="CI183" s="35" t="s">
        <v>29</v>
      </c>
      <c r="CJ183" s="35" t="s">
        <v>153</v>
      </c>
      <c r="CK183" s="31" t="s">
        <v>143</v>
      </c>
      <c r="CL183" s="31" t="s">
        <v>162</v>
      </c>
      <c r="CM183" s="31" t="s">
        <v>56</v>
      </c>
      <c r="CN183" s="32" t="s">
        <v>62</v>
      </c>
      <c r="CO183" s="19"/>
    </row>
    <row r="184" spans="2:93" ht="13.5" thickBot="1" x14ac:dyDescent="0.25">
      <c r="B184" s="8"/>
      <c r="C184" s="40">
        <v>128</v>
      </c>
      <c r="D184" s="41">
        <v>126</v>
      </c>
      <c r="E184" s="41">
        <v>81</v>
      </c>
      <c r="F184" s="41">
        <v>119</v>
      </c>
      <c r="G184" s="41">
        <v>42</v>
      </c>
      <c r="H184" s="41">
        <v>108</v>
      </c>
      <c r="I184" s="41">
        <v>37</v>
      </c>
      <c r="J184" s="41">
        <v>103</v>
      </c>
      <c r="K184" s="41">
        <v>26</v>
      </c>
      <c r="L184" s="41">
        <v>64</v>
      </c>
      <c r="M184" s="41">
        <v>19</v>
      </c>
      <c r="N184" s="42">
        <v>17</v>
      </c>
      <c r="O184" s="28">
        <f t="shared" si="120"/>
        <v>83810</v>
      </c>
      <c r="P184" s="29">
        <f t="shared" si="121"/>
        <v>9082800</v>
      </c>
      <c r="Q184" s="14"/>
      <c r="R184" s="144" t="s">
        <v>178</v>
      </c>
      <c r="S184" s="43" t="s">
        <v>98</v>
      </c>
      <c r="T184" s="44" t="s">
        <v>75</v>
      </c>
      <c r="U184" s="44" t="s">
        <v>153</v>
      </c>
      <c r="V184" s="44" t="s">
        <v>46</v>
      </c>
      <c r="W184" s="44" t="s">
        <v>13</v>
      </c>
      <c r="X184" s="44" t="s">
        <v>131</v>
      </c>
      <c r="Y184" s="44" t="s">
        <v>130</v>
      </c>
      <c r="Z184" s="44" t="s">
        <v>14</v>
      </c>
      <c r="AA184" s="44" t="s">
        <v>49</v>
      </c>
      <c r="AB184" s="44" t="s">
        <v>152</v>
      </c>
      <c r="AC184" s="44" t="s">
        <v>64</v>
      </c>
      <c r="AD184" s="45" t="s">
        <v>91</v>
      </c>
      <c r="AE184" s="19"/>
      <c r="AF184" s="153"/>
      <c r="AG184" s="8"/>
      <c r="AH184" s="40">
        <v>82</v>
      </c>
      <c r="AI184" s="41">
        <v>7</v>
      </c>
      <c r="AJ184" s="41">
        <v>95</v>
      </c>
      <c r="AK184" s="41">
        <v>110</v>
      </c>
      <c r="AL184" s="41">
        <v>121</v>
      </c>
      <c r="AM184" s="41">
        <v>114</v>
      </c>
      <c r="AN184" s="41">
        <v>31</v>
      </c>
      <c r="AO184" s="41">
        <v>24</v>
      </c>
      <c r="AP184" s="41">
        <v>35</v>
      </c>
      <c r="AQ184" s="41">
        <v>50</v>
      </c>
      <c r="AR184" s="41">
        <v>138</v>
      </c>
      <c r="AS184" s="42">
        <v>63</v>
      </c>
      <c r="AT184" s="28">
        <f t="shared" si="122"/>
        <v>83810</v>
      </c>
      <c r="AU184" s="29">
        <f t="shared" si="123"/>
        <v>9082800</v>
      </c>
      <c r="AV184" s="88"/>
      <c r="AW184" s="145" t="s">
        <v>178</v>
      </c>
      <c r="AX184" s="114" t="s">
        <v>95</v>
      </c>
      <c r="AY184" s="44" t="s">
        <v>43</v>
      </c>
      <c r="AZ184" s="44" t="s">
        <v>9</v>
      </c>
      <c r="BA184" s="44" t="s">
        <v>175</v>
      </c>
      <c r="BB184" s="115" t="s">
        <v>156</v>
      </c>
      <c r="BC184" s="44" t="s">
        <v>97</v>
      </c>
      <c r="BD184" s="44" t="s">
        <v>92</v>
      </c>
      <c r="BE184" s="44" t="s">
        <v>159</v>
      </c>
      <c r="BF184" s="44" t="s">
        <v>176</v>
      </c>
      <c r="BG184" s="100" t="s">
        <v>18</v>
      </c>
      <c r="BH184" s="44" t="s">
        <v>52</v>
      </c>
      <c r="BI184" s="86" t="s">
        <v>94</v>
      </c>
      <c r="BJ184" s="19"/>
      <c r="BL184" s="8"/>
      <c r="BM184" s="40">
        <v>52</v>
      </c>
      <c r="BN184" s="41">
        <v>2</v>
      </c>
      <c r="BO184" s="41">
        <v>109</v>
      </c>
      <c r="BP184" s="41">
        <v>16</v>
      </c>
      <c r="BQ184" s="41">
        <v>62</v>
      </c>
      <c r="BR184" s="41">
        <v>91</v>
      </c>
      <c r="BS184" s="41">
        <v>54</v>
      </c>
      <c r="BT184" s="41">
        <v>83</v>
      </c>
      <c r="BU184" s="41">
        <v>129</v>
      </c>
      <c r="BV184" s="41">
        <v>36</v>
      </c>
      <c r="BW184" s="41">
        <v>143</v>
      </c>
      <c r="BX184" s="42">
        <v>93</v>
      </c>
      <c r="BY184" s="28">
        <f t="shared" si="124"/>
        <v>83810</v>
      </c>
      <c r="BZ184" s="29">
        <f t="shared" si="125"/>
        <v>9082800</v>
      </c>
      <c r="CA184" s="14"/>
      <c r="CB184" s="78" t="s">
        <v>124</v>
      </c>
      <c r="CC184" s="43" t="s">
        <v>86</v>
      </c>
      <c r="CD184" s="44" t="s">
        <v>157</v>
      </c>
      <c r="CE184" s="44" t="s">
        <v>60</v>
      </c>
      <c r="CF184" s="44" t="s">
        <v>23</v>
      </c>
      <c r="CG184" s="84" t="s">
        <v>21</v>
      </c>
      <c r="CH184" s="84" t="s">
        <v>119</v>
      </c>
      <c r="CI184" s="84" t="s">
        <v>122</v>
      </c>
      <c r="CJ184" s="84" t="s">
        <v>32</v>
      </c>
      <c r="CK184" s="44" t="s">
        <v>30</v>
      </c>
      <c r="CL184" s="44" t="s">
        <v>57</v>
      </c>
      <c r="CM184" s="44" t="s">
        <v>158</v>
      </c>
      <c r="CN184" s="45" t="s">
        <v>89</v>
      </c>
      <c r="CO184" s="19"/>
    </row>
    <row r="185" spans="2:93" ht="12.75" x14ac:dyDescent="0.2">
      <c r="B185" s="8"/>
      <c r="C185" s="50">
        <f t="shared" ref="C185:N185" si="126">SUMSQ(C173:C184)</f>
        <v>83810</v>
      </c>
      <c r="D185" s="51">
        <f t="shared" si="126"/>
        <v>83810</v>
      </c>
      <c r="E185" s="51">
        <f t="shared" si="126"/>
        <v>83810</v>
      </c>
      <c r="F185" s="51">
        <f t="shared" si="126"/>
        <v>83810</v>
      </c>
      <c r="G185" s="51">
        <f t="shared" si="126"/>
        <v>83810</v>
      </c>
      <c r="H185" s="51">
        <f t="shared" si="126"/>
        <v>83810</v>
      </c>
      <c r="I185" s="51">
        <f t="shared" si="126"/>
        <v>83810</v>
      </c>
      <c r="J185" s="51">
        <f t="shared" si="126"/>
        <v>83810</v>
      </c>
      <c r="K185" s="51">
        <f t="shared" si="126"/>
        <v>83810</v>
      </c>
      <c r="L185" s="51">
        <f t="shared" si="126"/>
        <v>83810</v>
      </c>
      <c r="M185" s="51">
        <f t="shared" si="126"/>
        <v>83810</v>
      </c>
      <c r="N185" s="51">
        <f t="shared" si="126"/>
        <v>83810</v>
      </c>
      <c r="O185" s="28">
        <f>SUMSQ(C173,D174,E175,F176,G177,H178,I179,J180,K181,L182,M183,N184)</f>
        <v>83810</v>
      </c>
      <c r="P185" s="52">
        <f>C173^3+D174^3+E175^3+F176^3+G177^3+H178^3+I179^3+J180^3+K181^3+L182^3+M183^3+N184^3</f>
        <v>9082800</v>
      </c>
      <c r="Q185" s="14"/>
      <c r="R185" s="1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9"/>
      <c r="AF185" s="153"/>
      <c r="AG185" s="8"/>
      <c r="AH185" s="50">
        <f t="shared" ref="AH185:AS185" si="127">SUMSQ(AH173:AH184)</f>
        <v>83810</v>
      </c>
      <c r="AI185" s="51">
        <f t="shared" si="127"/>
        <v>83810</v>
      </c>
      <c r="AJ185" s="51">
        <f t="shared" si="127"/>
        <v>83810</v>
      </c>
      <c r="AK185" s="51">
        <f t="shared" si="127"/>
        <v>83810</v>
      </c>
      <c r="AL185" s="51">
        <f t="shared" si="127"/>
        <v>83810</v>
      </c>
      <c r="AM185" s="51">
        <f t="shared" si="127"/>
        <v>83810</v>
      </c>
      <c r="AN185" s="51">
        <f t="shared" si="127"/>
        <v>83810</v>
      </c>
      <c r="AO185" s="51">
        <f t="shared" si="127"/>
        <v>83810</v>
      </c>
      <c r="AP185" s="51">
        <f t="shared" si="127"/>
        <v>83810</v>
      </c>
      <c r="AQ185" s="51">
        <f t="shared" si="127"/>
        <v>83810</v>
      </c>
      <c r="AR185" s="51">
        <f t="shared" si="127"/>
        <v>83810</v>
      </c>
      <c r="AS185" s="51">
        <f t="shared" si="127"/>
        <v>83810</v>
      </c>
      <c r="AT185" s="28">
        <f>SUMSQ(AH173,AI174,AJ175,AK176,AL177,AM178,AN179,AO180,AP181,AQ182,AR183,AS184)</f>
        <v>83810</v>
      </c>
      <c r="AU185" s="52">
        <f>AH173^3+AI174^3+AJ175^3+AK176^3+AL177^3+AM178^3+AN179^3+AO180^3+AP181^3+AQ182^3+AR183^3+AS184^3</f>
        <v>9082800</v>
      </c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9"/>
      <c r="BL185" s="8"/>
      <c r="BM185" s="50">
        <f t="shared" ref="BM185:BX185" si="128">SUMSQ(BM173:BM184)</f>
        <v>83810</v>
      </c>
      <c r="BN185" s="51">
        <f t="shared" si="128"/>
        <v>83810</v>
      </c>
      <c r="BO185" s="51">
        <f t="shared" si="128"/>
        <v>83810</v>
      </c>
      <c r="BP185" s="51">
        <f t="shared" si="128"/>
        <v>83810</v>
      </c>
      <c r="BQ185" s="51">
        <f t="shared" si="128"/>
        <v>83810</v>
      </c>
      <c r="BR185" s="51">
        <f t="shared" si="128"/>
        <v>83810</v>
      </c>
      <c r="BS185" s="51">
        <f t="shared" si="128"/>
        <v>83810</v>
      </c>
      <c r="BT185" s="51">
        <f t="shared" si="128"/>
        <v>83810</v>
      </c>
      <c r="BU185" s="51">
        <f t="shared" si="128"/>
        <v>83810</v>
      </c>
      <c r="BV185" s="51">
        <f t="shared" si="128"/>
        <v>83810</v>
      </c>
      <c r="BW185" s="51">
        <f t="shared" si="128"/>
        <v>83810</v>
      </c>
      <c r="BX185" s="51">
        <f t="shared" si="128"/>
        <v>83810</v>
      </c>
      <c r="BY185" s="28">
        <f>SUMSQ(BM173,BN174,BO175,BP176,BQ177,BR178,BS179,BT180,BU181,BV182,BW183,BX184)</f>
        <v>83810</v>
      </c>
      <c r="BZ185" s="52">
        <f>BM173^3+BN174^3+BO175^3+BP176^3+BQ177^3+BR178^3+BS179^3+BT180^3+BU181^3+BV182^3+BW183^3+BX184^3</f>
        <v>9082800</v>
      </c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9"/>
    </row>
    <row r="186" spans="2:93" ht="12.75" thickBot="1" x14ac:dyDescent="0.25">
      <c r="B186" s="8"/>
      <c r="C186" s="55">
        <f t="shared" ref="C186:N186" si="129">C173^3+C174^3+C175^3+C176^3+C177^3+C178^3+C179^3+C180^3+C181^3+C182^3+C183^3+C184^3</f>
        <v>9082800</v>
      </c>
      <c r="D186" s="56">
        <f t="shared" si="129"/>
        <v>9082800</v>
      </c>
      <c r="E186" s="56">
        <f t="shared" si="129"/>
        <v>9082800</v>
      </c>
      <c r="F186" s="56">
        <f t="shared" si="129"/>
        <v>9082800</v>
      </c>
      <c r="G186" s="56">
        <f t="shared" si="129"/>
        <v>9082800</v>
      </c>
      <c r="H186" s="56">
        <f t="shared" si="129"/>
        <v>9082800</v>
      </c>
      <c r="I186" s="56">
        <f t="shared" si="129"/>
        <v>9082800</v>
      </c>
      <c r="J186" s="56">
        <f t="shared" si="129"/>
        <v>9082800</v>
      </c>
      <c r="K186" s="56">
        <f t="shared" si="129"/>
        <v>9082800</v>
      </c>
      <c r="L186" s="56">
        <f t="shared" si="129"/>
        <v>9082800</v>
      </c>
      <c r="M186" s="56">
        <f t="shared" si="129"/>
        <v>9082800</v>
      </c>
      <c r="N186" s="56">
        <f t="shared" si="129"/>
        <v>9082800</v>
      </c>
      <c r="O186" s="57">
        <f>SUMSQ(C184,D183,E182,F181,G180,H179,I178,J177,K176,L175,M174,N173)</f>
        <v>83810</v>
      </c>
      <c r="P186" s="58">
        <f>C184^3+D183^3+E182^3+F181^3+G180^3+H179^3+I178^3+J177^3+K176^3+L175^3+M174^3+N173^3</f>
        <v>9082800</v>
      </c>
      <c r="Q186" s="14"/>
      <c r="R186" s="14"/>
      <c r="S186" s="62" t="s">
        <v>168</v>
      </c>
      <c r="T186" s="63" t="s">
        <v>26</v>
      </c>
      <c r="U186" s="63" t="s">
        <v>37</v>
      </c>
      <c r="V186" s="63" t="s">
        <v>142</v>
      </c>
      <c r="W186" s="63" t="s">
        <v>113</v>
      </c>
      <c r="X186" s="63" t="s">
        <v>111</v>
      </c>
      <c r="Y186" s="63" t="s">
        <v>74</v>
      </c>
      <c r="Z186" s="63" t="s">
        <v>123</v>
      </c>
      <c r="AA186" s="63" t="s">
        <v>108</v>
      </c>
      <c r="AB186" s="63" t="s">
        <v>21</v>
      </c>
      <c r="AC186" s="63" t="s">
        <v>88</v>
      </c>
      <c r="AD186" s="64" t="s">
        <v>91</v>
      </c>
      <c r="AE186" s="19"/>
      <c r="AF186" s="153"/>
      <c r="AG186" s="8"/>
      <c r="AH186" s="55">
        <f t="shared" ref="AH186:AS186" si="130">AH173^3+AH174^3+AH175^3+AH176^3+AH177^3+AH178^3+AH179^3+AH180^3+AH181^3+AH182^3+AH183^3+AH184^3</f>
        <v>9082800</v>
      </c>
      <c r="AI186" s="56">
        <f t="shared" si="130"/>
        <v>9082800</v>
      </c>
      <c r="AJ186" s="56">
        <f t="shared" si="130"/>
        <v>9082800</v>
      </c>
      <c r="AK186" s="56">
        <f t="shared" si="130"/>
        <v>9082800</v>
      </c>
      <c r="AL186" s="56">
        <f t="shared" si="130"/>
        <v>9082800</v>
      </c>
      <c r="AM186" s="56">
        <f t="shared" si="130"/>
        <v>9082800</v>
      </c>
      <c r="AN186" s="56">
        <f t="shared" si="130"/>
        <v>9082800</v>
      </c>
      <c r="AO186" s="56">
        <f t="shared" si="130"/>
        <v>9082800</v>
      </c>
      <c r="AP186" s="56">
        <f t="shared" si="130"/>
        <v>9082800</v>
      </c>
      <c r="AQ186" s="56">
        <f t="shared" si="130"/>
        <v>9082800</v>
      </c>
      <c r="AR186" s="56">
        <f t="shared" si="130"/>
        <v>9082800</v>
      </c>
      <c r="AS186" s="56">
        <f t="shared" si="130"/>
        <v>9082800</v>
      </c>
      <c r="AT186" s="57">
        <f>SUMSQ(AH184,AI183,AJ182,AK181,AL180,AM179,AN178,AO177,AP176,AQ175,AR174,AS173)</f>
        <v>83810</v>
      </c>
      <c r="AU186" s="58">
        <f>AH184^3+AI183^3+AJ182^3+AK181^3+AL180^3+AM179^3+AN178^3+AO177^3+AP176^3+AQ175^3+AR174^3+AS173^3</f>
        <v>9082800</v>
      </c>
      <c r="AV186" s="14"/>
      <c r="AW186" s="14"/>
      <c r="AX186" s="62" t="s">
        <v>73</v>
      </c>
      <c r="AY186" s="63" t="s">
        <v>121</v>
      </c>
      <c r="AZ186" s="63" t="s">
        <v>123</v>
      </c>
      <c r="BA186" s="63" t="s">
        <v>136</v>
      </c>
      <c r="BB186" s="63" t="s">
        <v>37</v>
      </c>
      <c r="BC186" s="63" t="s">
        <v>176</v>
      </c>
      <c r="BD186" s="63" t="s">
        <v>163</v>
      </c>
      <c r="BE186" s="63" t="s">
        <v>104</v>
      </c>
      <c r="BF186" s="63" t="s">
        <v>60</v>
      </c>
      <c r="BG186" s="63" t="s">
        <v>28</v>
      </c>
      <c r="BH186" s="63" t="s">
        <v>108</v>
      </c>
      <c r="BI186" s="64" t="s">
        <v>94</v>
      </c>
      <c r="BJ186" s="19"/>
      <c r="BL186" s="8"/>
      <c r="BM186" s="55">
        <f t="shared" ref="BM186:BX186" si="131">BM173^3+BM174^3+BM175^3+BM176^3+BM177^3+BM178^3+BM179^3+BM180^3+BM181^3+BM182^3+BM183^3+BM184^3</f>
        <v>9082800</v>
      </c>
      <c r="BN186" s="56">
        <f t="shared" si="131"/>
        <v>9082800</v>
      </c>
      <c r="BO186" s="56">
        <f t="shared" si="131"/>
        <v>9082800</v>
      </c>
      <c r="BP186" s="56">
        <f t="shared" si="131"/>
        <v>9082800</v>
      </c>
      <c r="BQ186" s="56">
        <f t="shared" si="131"/>
        <v>9082800</v>
      </c>
      <c r="BR186" s="56">
        <f t="shared" si="131"/>
        <v>9082800</v>
      </c>
      <c r="BS186" s="56">
        <f t="shared" si="131"/>
        <v>9082800</v>
      </c>
      <c r="BT186" s="56">
        <f t="shared" si="131"/>
        <v>9082800</v>
      </c>
      <c r="BU186" s="56">
        <f t="shared" si="131"/>
        <v>9082800</v>
      </c>
      <c r="BV186" s="56">
        <f t="shared" si="131"/>
        <v>9082800</v>
      </c>
      <c r="BW186" s="56">
        <f t="shared" si="131"/>
        <v>9082800</v>
      </c>
      <c r="BX186" s="56">
        <f t="shared" si="131"/>
        <v>9082800</v>
      </c>
      <c r="BY186" s="57">
        <f>SUMSQ(BM184,BN183,BO182,BP181,BQ180,BR179,BS178,BT177,BU176,BV175,BW174,BX173)</f>
        <v>83810</v>
      </c>
      <c r="BZ186" s="58">
        <f>BM184^3+BN183^3+BO182^3+BP181^3+BQ180^3+BR179^3+BS178^3+BT177^3+BU176^3+BV175^3+BW174^3+BX173^3</f>
        <v>9082800</v>
      </c>
      <c r="CA186" s="14"/>
      <c r="CB186" s="14"/>
      <c r="CC186" s="62" t="s">
        <v>46</v>
      </c>
      <c r="CD186" s="63" t="s">
        <v>25</v>
      </c>
      <c r="CE186" s="63" t="s">
        <v>104</v>
      </c>
      <c r="CF186" s="63" t="s">
        <v>11</v>
      </c>
      <c r="CG186" s="63" t="s">
        <v>149</v>
      </c>
      <c r="CH186" s="63" t="s">
        <v>94</v>
      </c>
      <c r="CI186" s="63" t="s">
        <v>150</v>
      </c>
      <c r="CJ186" s="63" t="s">
        <v>54</v>
      </c>
      <c r="CK186" s="63" t="s">
        <v>114</v>
      </c>
      <c r="CL186" s="63" t="s">
        <v>138</v>
      </c>
      <c r="CM186" s="63" t="s">
        <v>56</v>
      </c>
      <c r="CN186" s="64" t="s">
        <v>89</v>
      </c>
      <c r="CO186" s="19"/>
    </row>
    <row r="187" spans="2:93" ht="12.75" thickBot="1" x14ac:dyDescent="0.25">
      <c r="B187" s="65" t="s">
        <v>0</v>
      </c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134"/>
      <c r="P187" s="134"/>
      <c r="Q187" s="66"/>
      <c r="R187" s="66"/>
      <c r="S187" s="126" t="s">
        <v>98</v>
      </c>
      <c r="T187" s="127" t="s">
        <v>87</v>
      </c>
      <c r="U187" s="127" t="s">
        <v>32</v>
      </c>
      <c r="V187" s="127" t="s">
        <v>101</v>
      </c>
      <c r="W187" s="127" t="s">
        <v>118</v>
      </c>
      <c r="X187" s="127" t="s">
        <v>65</v>
      </c>
      <c r="Y187" s="127" t="s">
        <v>116</v>
      </c>
      <c r="Z187" s="127" t="s">
        <v>114</v>
      </c>
      <c r="AA187" s="127" t="s">
        <v>145</v>
      </c>
      <c r="AB187" s="127" t="s">
        <v>38</v>
      </c>
      <c r="AC187" s="127" t="s">
        <v>27</v>
      </c>
      <c r="AD187" s="128" t="s">
        <v>169</v>
      </c>
      <c r="AE187" s="71"/>
      <c r="AF187" s="153"/>
      <c r="AG187" s="8" t="s">
        <v>0</v>
      </c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72"/>
      <c r="AU187" s="72"/>
      <c r="AV187" s="14"/>
      <c r="AW187" s="14"/>
      <c r="AX187" s="73" t="s">
        <v>95</v>
      </c>
      <c r="AY187" s="74" t="s">
        <v>101</v>
      </c>
      <c r="AZ187" s="74" t="s">
        <v>25</v>
      </c>
      <c r="BA187" s="74" t="s">
        <v>57</v>
      </c>
      <c r="BB187" s="74" t="s">
        <v>105</v>
      </c>
      <c r="BC187" s="74" t="s">
        <v>162</v>
      </c>
      <c r="BD187" s="74" t="s">
        <v>96</v>
      </c>
      <c r="BE187" s="74" t="s">
        <v>38</v>
      </c>
      <c r="BF187" s="74" t="s">
        <v>133</v>
      </c>
      <c r="BG187" s="74" t="s">
        <v>118</v>
      </c>
      <c r="BH187" s="74" t="s">
        <v>120</v>
      </c>
      <c r="BI187" s="75" t="s">
        <v>66</v>
      </c>
      <c r="BJ187" s="19"/>
      <c r="BL187" s="8" t="s">
        <v>0</v>
      </c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72"/>
      <c r="BZ187" s="72"/>
      <c r="CA187" s="14"/>
      <c r="CB187" s="14"/>
      <c r="CC187" s="73" t="s">
        <v>86</v>
      </c>
      <c r="CD187" s="74" t="s">
        <v>61</v>
      </c>
      <c r="CE187" s="74" t="s">
        <v>139</v>
      </c>
      <c r="CF187" s="74" t="s">
        <v>113</v>
      </c>
      <c r="CG187" s="74" t="s">
        <v>63</v>
      </c>
      <c r="CH187" s="74" t="s">
        <v>147</v>
      </c>
      <c r="CI187" s="74" t="s">
        <v>95</v>
      </c>
      <c r="CJ187" s="74" t="s">
        <v>148</v>
      </c>
      <c r="CK187" s="74" t="s">
        <v>16</v>
      </c>
      <c r="CL187" s="74" t="s">
        <v>105</v>
      </c>
      <c r="CM187" s="74" t="s">
        <v>28</v>
      </c>
      <c r="CN187" s="75" t="s">
        <v>49</v>
      </c>
      <c r="CO187" s="19"/>
    </row>
    <row r="188" spans="2:93" ht="12.75" thickBot="1" x14ac:dyDescent="0.25"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 t="s">
        <v>0</v>
      </c>
      <c r="BD188" s="76"/>
      <c r="BE188" s="76"/>
      <c r="BF188" s="77"/>
      <c r="BG188" s="76"/>
      <c r="BH188" s="76"/>
      <c r="BI188" s="76"/>
      <c r="BJ188" s="76"/>
      <c r="BL188" s="76" t="s">
        <v>0</v>
      </c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6"/>
      <c r="CG188" s="76"/>
      <c r="CH188" s="76"/>
      <c r="CI188" s="76"/>
      <c r="CJ188" s="76"/>
      <c r="CK188" s="76"/>
      <c r="CL188" s="76"/>
      <c r="CM188" s="76"/>
      <c r="CN188" s="76"/>
      <c r="CO188" s="76"/>
    </row>
    <row r="189" spans="2:93" ht="12.75" thickBot="1" x14ac:dyDescent="0.25">
      <c r="B189" s="2"/>
      <c r="C189" s="3"/>
      <c r="D189" s="3"/>
      <c r="E189" s="3"/>
      <c r="F189" s="3"/>
      <c r="G189" s="3"/>
      <c r="H189" s="3"/>
      <c r="I189" s="4" t="s">
        <v>233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">
        <v>234</v>
      </c>
      <c r="Y189" s="3"/>
      <c r="Z189" s="3"/>
      <c r="AA189" s="130"/>
      <c r="AB189" s="3"/>
      <c r="AC189" s="3"/>
      <c r="AD189" s="3"/>
      <c r="AE189" s="6"/>
      <c r="AF189" s="153"/>
      <c r="AG189" s="2" t="s">
        <v>0</v>
      </c>
      <c r="AH189" s="3"/>
      <c r="AI189" s="3"/>
      <c r="AJ189" s="3"/>
      <c r="AK189" s="3"/>
      <c r="AL189" s="3"/>
      <c r="AM189" s="3"/>
      <c r="AN189" s="4" t="s">
        <v>235</v>
      </c>
      <c r="AO189" s="3"/>
      <c r="AP189" s="3"/>
      <c r="AQ189" s="3"/>
      <c r="AR189" s="3"/>
      <c r="AS189" s="3"/>
      <c r="AT189" s="3"/>
      <c r="AU189" s="3"/>
      <c r="AV189" s="3"/>
      <c r="AW189" s="3" t="s">
        <v>0</v>
      </c>
      <c r="AX189" s="3"/>
      <c r="AY189" s="3"/>
      <c r="AZ189" s="3"/>
      <c r="BA189" s="3"/>
      <c r="BB189" s="3"/>
      <c r="BC189" s="4" t="s">
        <v>236</v>
      </c>
      <c r="BD189" s="5"/>
      <c r="BE189" s="3"/>
      <c r="BF189" s="3"/>
      <c r="BG189" s="3"/>
      <c r="BH189" s="3"/>
      <c r="BI189" s="3"/>
      <c r="BJ189" s="6"/>
      <c r="BL189" s="2" t="s">
        <v>0</v>
      </c>
      <c r="BM189" s="3"/>
      <c r="BN189" s="3"/>
      <c r="BO189" s="3"/>
      <c r="BP189" s="3"/>
      <c r="BQ189" s="3"/>
      <c r="BR189" s="3"/>
      <c r="BS189" s="4" t="s">
        <v>237</v>
      </c>
      <c r="BT189" s="3"/>
      <c r="BU189" s="3"/>
      <c r="BV189" s="3"/>
      <c r="BW189" s="3"/>
      <c r="BX189" s="3"/>
      <c r="BY189" s="3"/>
      <c r="BZ189" s="3"/>
      <c r="CA189" s="3"/>
      <c r="CB189" s="3" t="s">
        <v>0</v>
      </c>
      <c r="CC189" s="3"/>
      <c r="CD189" s="3"/>
      <c r="CE189" s="3"/>
      <c r="CF189" s="3"/>
      <c r="CG189" s="3"/>
      <c r="CH189" s="4" t="s">
        <v>190</v>
      </c>
      <c r="CI189" s="5"/>
      <c r="CJ189" s="3"/>
      <c r="CK189" s="3"/>
      <c r="CL189" s="3"/>
      <c r="CM189" s="3"/>
      <c r="CN189" s="3"/>
      <c r="CO189" s="6"/>
    </row>
    <row r="190" spans="2:93" ht="12.75" x14ac:dyDescent="0.2">
      <c r="B190" s="8"/>
      <c r="C190" s="9">
        <v>128</v>
      </c>
      <c r="D190" s="10">
        <v>126</v>
      </c>
      <c r="E190" s="10">
        <v>81</v>
      </c>
      <c r="F190" s="10">
        <v>119</v>
      </c>
      <c r="G190" s="10">
        <v>42</v>
      </c>
      <c r="H190" s="10">
        <v>108</v>
      </c>
      <c r="I190" s="10">
        <v>37</v>
      </c>
      <c r="J190" s="10">
        <v>103</v>
      </c>
      <c r="K190" s="10">
        <v>26</v>
      </c>
      <c r="L190" s="10">
        <v>64</v>
      </c>
      <c r="M190" s="10">
        <v>19</v>
      </c>
      <c r="N190" s="11">
        <v>17</v>
      </c>
      <c r="O190" s="12">
        <f t="shared" ref="O190:O201" si="132">SUMSQ(C190:N190)</f>
        <v>83810</v>
      </c>
      <c r="P190" s="13">
        <f t="shared" ref="P190:P201" si="133">C190^3+D190^3+E190^3+F190^3+G190^3+H190^3+I190^3+J190^3+K190^3+L190^3+M190^3+N190^3</f>
        <v>9082800</v>
      </c>
      <c r="Q190" s="14"/>
      <c r="R190" s="144" t="s">
        <v>178</v>
      </c>
      <c r="S190" s="16" t="s">
        <v>98</v>
      </c>
      <c r="T190" s="17" t="s">
        <v>75</v>
      </c>
      <c r="U190" s="17" t="s">
        <v>153</v>
      </c>
      <c r="V190" s="17" t="s">
        <v>46</v>
      </c>
      <c r="W190" s="17" t="s">
        <v>13</v>
      </c>
      <c r="X190" s="17" t="s">
        <v>131</v>
      </c>
      <c r="Y190" s="17" t="s">
        <v>130</v>
      </c>
      <c r="Z190" s="17" t="s">
        <v>14</v>
      </c>
      <c r="AA190" s="17" t="s">
        <v>49</v>
      </c>
      <c r="AB190" s="17" t="s">
        <v>152</v>
      </c>
      <c r="AC190" s="17" t="s">
        <v>64</v>
      </c>
      <c r="AD190" s="18" t="s">
        <v>91</v>
      </c>
      <c r="AE190" s="19"/>
      <c r="AF190" s="153"/>
      <c r="AG190" s="8"/>
      <c r="AH190" s="9">
        <v>82</v>
      </c>
      <c r="AI190" s="10">
        <v>7</v>
      </c>
      <c r="AJ190" s="10">
        <v>95</v>
      </c>
      <c r="AK190" s="10">
        <v>110</v>
      </c>
      <c r="AL190" s="10">
        <v>121</v>
      </c>
      <c r="AM190" s="10">
        <v>114</v>
      </c>
      <c r="AN190" s="10">
        <v>31</v>
      </c>
      <c r="AO190" s="10">
        <v>24</v>
      </c>
      <c r="AP190" s="10">
        <v>35</v>
      </c>
      <c r="AQ190" s="10">
        <v>50</v>
      </c>
      <c r="AR190" s="10">
        <v>138</v>
      </c>
      <c r="AS190" s="11">
        <v>63</v>
      </c>
      <c r="AT190" s="12">
        <f t="shared" ref="AT190:AT201" si="134">SUMSQ(AH190:AS190)</f>
        <v>83810</v>
      </c>
      <c r="AU190" s="13">
        <f t="shared" ref="AU190:AU201" si="135">AH190^3+AI190^3+AJ190^3+AK190^3+AL190^3+AM190^3+AN190^3+AO190^3+AP190^3+AQ190^3+AR190^3+AS190^3</f>
        <v>9082800</v>
      </c>
      <c r="AV190" s="14"/>
      <c r="AW190" s="145" t="s">
        <v>178</v>
      </c>
      <c r="AX190" s="21" t="s">
        <v>95</v>
      </c>
      <c r="AY190" s="17" t="s">
        <v>43</v>
      </c>
      <c r="AZ190" s="90" t="s">
        <v>9</v>
      </c>
      <c r="BA190" s="17" t="s">
        <v>175</v>
      </c>
      <c r="BB190" s="17" t="s">
        <v>156</v>
      </c>
      <c r="BC190" s="17" t="s">
        <v>97</v>
      </c>
      <c r="BD190" s="17" t="s">
        <v>92</v>
      </c>
      <c r="BE190" s="111" t="s">
        <v>159</v>
      </c>
      <c r="BF190" s="17" t="s">
        <v>176</v>
      </c>
      <c r="BG190" s="17" t="s">
        <v>18</v>
      </c>
      <c r="BH190" s="17" t="s">
        <v>52</v>
      </c>
      <c r="BI190" s="117" t="s">
        <v>94</v>
      </c>
      <c r="BJ190" s="19"/>
      <c r="BL190" s="8"/>
      <c r="BM190" s="9">
        <v>119</v>
      </c>
      <c r="BN190" s="10">
        <v>113</v>
      </c>
      <c r="BO190" s="10">
        <v>18</v>
      </c>
      <c r="BP190" s="10">
        <v>111</v>
      </c>
      <c r="BQ190" s="10">
        <v>84</v>
      </c>
      <c r="BR190" s="10">
        <v>117</v>
      </c>
      <c r="BS190" s="10">
        <v>28</v>
      </c>
      <c r="BT190" s="10">
        <v>61</v>
      </c>
      <c r="BU190" s="10">
        <v>34</v>
      </c>
      <c r="BV190" s="10">
        <v>127</v>
      </c>
      <c r="BW190" s="10">
        <v>32</v>
      </c>
      <c r="BX190" s="11">
        <v>26</v>
      </c>
      <c r="BY190" s="12">
        <f t="shared" ref="BY190:BY201" si="136">SUMSQ(BM190:BX190)</f>
        <v>83810</v>
      </c>
      <c r="BZ190" s="13">
        <f t="shared" ref="BZ190:BZ201" si="137">BM190^3+BN190^3+BO190^3+BP190^3+BQ190^3+BR190^3+BS190^3+BT190^3+BU190^3+BV190^3+BW190^3+BX190^3</f>
        <v>9082800</v>
      </c>
      <c r="CA190" s="14"/>
      <c r="CB190" s="139" t="s">
        <v>33</v>
      </c>
      <c r="CC190" s="16" t="s">
        <v>46</v>
      </c>
      <c r="CD190" s="17" t="s">
        <v>155</v>
      </c>
      <c r="CE190" s="17" t="s">
        <v>34</v>
      </c>
      <c r="CF190" s="17" t="s">
        <v>38</v>
      </c>
      <c r="CG190" s="17" t="s">
        <v>12</v>
      </c>
      <c r="CH190" s="17" t="s">
        <v>111</v>
      </c>
      <c r="CI190" s="17" t="s">
        <v>116</v>
      </c>
      <c r="CJ190" s="17" t="s">
        <v>15</v>
      </c>
      <c r="CK190" s="17" t="s">
        <v>37</v>
      </c>
      <c r="CL190" s="17" t="s">
        <v>41</v>
      </c>
      <c r="CM190" s="17" t="s">
        <v>160</v>
      </c>
      <c r="CN190" s="18" t="s">
        <v>49</v>
      </c>
      <c r="CO190" s="19"/>
    </row>
    <row r="191" spans="2:93" ht="12.75" x14ac:dyDescent="0.2">
      <c r="B191" s="8"/>
      <c r="C191" s="25">
        <v>63</v>
      </c>
      <c r="D191" s="26">
        <v>74</v>
      </c>
      <c r="E191" s="26">
        <v>22</v>
      </c>
      <c r="F191" s="26">
        <v>138</v>
      </c>
      <c r="G191" s="26">
        <v>131</v>
      </c>
      <c r="H191" s="26">
        <v>76</v>
      </c>
      <c r="I191" s="26">
        <v>69</v>
      </c>
      <c r="J191" s="26">
        <v>14</v>
      </c>
      <c r="K191" s="26">
        <v>7</v>
      </c>
      <c r="L191" s="26">
        <v>123</v>
      </c>
      <c r="M191" s="26">
        <v>71</v>
      </c>
      <c r="N191" s="27">
        <v>82</v>
      </c>
      <c r="O191" s="28">
        <f t="shared" si="132"/>
        <v>83810</v>
      </c>
      <c r="P191" s="29">
        <f t="shared" si="133"/>
        <v>9082800</v>
      </c>
      <c r="Q191" s="14"/>
      <c r="R191" s="144"/>
      <c r="S191" s="30" t="s">
        <v>94</v>
      </c>
      <c r="T191" s="35" t="s">
        <v>87</v>
      </c>
      <c r="U191" s="35" t="s">
        <v>127</v>
      </c>
      <c r="V191" s="31" t="s">
        <v>52</v>
      </c>
      <c r="W191" s="31" t="s">
        <v>10</v>
      </c>
      <c r="X191" s="31" t="s">
        <v>69</v>
      </c>
      <c r="Y191" s="31" t="s">
        <v>70</v>
      </c>
      <c r="Z191" s="31" t="s">
        <v>17</v>
      </c>
      <c r="AA191" s="31" t="s">
        <v>43</v>
      </c>
      <c r="AB191" s="35" t="s">
        <v>126</v>
      </c>
      <c r="AC191" s="35" t="s">
        <v>88</v>
      </c>
      <c r="AD191" s="32" t="s">
        <v>95</v>
      </c>
      <c r="AE191" s="19"/>
      <c r="AG191" s="8"/>
      <c r="AH191" s="25">
        <v>46</v>
      </c>
      <c r="AI191" s="26">
        <v>62</v>
      </c>
      <c r="AJ191" s="26">
        <v>139</v>
      </c>
      <c r="AK191" s="26">
        <v>92</v>
      </c>
      <c r="AL191" s="26">
        <v>129</v>
      </c>
      <c r="AM191" s="26">
        <v>112</v>
      </c>
      <c r="AN191" s="26">
        <v>33</v>
      </c>
      <c r="AO191" s="26">
        <v>16</v>
      </c>
      <c r="AP191" s="26">
        <v>53</v>
      </c>
      <c r="AQ191" s="26">
        <v>6</v>
      </c>
      <c r="AR191" s="26">
        <v>83</v>
      </c>
      <c r="AS191" s="27">
        <v>99</v>
      </c>
      <c r="AT191" s="28">
        <f t="shared" si="134"/>
        <v>83810</v>
      </c>
      <c r="AU191" s="29">
        <f t="shared" si="135"/>
        <v>9082800</v>
      </c>
      <c r="AV191" s="14"/>
      <c r="AW191" s="145" t="s">
        <v>172</v>
      </c>
      <c r="AX191" s="30" t="s">
        <v>31</v>
      </c>
      <c r="AY191" s="33" t="s">
        <v>21</v>
      </c>
      <c r="AZ191" s="93" t="s">
        <v>25</v>
      </c>
      <c r="BA191" s="31" t="s">
        <v>24</v>
      </c>
      <c r="BB191" s="31" t="s">
        <v>30</v>
      </c>
      <c r="BC191" s="31" t="s">
        <v>27</v>
      </c>
      <c r="BD191" s="31" t="s">
        <v>26</v>
      </c>
      <c r="BE191" s="94" t="s">
        <v>23</v>
      </c>
      <c r="BF191" s="31" t="s">
        <v>29</v>
      </c>
      <c r="BG191" s="34" t="s">
        <v>28</v>
      </c>
      <c r="BH191" s="31" t="s">
        <v>32</v>
      </c>
      <c r="BI191" s="32" t="s">
        <v>22</v>
      </c>
      <c r="BJ191" s="19"/>
      <c r="BL191" s="8"/>
      <c r="BM191" s="25">
        <v>33</v>
      </c>
      <c r="BN191" s="26">
        <v>139</v>
      </c>
      <c r="BO191" s="26">
        <v>137</v>
      </c>
      <c r="BP191" s="26">
        <v>86</v>
      </c>
      <c r="BQ191" s="26">
        <v>72</v>
      </c>
      <c r="BR191" s="26">
        <v>66</v>
      </c>
      <c r="BS191" s="26">
        <v>79</v>
      </c>
      <c r="BT191" s="26">
        <v>73</v>
      </c>
      <c r="BU191" s="26">
        <v>59</v>
      </c>
      <c r="BV191" s="26">
        <v>8</v>
      </c>
      <c r="BW191" s="26">
        <v>6</v>
      </c>
      <c r="BX191" s="27">
        <v>112</v>
      </c>
      <c r="BY191" s="28">
        <f t="shared" si="136"/>
        <v>83810</v>
      </c>
      <c r="BZ191" s="29">
        <f t="shared" si="137"/>
        <v>9082800</v>
      </c>
      <c r="CA191" s="14"/>
      <c r="CB191" s="78" t="s">
        <v>42</v>
      </c>
      <c r="CC191" s="30" t="s">
        <v>26</v>
      </c>
      <c r="CD191" s="31" t="s">
        <v>25</v>
      </c>
      <c r="CE191" s="31" t="s">
        <v>78</v>
      </c>
      <c r="CF191" s="31" t="s">
        <v>66</v>
      </c>
      <c r="CG191" s="31" t="s">
        <v>77</v>
      </c>
      <c r="CH191" s="31" t="s">
        <v>106</v>
      </c>
      <c r="CI191" s="31" t="s">
        <v>103</v>
      </c>
      <c r="CJ191" s="31" t="s">
        <v>84</v>
      </c>
      <c r="CK191" s="31" t="s">
        <v>73</v>
      </c>
      <c r="CL191" s="31" t="s">
        <v>83</v>
      </c>
      <c r="CM191" s="31" t="s">
        <v>28</v>
      </c>
      <c r="CN191" s="32" t="s">
        <v>27</v>
      </c>
      <c r="CO191" s="19"/>
    </row>
    <row r="192" spans="2:93" ht="12.75" x14ac:dyDescent="0.2">
      <c r="B192" s="8"/>
      <c r="C192" s="25">
        <v>114</v>
      </c>
      <c r="D192" s="26">
        <v>1</v>
      </c>
      <c r="E192" s="26">
        <v>83</v>
      </c>
      <c r="F192" s="26">
        <v>129</v>
      </c>
      <c r="G192" s="26">
        <v>77</v>
      </c>
      <c r="H192" s="26">
        <v>58</v>
      </c>
      <c r="I192" s="26">
        <v>87</v>
      </c>
      <c r="J192" s="26">
        <v>68</v>
      </c>
      <c r="K192" s="26">
        <v>16</v>
      </c>
      <c r="L192" s="26">
        <v>62</v>
      </c>
      <c r="M192" s="26">
        <v>144</v>
      </c>
      <c r="N192" s="27">
        <v>31</v>
      </c>
      <c r="O192" s="28">
        <f t="shared" si="132"/>
        <v>83810</v>
      </c>
      <c r="P192" s="29">
        <f t="shared" si="133"/>
        <v>9082800</v>
      </c>
      <c r="Q192" s="14"/>
      <c r="R192" s="144" t="s">
        <v>172</v>
      </c>
      <c r="S192" s="30" t="s">
        <v>97</v>
      </c>
      <c r="T192" s="31" t="s">
        <v>55</v>
      </c>
      <c r="U192" s="31" t="s">
        <v>32</v>
      </c>
      <c r="V192" s="31" t="s">
        <v>30</v>
      </c>
      <c r="W192" s="31" t="s">
        <v>80</v>
      </c>
      <c r="X192" s="31" t="s">
        <v>44</v>
      </c>
      <c r="Y192" s="31" t="s">
        <v>51</v>
      </c>
      <c r="Z192" s="31" t="s">
        <v>81</v>
      </c>
      <c r="AA192" s="31" t="s">
        <v>23</v>
      </c>
      <c r="AB192" s="31" t="s">
        <v>21</v>
      </c>
      <c r="AC192" s="31" t="s">
        <v>62</v>
      </c>
      <c r="AD192" s="32" t="s">
        <v>92</v>
      </c>
      <c r="AE192" s="19"/>
      <c r="AG192" s="8"/>
      <c r="AH192" s="25">
        <v>77</v>
      </c>
      <c r="AI192" s="26">
        <v>45</v>
      </c>
      <c r="AJ192" s="26">
        <v>15</v>
      </c>
      <c r="AK192" s="26">
        <v>19</v>
      </c>
      <c r="AL192" s="26">
        <v>26</v>
      </c>
      <c r="AM192" s="26">
        <v>108</v>
      </c>
      <c r="AN192" s="26">
        <v>37</v>
      </c>
      <c r="AO192" s="26">
        <v>119</v>
      </c>
      <c r="AP192" s="26">
        <v>126</v>
      </c>
      <c r="AQ192" s="26">
        <v>130</v>
      </c>
      <c r="AR192" s="26">
        <v>100</v>
      </c>
      <c r="AS192" s="27">
        <v>68</v>
      </c>
      <c r="AT192" s="28">
        <f t="shared" si="134"/>
        <v>83810</v>
      </c>
      <c r="AU192" s="29">
        <f t="shared" si="135"/>
        <v>9082800</v>
      </c>
      <c r="AV192" s="14"/>
      <c r="AW192" s="145" t="s">
        <v>174</v>
      </c>
      <c r="AX192" s="30" t="s">
        <v>80</v>
      </c>
      <c r="AY192" s="31" t="s">
        <v>101</v>
      </c>
      <c r="AZ192" s="105" t="s">
        <v>19</v>
      </c>
      <c r="BA192" s="31" t="s">
        <v>64</v>
      </c>
      <c r="BB192" s="31" t="s">
        <v>49</v>
      </c>
      <c r="BC192" s="31" t="s">
        <v>131</v>
      </c>
      <c r="BD192" s="31" t="s">
        <v>130</v>
      </c>
      <c r="BE192" s="94" t="s">
        <v>46</v>
      </c>
      <c r="BF192" s="31" t="s">
        <v>75</v>
      </c>
      <c r="BG192" s="31" t="s">
        <v>8</v>
      </c>
      <c r="BH192" s="34" t="s">
        <v>108</v>
      </c>
      <c r="BI192" s="32" t="s">
        <v>81</v>
      </c>
      <c r="BJ192" s="19"/>
      <c r="BL192" s="8"/>
      <c r="BM192" s="25">
        <v>124</v>
      </c>
      <c r="BN192" s="26">
        <v>90</v>
      </c>
      <c r="BO192" s="26">
        <v>104</v>
      </c>
      <c r="BP192" s="26">
        <v>141</v>
      </c>
      <c r="BQ192" s="26">
        <v>31</v>
      </c>
      <c r="BR192" s="26">
        <v>74</v>
      </c>
      <c r="BS192" s="26">
        <v>71</v>
      </c>
      <c r="BT192" s="26">
        <v>114</v>
      </c>
      <c r="BU192" s="26">
        <v>4</v>
      </c>
      <c r="BV192" s="26">
        <v>41</v>
      </c>
      <c r="BW192" s="26">
        <v>55</v>
      </c>
      <c r="BX192" s="27">
        <v>21</v>
      </c>
      <c r="BY192" s="28">
        <f t="shared" si="136"/>
        <v>83810</v>
      </c>
      <c r="BZ192" s="29">
        <f t="shared" si="137"/>
        <v>9082800</v>
      </c>
      <c r="CA192" s="14"/>
      <c r="CB192" s="78" t="s">
        <v>90</v>
      </c>
      <c r="CC192" s="30" t="s">
        <v>109</v>
      </c>
      <c r="CD192" s="31" t="s">
        <v>145</v>
      </c>
      <c r="CE192" s="31" t="s">
        <v>104</v>
      </c>
      <c r="CF192" s="31" t="s">
        <v>79</v>
      </c>
      <c r="CG192" s="31" t="s">
        <v>92</v>
      </c>
      <c r="CH192" s="31" t="s">
        <v>87</v>
      </c>
      <c r="CI192" s="31" t="s">
        <v>88</v>
      </c>
      <c r="CJ192" s="31" t="s">
        <v>97</v>
      </c>
      <c r="CK192" s="31" t="s">
        <v>82</v>
      </c>
      <c r="CL192" s="31" t="s">
        <v>105</v>
      </c>
      <c r="CM192" s="31" t="s">
        <v>142</v>
      </c>
      <c r="CN192" s="32" t="s">
        <v>100</v>
      </c>
      <c r="CO192" s="19"/>
    </row>
    <row r="193" spans="1:93" ht="12.75" x14ac:dyDescent="0.2">
      <c r="A193" s="140"/>
      <c r="B193" s="8"/>
      <c r="C193" s="25">
        <v>46</v>
      </c>
      <c r="D193" s="26">
        <v>113</v>
      </c>
      <c r="E193" s="26">
        <v>135</v>
      </c>
      <c r="F193" s="26">
        <v>45</v>
      </c>
      <c r="G193" s="26">
        <v>15</v>
      </c>
      <c r="H193" s="26">
        <v>65</v>
      </c>
      <c r="I193" s="26">
        <v>80</v>
      </c>
      <c r="J193" s="26">
        <v>130</v>
      </c>
      <c r="K193" s="26">
        <v>100</v>
      </c>
      <c r="L193" s="26">
        <v>10</v>
      </c>
      <c r="M193" s="26">
        <v>32</v>
      </c>
      <c r="N193" s="27">
        <v>99</v>
      </c>
      <c r="O193" s="28">
        <f t="shared" si="132"/>
        <v>83810</v>
      </c>
      <c r="P193" s="29">
        <f t="shared" si="133"/>
        <v>9082800</v>
      </c>
      <c r="Q193" s="14"/>
      <c r="R193" s="144"/>
      <c r="S193" s="30" t="s">
        <v>31</v>
      </c>
      <c r="T193" s="31" t="s">
        <v>155</v>
      </c>
      <c r="U193" s="31" t="s">
        <v>112</v>
      </c>
      <c r="V193" s="119" t="s">
        <v>101</v>
      </c>
      <c r="W193" s="31" t="s">
        <v>19</v>
      </c>
      <c r="X193" s="119" t="s">
        <v>35</v>
      </c>
      <c r="Y193" s="119" t="s">
        <v>40</v>
      </c>
      <c r="Z193" s="31" t="s">
        <v>8</v>
      </c>
      <c r="AA193" s="119" t="s">
        <v>108</v>
      </c>
      <c r="AB193" s="31" t="s">
        <v>115</v>
      </c>
      <c r="AC193" s="31" t="s">
        <v>160</v>
      </c>
      <c r="AD193" s="32" t="s">
        <v>22</v>
      </c>
      <c r="AE193" s="19"/>
      <c r="AG193" s="8"/>
      <c r="AH193" s="25">
        <v>59</v>
      </c>
      <c r="AI193" s="26">
        <v>117</v>
      </c>
      <c r="AJ193" s="26">
        <v>79</v>
      </c>
      <c r="AK193" s="26">
        <v>135</v>
      </c>
      <c r="AL193" s="26">
        <v>122</v>
      </c>
      <c r="AM193" s="26">
        <v>30</v>
      </c>
      <c r="AN193" s="26">
        <v>115</v>
      </c>
      <c r="AO193" s="26">
        <v>23</v>
      </c>
      <c r="AP193" s="26">
        <v>10</v>
      </c>
      <c r="AQ193" s="26">
        <v>66</v>
      </c>
      <c r="AR193" s="26">
        <v>28</v>
      </c>
      <c r="AS193" s="27">
        <v>86</v>
      </c>
      <c r="AT193" s="28">
        <f t="shared" si="134"/>
        <v>83810</v>
      </c>
      <c r="AU193" s="29">
        <f t="shared" si="135"/>
        <v>9082800</v>
      </c>
      <c r="AV193" s="14"/>
      <c r="AW193" s="145" t="s">
        <v>20</v>
      </c>
      <c r="AX193" s="39" t="s">
        <v>73</v>
      </c>
      <c r="AY193" s="31" t="s">
        <v>111</v>
      </c>
      <c r="AZ193" s="93" t="s">
        <v>103</v>
      </c>
      <c r="BA193" s="33" t="s">
        <v>112</v>
      </c>
      <c r="BB193" s="31" t="s">
        <v>74</v>
      </c>
      <c r="BC193" s="31" t="s">
        <v>114</v>
      </c>
      <c r="BD193" s="31" t="s">
        <v>113</v>
      </c>
      <c r="BE193" s="94" t="s">
        <v>65</v>
      </c>
      <c r="BF193" s="31" t="s">
        <v>115</v>
      </c>
      <c r="BG193" s="31" t="s">
        <v>106</v>
      </c>
      <c r="BH193" s="31" t="s">
        <v>116</v>
      </c>
      <c r="BI193" s="32" t="s">
        <v>66</v>
      </c>
      <c r="BJ193" s="19"/>
      <c r="BL193" s="8"/>
      <c r="BM193" s="25">
        <v>122</v>
      </c>
      <c r="BN193" s="26">
        <v>76</v>
      </c>
      <c r="BO193" s="26">
        <v>60</v>
      </c>
      <c r="BP193" s="26">
        <v>118</v>
      </c>
      <c r="BQ193" s="26">
        <v>25</v>
      </c>
      <c r="BR193" s="26">
        <v>14</v>
      </c>
      <c r="BS193" s="26">
        <v>131</v>
      </c>
      <c r="BT193" s="26">
        <v>120</v>
      </c>
      <c r="BU193" s="26">
        <v>27</v>
      </c>
      <c r="BV193" s="26">
        <v>85</v>
      </c>
      <c r="BW193" s="26">
        <v>69</v>
      </c>
      <c r="BX193" s="27">
        <v>23</v>
      </c>
      <c r="BY193" s="28">
        <f t="shared" si="136"/>
        <v>83810</v>
      </c>
      <c r="BZ193" s="29">
        <f t="shared" si="137"/>
        <v>9082800</v>
      </c>
      <c r="CA193" s="14"/>
      <c r="CB193" s="78" t="s">
        <v>117</v>
      </c>
      <c r="CC193" s="30" t="s">
        <v>74</v>
      </c>
      <c r="CD193" s="31" t="s">
        <v>69</v>
      </c>
      <c r="CE193" s="31" t="s">
        <v>165</v>
      </c>
      <c r="CF193" s="31" t="s">
        <v>11</v>
      </c>
      <c r="CG193" s="31" t="s">
        <v>93</v>
      </c>
      <c r="CH193" s="31" t="s">
        <v>17</v>
      </c>
      <c r="CI193" s="31" t="s">
        <v>10</v>
      </c>
      <c r="CJ193" s="31" t="s">
        <v>96</v>
      </c>
      <c r="CK193" s="31" t="s">
        <v>16</v>
      </c>
      <c r="CL193" s="31" t="s">
        <v>166</v>
      </c>
      <c r="CM193" s="31" t="s">
        <v>70</v>
      </c>
      <c r="CN193" s="32" t="s">
        <v>65</v>
      </c>
      <c r="CO193" s="19"/>
    </row>
    <row r="194" spans="1:93" ht="12.75" x14ac:dyDescent="0.2">
      <c r="B194" s="8"/>
      <c r="C194" s="25">
        <v>109</v>
      </c>
      <c r="D194" s="26">
        <v>38</v>
      </c>
      <c r="E194" s="26">
        <v>85</v>
      </c>
      <c r="F194" s="26">
        <v>29</v>
      </c>
      <c r="G194" s="26">
        <v>13</v>
      </c>
      <c r="H194" s="26">
        <v>25</v>
      </c>
      <c r="I194" s="26">
        <v>120</v>
      </c>
      <c r="J194" s="26">
        <v>132</v>
      </c>
      <c r="K194" s="26">
        <v>116</v>
      </c>
      <c r="L194" s="26">
        <v>60</v>
      </c>
      <c r="M194" s="26">
        <v>107</v>
      </c>
      <c r="N194" s="27">
        <v>36</v>
      </c>
      <c r="O194" s="28">
        <f t="shared" si="132"/>
        <v>83810</v>
      </c>
      <c r="P194" s="29">
        <f t="shared" si="133"/>
        <v>9082800</v>
      </c>
      <c r="Q194" s="14"/>
      <c r="R194" s="144" t="s">
        <v>164</v>
      </c>
      <c r="S194" s="30" t="s">
        <v>60</v>
      </c>
      <c r="T194" s="31" t="s">
        <v>149</v>
      </c>
      <c r="U194" s="31" t="s">
        <v>166</v>
      </c>
      <c r="V194" s="31" t="s">
        <v>136</v>
      </c>
      <c r="W194" s="31" t="s">
        <v>118</v>
      </c>
      <c r="X194" s="31" t="s">
        <v>93</v>
      </c>
      <c r="Y194" s="31" t="s">
        <v>96</v>
      </c>
      <c r="Z194" s="31" t="s">
        <v>123</v>
      </c>
      <c r="AA194" s="31" t="s">
        <v>133</v>
      </c>
      <c r="AB194" s="31" t="s">
        <v>165</v>
      </c>
      <c r="AC194" s="31" t="s">
        <v>148</v>
      </c>
      <c r="AD194" s="32" t="s">
        <v>57</v>
      </c>
      <c r="AE194" s="19"/>
      <c r="AG194" s="8"/>
      <c r="AH194" s="25">
        <v>3</v>
      </c>
      <c r="AI194" s="26">
        <v>134</v>
      </c>
      <c r="AJ194" s="26">
        <v>76</v>
      </c>
      <c r="AK194" s="26">
        <v>49</v>
      </c>
      <c r="AL194" s="26">
        <v>73</v>
      </c>
      <c r="AM194" s="26">
        <v>107</v>
      </c>
      <c r="AN194" s="26">
        <v>38</v>
      </c>
      <c r="AO194" s="26">
        <v>72</v>
      </c>
      <c r="AP194" s="26">
        <v>96</v>
      </c>
      <c r="AQ194" s="26">
        <v>69</v>
      </c>
      <c r="AR194" s="26">
        <v>11</v>
      </c>
      <c r="AS194" s="27">
        <v>142</v>
      </c>
      <c r="AT194" s="28">
        <f t="shared" si="134"/>
        <v>83810</v>
      </c>
      <c r="AU194" s="29">
        <f t="shared" si="135"/>
        <v>9082800</v>
      </c>
      <c r="AV194" s="14"/>
      <c r="AW194" s="145" t="s">
        <v>53</v>
      </c>
      <c r="AX194" s="30" t="s">
        <v>72</v>
      </c>
      <c r="AY194" s="34" t="s">
        <v>121</v>
      </c>
      <c r="AZ194" s="93" t="s">
        <v>69</v>
      </c>
      <c r="BA194" s="31" t="s">
        <v>138</v>
      </c>
      <c r="BB194" s="33" t="s">
        <v>84</v>
      </c>
      <c r="BC194" s="31" t="s">
        <v>148</v>
      </c>
      <c r="BD194" s="31" t="s">
        <v>149</v>
      </c>
      <c r="BE194" s="94" t="s">
        <v>77</v>
      </c>
      <c r="BF194" s="31" t="s">
        <v>139</v>
      </c>
      <c r="BG194" s="31" t="s">
        <v>70</v>
      </c>
      <c r="BH194" s="31" t="s">
        <v>120</v>
      </c>
      <c r="BI194" s="32" t="s">
        <v>67</v>
      </c>
      <c r="BJ194" s="19"/>
      <c r="BL194" s="8"/>
      <c r="BM194" s="25">
        <v>98</v>
      </c>
      <c r="BN194" s="26">
        <v>42</v>
      </c>
      <c r="BO194" s="26">
        <v>22</v>
      </c>
      <c r="BP194" s="26">
        <v>45</v>
      </c>
      <c r="BQ194" s="26">
        <v>38</v>
      </c>
      <c r="BR194" s="26">
        <v>7</v>
      </c>
      <c r="BS194" s="26">
        <v>138</v>
      </c>
      <c r="BT194" s="26">
        <v>107</v>
      </c>
      <c r="BU194" s="26">
        <v>100</v>
      </c>
      <c r="BV194" s="26">
        <v>123</v>
      </c>
      <c r="BW194" s="26">
        <v>103</v>
      </c>
      <c r="BX194" s="27">
        <v>47</v>
      </c>
      <c r="BY194" s="28">
        <f t="shared" si="136"/>
        <v>83810</v>
      </c>
      <c r="BZ194" s="29">
        <f t="shared" si="137"/>
        <v>9082800</v>
      </c>
      <c r="CA194" s="14"/>
      <c r="CB194" s="78" t="s">
        <v>132</v>
      </c>
      <c r="CC194" s="30" t="s">
        <v>134</v>
      </c>
      <c r="CD194" s="31" t="s">
        <v>13</v>
      </c>
      <c r="CE194" s="31" t="s">
        <v>127</v>
      </c>
      <c r="CF194" s="31" t="s">
        <v>101</v>
      </c>
      <c r="CG194" s="31" t="s">
        <v>149</v>
      </c>
      <c r="CH194" s="31" t="s">
        <v>43</v>
      </c>
      <c r="CI194" s="31" t="s">
        <v>52</v>
      </c>
      <c r="CJ194" s="31" t="s">
        <v>148</v>
      </c>
      <c r="CK194" s="31" t="s">
        <v>108</v>
      </c>
      <c r="CL194" s="31" t="s">
        <v>126</v>
      </c>
      <c r="CM194" s="31" t="s">
        <v>14</v>
      </c>
      <c r="CN194" s="32" t="s">
        <v>135</v>
      </c>
      <c r="CO194" s="19"/>
    </row>
    <row r="195" spans="1:93" ht="12.75" x14ac:dyDescent="0.2">
      <c r="B195" s="8"/>
      <c r="C195" s="25">
        <v>91</v>
      </c>
      <c r="D195" s="26">
        <v>127</v>
      </c>
      <c r="E195" s="26">
        <v>5</v>
      </c>
      <c r="F195" s="26">
        <v>79</v>
      </c>
      <c r="G195" s="26">
        <v>70</v>
      </c>
      <c r="H195" s="26">
        <v>23</v>
      </c>
      <c r="I195" s="26">
        <v>122</v>
      </c>
      <c r="J195" s="26">
        <v>75</v>
      </c>
      <c r="K195" s="26">
        <v>66</v>
      </c>
      <c r="L195" s="26">
        <v>140</v>
      </c>
      <c r="M195" s="26">
        <v>18</v>
      </c>
      <c r="N195" s="27">
        <v>54</v>
      </c>
      <c r="O195" s="28">
        <f t="shared" si="132"/>
        <v>83810</v>
      </c>
      <c r="P195" s="29">
        <f t="shared" si="133"/>
        <v>9082800</v>
      </c>
      <c r="Q195" s="14"/>
      <c r="R195" s="144"/>
      <c r="S195" s="150" t="s">
        <v>119</v>
      </c>
      <c r="T195" s="31" t="s">
        <v>41</v>
      </c>
      <c r="U195" s="31" t="s">
        <v>144</v>
      </c>
      <c r="V195" s="31" t="s">
        <v>103</v>
      </c>
      <c r="W195" s="31" t="s">
        <v>162</v>
      </c>
      <c r="X195" s="151" t="s">
        <v>65</v>
      </c>
      <c r="Y195" s="151" t="s">
        <v>74</v>
      </c>
      <c r="Z195" s="31" t="s">
        <v>163</v>
      </c>
      <c r="AA195" s="31" t="s">
        <v>106</v>
      </c>
      <c r="AB195" s="31" t="s">
        <v>143</v>
      </c>
      <c r="AC195" s="31" t="s">
        <v>34</v>
      </c>
      <c r="AD195" s="152" t="s">
        <v>122</v>
      </c>
      <c r="AE195" s="19"/>
      <c r="AG195" s="8"/>
      <c r="AH195" s="25">
        <v>81</v>
      </c>
      <c r="AI195" s="26">
        <v>128</v>
      </c>
      <c r="AJ195" s="26">
        <v>132</v>
      </c>
      <c r="AK195" s="26">
        <v>124</v>
      </c>
      <c r="AL195" s="26">
        <v>58</v>
      </c>
      <c r="AM195" s="26">
        <v>44</v>
      </c>
      <c r="AN195" s="26">
        <v>101</v>
      </c>
      <c r="AO195" s="26">
        <v>87</v>
      </c>
      <c r="AP195" s="26">
        <v>21</v>
      </c>
      <c r="AQ195" s="26">
        <v>13</v>
      </c>
      <c r="AR195" s="26">
        <v>17</v>
      </c>
      <c r="AS195" s="27">
        <v>64</v>
      </c>
      <c r="AT195" s="28">
        <f t="shared" si="134"/>
        <v>83810</v>
      </c>
      <c r="AU195" s="29">
        <f t="shared" si="135"/>
        <v>9082800</v>
      </c>
      <c r="AV195" s="14"/>
      <c r="AW195" s="145" t="s">
        <v>85</v>
      </c>
      <c r="AX195" s="30" t="s">
        <v>153</v>
      </c>
      <c r="AY195" s="31" t="s">
        <v>98</v>
      </c>
      <c r="AZ195" s="95" t="s">
        <v>123</v>
      </c>
      <c r="BA195" s="31" t="s">
        <v>109</v>
      </c>
      <c r="BB195" s="31" t="s">
        <v>44</v>
      </c>
      <c r="BC195" s="33" t="s">
        <v>102</v>
      </c>
      <c r="BD195" s="31" t="s">
        <v>107</v>
      </c>
      <c r="BE195" s="94" t="s">
        <v>51</v>
      </c>
      <c r="BF195" s="31" t="s">
        <v>100</v>
      </c>
      <c r="BG195" s="31" t="s">
        <v>118</v>
      </c>
      <c r="BH195" s="31" t="s">
        <v>91</v>
      </c>
      <c r="BI195" s="32" t="s">
        <v>152</v>
      </c>
      <c r="BJ195" s="19"/>
      <c r="BL195" s="8"/>
      <c r="BM195" s="25">
        <v>37</v>
      </c>
      <c r="BN195" s="26">
        <v>40</v>
      </c>
      <c r="BO195" s="26">
        <v>11</v>
      </c>
      <c r="BP195" s="26">
        <v>56</v>
      </c>
      <c r="BQ195" s="26">
        <v>135</v>
      </c>
      <c r="BR195" s="26">
        <v>63</v>
      </c>
      <c r="BS195" s="26">
        <v>82</v>
      </c>
      <c r="BT195" s="26">
        <v>10</v>
      </c>
      <c r="BU195" s="26">
        <v>89</v>
      </c>
      <c r="BV195" s="26">
        <v>134</v>
      </c>
      <c r="BW195" s="26">
        <v>105</v>
      </c>
      <c r="BX195" s="27">
        <v>108</v>
      </c>
      <c r="BY195" s="28">
        <f t="shared" si="136"/>
        <v>83810</v>
      </c>
      <c r="BZ195" s="29">
        <f t="shared" si="137"/>
        <v>9082800</v>
      </c>
      <c r="CA195" s="14"/>
      <c r="CB195" s="78"/>
      <c r="CC195" s="30" t="s">
        <v>130</v>
      </c>
      <c r="CD195" s="31" t="s">
        <v>39</v>
      </c>
      <c r="CE195" s="31" t="s">
        <v>120</v>
      </c>
      <c r="CF195" s="31" t="s">
        <v>47</v>
      </c>
      <c r="CG195" s="31" t="s">
        <v>112</v>
      </c>
      <c r="CH195" s="31" t="s">
        <v>94</v>
      </c>
      <c r="CI195" s="31" t="s">
        <v>95</v>
      </c>
      <c r="CJ195" s="31" t="s">
        <v>115</v>
      </c>
      <c r="CK195" s="31" t="s">
        <v>48</v>
      </c>
      <c r="CL195" s="31" t="s">
        <v>121</v>
      </c>
      <c r="CM195" s="31" t="s">
        <v>36</v>
      </c>
      <c r="CN195" s="32" t="s">
        <v>131</v>
      </c>
      <c r="CO195" s="19"/>
    </row>
    <row r="196" spans="1:93" ht="12.75" x14ac:dyDescent="0.2">
      <c r="B196" s="8"/>
      <c r="C196" s="25">
        <v>44</v>
      </c>
      <c r="D196" s="26">
        <v>52</v>
      </c>
      <c r="E196" s="26">
        <v>35</v>
      </c>
      <c r="F196" s="26">
        <v>4</v>
      </c>
      <c r="G196" s="26">
        <v>105</v>
      </c>
      <c r="H196" s="26">
        <v>117</v>
      </c>
      <c r="I196" s="26">
        <v>28</v>
      </c>
      <c r="J196" s="26">
        <v>40</v>
      </c>
      <c r="K196" s="26">
        <v>141</v>
      </c>
      <c r="L196" s="26">
        <v>110</v>
      </c>
      <c r="M196" s="26">
        <v>93</v>
      </c>
      <c r="N196" s="27">
        <v>101</v>
      </c>
      <c r="O196" s="28">
        <f t="shared" si="132"/>
        <v>83810</v>
      </c>
      <c r="P196" s="29">
        <f t="shared" si="133"/>
        <v>9082800</v>
      </c>
      <c r="Q196" s="14"/>
      <c r="R196" s="144"/>
      <c r="S196" s="147" t="s">
        <v>102</v>
      </c>
      <c r="T196" s="31" t="s">
        <v>86</v>
      </c>
      <c r="U196" s="31" t="s">
        <v>176</v>
      </c>
      <c r="V196" s="31" t="s">
        <v>82</v>
      </c>
      <c r="W196" s="31" t="s">
        <v>36</v>
      </c>
      <c r="X196" s="148" t="s">
        <v>111</v>
      </c>
      <c r="Y196" s="148" t="s">
        <v>116</v>
      </c>
      <c r="Z196" s="31" t="s">
        <v>39</v>
      </c>
      <c r="AA196" s="31" t="s">
        <v>79</v>
      </c>
      <c r="AB196" s="31" t="s">
        <v>175</v>
      </c>
      <c r="AC196" s="31" t="s">
        <v>89</v>
      </c>
      <c r="AD196" s="149" t="s">
        <v>107</v>
      </c>
      <c r="AE196" s="19"/>
      <c r="AG196" s="8"/>
      <c r="AH196" s="25">
        <v>94</v>
      </c>
      <c r="AI196" s="26">
        <v>97</v>
      </c>
      <c r="AJ196" s="26">
        <v>55</v>
      </c>
      <c r="AK196" s="26">
        <v>29</v>
      </c>
      <c r="AL196" s="26">
        <v>123</v>
      </c>
      <c r="AM196" s="26">
        <v>5</v>
      </c>
      <c r="AN196" s="26">
        <v>140</v>
      </c>
      <c r="AO196" s="26">
        <v>22</v>
      </c>
      <c r="AP196" s="26">
        <v>116</v>
      </c>
      <c r="AQ196" s="26">
        <v>90</v>
      </c>
      <c r="AR196" s="26">
        <v>48</v>
      </c>
      <c r="AS196" s="27">
        <v>51</v>
      </c>
      <c r="AT196" s="28">
        <f t="shared" si="134"/>
        <v>83810</v>
      </c>
      <c r="AU196" s="29">
        <f t="shared" si="135"/>
        <v>9082800</v>
      </c>
      <c r="AV196" s="14"/>
      <c r="AW196" s="145" t="s">
        <v>110</v>
      </c>
      <c r="AX196" s="30" t="s">
        <v>45</v>
      </c>
      <c r="AY196" s="31" t="s">
        <v>141</v>
      </c>
      <c r="AZ196" s="93" t="s">
        <v>142</v>
      </c>
      <c r="BA196" s="34" t="s">
        <v>136</v>
      </c>
      <c r="BB196" s="31" t="s">
        <v>126</v>
      </c>
      <c r="BC196" s="31" t="s">
        <v>144</v>
      </c>
      <c r="BD196" s="33" t="s">
        <v>143</v>
      </c>
      <c r="BE196" s="94" t="s">
        <v>127</v>
      </c>
      <c r="BF196" s="31" t="s">
        <v>133</v>
      </c>
      <c r="BG196" s="31" t="s">
        <v>145</v>
      </c>
      <c r="BH196" s="31" t="s">
        <v>146</v>
      </c>
      <c r="BI196" s="32" t="s">
        <v>50</v>
      </c>
      <c r="BJ196" s="19"/>
      <c r="BL196" s="8"/>
      <c r="BM196" s="25">
        <v>39</v>
      </c>
      <c r="BN196" s="26">
        <v>132</v>
      </c>
      <c r="BO196" s="26">
        <v>65</v>
      </c>
      <c r="BP196" s="26">
        <v>87</v>
      </c>
      <c r="BQ196" s="26">
        <v>110</v>
      </c>
      <c r="BR196" s="26">
        <v>136</v>
      </c>
      <c r="BS196" s="26">
        <v>9</v>
      </c>
      <c r="BT196" s="26">
        <v>35</v>
      </c>
      <c r="BU196" s="26">
        <v>58</v>
      </c>
      <c r="BV196" s="26">
        <v>80</v>
      </c>
      <c r="BW196" s="26">
        <v>13</v>
      </c>
      <c r="BX196" s="27">
        <v>106</v>
      </c>
      <c r="BY196" s="28">
        <f t="shared" si="136"/>
        <v>83810</v>
      </c>
      <c r="BZ196" s="29">
        <f t="shared" si="137"/>
        <v>9082800</v>
      </c>
      <c r="CA196" s="14"/>
      <c r="CB196" s="78" t="s">
        <v>154</v>
      </c>
      <c r="CC196" s="30" t="s">
        <v>125</v>
      </c>
      <c r="CD196" s="31" t="s">
        <v>123</v>
      </c>
      <c r="CE196" s="31" t="s">
        <v>35</v>
      </c>
      <c r="CF196" s="31" t="s">
        <v>51</v>
      </c>
      <c r="CG196" s="31" t="s">
        <v>175</v>
      </c>
      <c r="CH196" s="31" t="s">
        <v>147</v>
      </c>
      <c r="CI196" s="31" t="s">
        <v>150</v>
      </c>
      <c r="CJ196" s="31" t="s">
        <v>176</v>
      </c>
      <c r="CK196" s="31" t="s">
        <v>44</v>
      </c>
      <c r="CL196" s="31" t="s">
        <v>40</v>
      </c>
      <c r="CM196" s="31" t="s">
        <v>118</v>
      </c>
      <c r="CN196" s="32" t="s">
        <v>128</v>
      </c>
      <c r="CO196" s="19"/>
    </row>
    <row r="197" spans="1:93" ht="12.75" x14ac:dyDescent="0.2">
      <c r="B197" s="8"/>
      <c r="C197" s="25">
        <v>6</v>
      </c>
      <c r="D197" s="26">
        <v>47</v>
      </c>
      <c r="E197" s="26">
        <v>48</v>
      </c>
      <c r="F197" s="26">
        <v>20</v>
      </c>
      <c r="G197" s="26">
        <v>115</v>
      </c>
      <c r="H197" s="26">
        <v>84</v>
      </c>
      <c r="I197" s="26">
        <v>61</v>
      </c>
      <c r="J197" s="26">
        <v>30</v>
      </c>
      <c r="K197" s="26">
        <v>125</v>
      </c>
      <c r="L197" s="26">
        <v>97</v>
      </c>
      <c r="M197" s="26">
        <v>98</v>
      </c>
      <c r="N197" s="27">
        <v>139</v>
      </c>
      <c r="O197" s="28">
        <f t="shared" si="132"/>
        <v>83810</v>
      </c>
      <c r="P197" s="29">
        <f t="shared" si="133"/>
        <v>9082800</v>
      </c>
      <c r="Q197" s="14"/>
      <c r="R197" s="144" t="s">
        <v>129</v>
      </c>
      <c r="S197" s="30" t="s">
        <v>28</v>
      </c>
      <c r="T197" s="31" t="s">
        <v>135</v>
      </c>
      <c r="U197" s="31" t="s">
        <v>146</v>
      </c>
      <c r="V197" s="31" t="s">
        <v>54</v>
      </c>
      <c r="W197" s="31" t="s">
        <v>113</v>
      </c>
      <c r="X197" s="31" t="s">
        <v>12</v>
      </c>
      <c r="Y197" s="31" t="s">
        <v>15</v>
      </c>
      <c r="Z197" s="31" t="s">
        <v>114</v>
      </c>
      <c r="AA197" s="31" t="s">
        <v>63</v>
      </c>
      <c r="AB197" s="31" t="s">
        <v>141</v>
      </c>
      <c r="AC197" s="31" t="s">
        <v>134</v>
      </c>
      <c r="AD197" s="32" t="s">
        <v>25</v>
      </c>
      <c r="AE197" s="19"/>
      <c r="AG197" s="8"/>
      <c r="AH197" s="25">
        <v>93</v>
      </c>
      <c r="AI197" s="26">
        <v>27</v>
      </c>
      <c r="AJ197" s="26">
        <v>18</v>
      </c>
      <c r="AK197" s="26">
        <v>14</v>
      </c>
      <c r="AL197" s="26">
        <v>34</v>
      </c>
      <c r="AM197" s="26">
        <v>71</v>
      </c>
      <c r="AN197" s="26">
        <v>74</v>
      </c>
      <c r="AO197" s="26">
        <v>111</v>
      </c>
      <c r="AP197" s="26">
        <v>131</v>
      </c>
      <c r="AQ197" s="26">
        <v>127</v>
      </c>
      <c r="AR197" s="26">
        <v>118</v>
      </c>
      <c r="AS197" s="27">
        <v>52</v>
      </c>
      <c r="AT197" s="28">
        <f t="shared" si="134"/>
        <v>83810</v>
      </c>
      <c r="AU197" s="29">
        <f t="shared" si="135"/>
        <v>9082800</v>
      </c>
      <c r="AV197" s="14"/>
      <c r="AW197" s="145" t="s">
        <v>129</v>
      </c>
      <c r="AX197" s="30" t="s">
        <v>89</v>
      </c>
      <c r="AY197" s="31" t="s">
        <v>16</v>
      </c>
      <c r="AZ197" s="93" t="s">
        <v>34</v>
      </c>
      <c r="BA197" s="31" t="s">
        <v>17</v>
      </c>
      <c r="BB197" s="34" t="s">
        <v>37</v>
      </c>
      <c r="BC197" s="31" t="s">
        <v>88</v>
      </c>
      <c r="BD197" s="31" t="s">
        <v>87</v>
      </c>
      <c r="BE197" s="106" t="s">
        <v>38</v>
      </c>
      <c r="BF197" s="31" t="s">
        <v>10</v>
      </c>
      <c r="BG197" s="31" t="s">
        <v>41</v>
      </c>
      <c r="BH197" s="31" t="s">
        <v>11</v>
      </c>
      <c r="BI197" s="32" t="s">
        <v>86</v>
      </c>
      <c r="BJ197" s="19"/>
      <c r="BL197" s="8"/>
      <c r="BM197" s="25">
        <v>126</v>
      </c>
      <c r="BN197" s="26">
        <v>67</v>
      </c>
      <c r="BO197" s="26">
        <v>130</v>
      </c>
      <c r="BP197" s="26">
        <v>44</v>
      </c>
      <c r="BQ197" s="26">
        <v>125</v>
      </c>
      <c r="BR197" s="26">
        <v>48</v>
      </c>
      <c r="BS197" s="26">
        <v>97</v>
      </c>
      <c r="BT197" s="26">
        <v>20</v>
      </c>
      <c r="BU197" s="26">
        <v>101</v>
      </c>
      <c r="BV197" s="26">
        <v>15</v>
      </c>
      <c r="BW197" s="26">
        <v>78</v>
      </c>
      <c r="BX197" s="27">
        <v>19</v>
      </c>
      <c r="BY197" s="28">
        <f t="shared" si="136"/>
        <v>83810</v>
      </c>
      <c r="BZ197" s="29">
        <f t="shared" si="137"/>
        <v>9082800</v>
      </c>
      <c r="CA197" s="14"/>
      <c r="CB197" s="78" t="s">
        <v>167</v>
      </c>
      <c r="CC197" s="30" t="s">
        <v>75</v>
      </c>
      <c r="CD197" s="31" t="s">
        <v>68</v>
      </c>
      <c r="CE197" s="31" t="s">
        <v>8</v>
      </c>
      <c r="CF197" s="31" t="s">
        <v>102</v>
      </c>
      <c r="CG197" s="31" t="s">
        <v>63</v>
      </c>
      <c r="CH197" s="31" t="s">
        <v>146</v>
      </c>
      <c r="CI197" s="31" t="s">
        <v>141</v>
      </c>
      <c r="CJ197" s="31" t="s">
        <v>54</v>
      </c>
      <c r="CK197" s="31" t="s">
        <v>107</v>
      </c>
      <c r="CL197" s="31" t="s">
        <v>19</v>
      </c>
      <c r="CM197" s="31" t="s">
        <v>71</v>
      </c>
      <c r="CN197" s="32" t="s">
        <v>64</v>
      </c>
      <c r="CO197" s="19"/>
    </row>
    <row r="198" spans="1:93" ht="12.75" x14ac:dyDescent="0.2">
      <c r="B198" s="8"/>
      <c r="C198" s="25">
        <v>137</v>
      </c>
      <c r="D198" s="26">
        <v>39</v>
      </c>
      <c r="E198" s="26">
        <v>136</v>
      </c>
      <c r="F198" s="26">
        <v>55</v>
      </c>
      <c r="G198" s="26">
        <v>88</v>
      </c>
      <c r="H198" s="26">
        <v>50</v>
      </c>
      <c r="I198" s="26">
        <v>95</v>
      </c>
      <c r="J198" s="26">
        <v>57</v>
      </c>
      <c r="K198" s="26">
        <v>90</v>
      </c>
      <c r="L198" s="26">
        <v>9</v>
      </c>
      <c r="M198" s="26">
        <v>106</v>
      </c>
      <c r="N198" s="27">
        <v>8</v>
      </c>
      <c r="O198" s="28">
        <f t="shared" si="132"/>
        <v>83810</v>
      </c>
      <c r="P198" s="29">
        <f t="shared" si="133"/>
        <v>9082800</v>
      </c>
      <c r="Q198" s="14"/>
      <c r="R198" s="144"/>
      <c r="S198" s="30" t="s">
        <v>78</v>
      </c>
      <c r="T198" s="31" t="s">
        <v>125</v>
      </c>
      <c r="U198" s="31" t="s">
        <v>147</v>
      </c>
      <c r="V198" s="146" t="s">
        <v>142</v>
      </c>
      <c r="W198" s="31" t="s">
        <v>56</v>
      </c>
      <c r="X198" s="146" t="s">
        <v>18</v>
      </c>
      <c r="Y198" s="146" t="s">
        <v>9</v>
      </c>
      <c r="Z198" s="31" t="s">
        <v>61</v>
      </c>
      <c r="AA198" s="146" t="s">
        <v>145</v>
      </c>
      <c r="AB198" s="31" t="s">
        <v>150</v>
      </c>
      <c r="AC198" s="31" t="s">
        <v>128</v>
      </c>
      <c r="AD198" s="32" t="s">
        <v>83</v>
      </c>
      <c r="AE198" s="19"/>
      <c r="AG198" s="8"/>
      <c r="AH198" s="25">
        <v>8</v>
      </c>
      <c r="AI198" s="26">
        <v>106</v>
      </c>
      <c r="AJ198" s="26">
        <v>113</v>
      </c>
      <c r="AK198" s="26">
        <v>105</v>
      </c>
      <c r="AL198" s="26">
        <v>84</v>
      </c>
      <c r="AM198" s="26">
        <v>25</v>
      </c>
      <c r="AN198" s="26">
        <v>120</v>
      </c>
      <c r="AO198" s="26">
        <v>61</v>
      </c>
      <c r="AP198" s="26">
        <v>40</v>
      </c>
      <c r="AQ198" s="26">
        <v>32</v>
      </c>
      <c r="AR198" s="26">
        <v>39</v>
      </c>
      <c r="AS198" s="27">
        <v>137</v>
      </c>
      <c r="AT198" s="28">
        <f t="shared" si="134"/>
        <v>83810</v>
      </c>
      <c r="AU198" s="29">
        <f t="shared" si="135"/>
        <v>9082800</v>
      </c>
      <c r="AV198" s="14"/>
      <c r="AW198" s="145" t="s">
        <v>140</v>
      </c>
      <c r="AX198" s="30" t="s">
        <v>83</v>
      </c>
      <c r="AY198" s="31" t="s">
        <v>128</v>
      </c>
      <c r="AZ198" s="93" t="s">
        <v>155</v>
      </c>
      <c r="BA198" s="31" t="s">
        <v>36</v>
      </c>
      <c r="BB198" s="31" t="s">
        <v>12</v>
      </c>
      <c r="BC198" s="34" t="s">
        <v>93</v>
      </c>
      <c r="BD198" s="31" t="s">
        <v>96</v>
      </c>
      <c r="BE198" s="94" t="s">
        <v>15</v>
      </c>
      <c r="BF198" s="33" t="s">
        <v>39</v>
      </c>
      <c r="BG198" s="31" t="s">
        <v>160</v>
      </c>
      <c r="BH198" s="31" t="s">
        <v>125</v>
      </c>
      <c r="BI198" s="32" t="s">
        <v>78</v>
      </c>
      <c r="BJ198" s="19"/>
      <c r="BL198" s="8"/>
      <c r="BM198" s="25">
        <v>51</v>
      </c>
      <c r="BN198" s="26">
        <v>95</v>
      </c>
      <c r="BO198" s="26">
        <v>43</v>
      </c>
      <c r="BP198" s="26">
        <v>115</v>
      </c>
      <c r="BQ198" s="26">
        <v>3</v>
      </c>
      <c r="BR198" s="26">
        <v>29</v>
      </c>
      <c r="BS198" s="26">
        <v>116</v>
      </c>
      <c r="BT198" s="26">
        <v>142</v>
      </c>
      <c r="BU198" s="26">
        <v>30</v>
      </c>
      <c r="BV198" s="26">
        <v>102</v>
      </c>
      <c r="BW198" s="26">
        <v>50</v>
      </c>
      <c r="BX198" s="27">
        <v>94</v>
      </c>
      <c r="BY198" s="28">
        <f t="shared" si="136"/>
        <v>83810</v>
      </c>
      <c r="BZ198" s="29">
        <f t="shared" si="137"/>
        <v>9082800</v>
      </c>
      <c r="CA198" s="14"/>
      <c r="CB198" s="78" t="s">
        <v>171</v>
      </c>
      <c r="CC198" s="30" t="s">
        <v>50</v>
      </c>
      <c r="CD198" s="31" t="s">
        <v>9</v>
      </c>
      <c r="CE198" s="31" t="s">
        <v>59</v>
      </c>
      <c r="CF198" s="31" t="s">
        <v>113</v>
      </c>
      <c r="CG198" s="31" t="s">
        <v>72</v>
      </c>
      <c r="CH198" s="31" t="s">
        <v>136</v>
      </c>
      <c r="CI198" s="31" t="s">
        <v>133</v>
      </c>
      <c r="CJ198" s="31" t="s">
        <v>67</v>
      </c>
      <c r="CK198" s="31" t="s">
        <v>114</v>
      </c>
      <c r="CL198" s="31" t="s">
        <v>58</v>
      </c>
      <c r="CM198" s="31" t="s">
        <v>18</v>
      </c>
      <c r="CN198" s="32" t="s">
        <v>45</v>
      </c>
      <c r="CO198" s="19"/>
    </row>
    <row r="199" spans="1:93" ht="12.75" x14ac:dyDescent="0.2">
      <c r="B199" s="8"/>
      <c r="C199" s="25">
        <v>53</v>
      </c>
      <c r="D199" s="26">
        <v>124</v>
      </c>
      <c r="E199" s="26">
        <v>34</v>
      </c>
      <c r="F199" s="26">
        <v>72</v>
      </c>
      <c r="G199" s="26">
        <v>134</v>
      </c>
      <c r="H199" s="26">
        <v>118</v>
      </c>
      <c r="I199" s="26">
        <v>27</v>
      </c>
      <c r="J199" s="26">
        <v>11</v>
      </c>
      <c r="K199" s="26">
        <v>73</v>
      </c>
      <c r="L199" s="26">
        <v>111</v>
      </c>
      <c r="M199" s="26">
        <v>21</v>
      </c>
      <c r="N199" s="27">
        <v>92</v>
      </c>
      <c r="O199" s="28">
        <f t="shared" si="132"/>
        <v>83810</v>
      </c>
      <c r="P199" s="29">
        <f t="shared" si="133"/>
        <v>9082800</v>
      </c>
      <c r="Q199" s="14"/>
      <c r="R199" s="144" t="s">
        <v>85</v>
      </c>
      <c r="S199" s="30" t="s">
        <v>29</v>
      </c>
      <c r="T199" s="31" t="s">
        <v>109</v>
      </c>
      <c r="U199" s="31" t="s">
        <v>37</v>
      </c>
      <c r="V199" s="31" t="s">
        <v>77</v>
      </c>
      <c r="W199" s="31" t="s">
        <v>121</v>
      </c>
      <c r="X199" s="31" t="s">
        <v>11</v>
      </c>
      <c r="Y199" s="31" t="s">
        <v>16</v>
      </c>
      <c r="Z199" s="31" t="s">
        <v>120</v>
      </c>
      <c r="AA199" s="31" t="s">
        <v>84</v>
      </c>
      <c r="AB199" s="31" t="s">
        <v>38</v>
      </c>
      <c r="AC199" s="31" t="s">
        <v>100</v>
      </c>
      <c r="AD199" s="32" t="s">
        <v>24</v>
      </c>
      <c r="AE199" s="19"/>
      <c r="AG199" s="8"/>
      <c r="AH199" s="25">
        <v>136</v>
      </c>
      <c r="AI199" s="26">
        <v>60</v>
      </c>
      <c r="AJ199" s="26">
        <v>56</v>
      </c>
      <c r="AK199" s="26">
        <v>103</v>
      </c>
      <c r="AL199" s="26">
        <v>2</v>
      </c>
      <c r="AM199" s="26">
        <v>70</v>
      </c>
      <c r="AN199" s="26">
        <v>75</v>
      </c>
      <c r="AO199" s="26">
        <v>143</v>
      </c>
      <c r="AP199" s="26">
        <v>42</v>
      </c>
      <c r="AQ199" s="26">
        <v>89</v>
      </c>
      <c r="AR199" s="26">
        <v>85</v>
      </c>
      <c r="AS199" s="27">
        <v>9</v>
      </c>
      <c r="AT199" s="28">
        <f t="shared" si="134"/>
        <v>83810</v>
      </c>
      <c r="AU199" s="29">
        <f t="shared" si="135"/>
        <v>9082800</v>
      </c>
      <c r="AV199" s="14"/>
      <c r="AW199" s="145" t="s">
        <v>151</v>
      </c>
      <c r="AX199" s="30" t="s">
        <v>147</v>
      </c>
      <c r="AY199" s="31" t="s">
        <v>165</v>
      </c>
      <c r="AZ199" s="93" t="s">
        <v>47</v>
      </c>
      <c r="BA199" s="31" t="s">
        <v>14</v>
      </c>
      <c r="BB199" s="31" t="s">
        <v>157</v>
      </c>
      <c r="BC199" s="31" t="s">
        <v>162</v>
      </c>
      <c r="BD199" s="34" t="s">
        <v>163</v>
      </c>
      <c r="BE199" s="94" t="s">
        <v>158</v>
      </c>
      <c r="BF199" s="31" t="s">
        <v>13</v>
      </c>
      <c r="BG199" s="33" t="s">
        <v>48</v>
      </c>
      <c r="BH199" s="31" t="s">
        <v>166</v>
      </c>
      <c r="BI199" s="32" t="s">
        <v>150</v>
      </c>
      <c r="BJ199" s="19"/>
      <c r="BL199" s="8"/>
      <c r="BM199" s="25">
        <v>68</v>
      </c>
      <c r="BN199" s="26">
        <v>17</v>
      </c>
      <c r="BO199" s="26">
        <v>96</v>
      </c>
      <c r="BP199" s="26">
        <v>46</v>
      </c>
      <c r="BQ199" s="26">
        <v>121</v>
      </c>
      <c r="BR199" s="26">
        <v>133</v>
      </c>
      <c r="BS199" s="26">
        <v>12</v>
      </c>
      <c r="BT199" s="26">
        <v>24</v>
      </c>
      <c r="BU199" s="26">
        <v>99</v>
      </c>
      <c r="BV199" s="26">
        <v>49</v>
      </c>
      <c r="BW199" s="26">
        <v>128</v>
      </c>
      <c r="BX199" s="27">
        <v>77</v>
      </c>
      <c r="BY199" s="28">
        <f t="shared" si="136"/>
        <v>83810</v>
      </c>
      <c r="BZ199" s="29">
        <f t="shared" si="137"/>
        <v>9082800</v>
      </c>
      <c r="CA199" s="14"/>
      <c r="CB199" s="78" t="s">
        <v>42</v>
      </c>
      <c r="CC199" s="30" t="s">
        <v>81</v>
      </c>
      <c r="CD199" s="31" t="s">
        <v>91</v>
      </c>
      <c r="CE199" s="31" t="s">
        <v>139</v>
      </c>
      <c r="CF199" s="31" t="s">
        <v>31</v>
      </c>
      <c r="CG199" s="31" t="s">
        <v>156</v>
      </c>
      <c r="CH199" s="31" t="s">
        <v>169</v>
      </c>
      <c r="CI199" s="31" t="s">
        <v>168</v>
      </c>
      <c r="CJ199" s="31" t="s">
        <v>159</v>
      </c>
      <c r="CK199" s="31" t="s">
        <v>22</v>
      </c>
      <c r="CL199" s="31" t="s">
        <v>138</v>
      </c>
      <c r="CM199" s="31" t="s">
        <v>98</v>
      </c>
      <c r="CN199" s="32" t="s">
        <v>80</v>
      </c>
      <c r="CO199" s="19"/>
    </row>
    <row r="200" spans="1:93" ht="12.75" x14ac:dyDescent="0.2">
      <c r="B200" s="8"/>
      <c r="C200" s="25">
        <v>67</v>
      </c>
      <c r="D200" s="26">
        <v>33</v>
      </c>
      <c r="E200" s="26">
        <v>104</v>
      </c>
      <c r="F200" s="26">
        <v>94</v>
      </c>
      <c r="G200" s="26">
        <v>24</v>
      </c>
      <c r="H200" s="26">
        <v>143</v>
      </c>
      <c r="I200" s="26">
        <v>2</v>
      </c>
      <c r="J200" s="26">
        <v>121</v>
      </c>
      <c r="K200" s="26">
        <v>51</v>
      </c>
      <c r="L200" s="26">
        <v>41</v>
      </c>
      <c r="M200" s="26">
        <v>112</v>
      </c>
      <c r="N200" s="27">
        <v>78</v>
      </c>
      <c r="O200" s="28">
        <f t="shared" si="132"/>
        <v>83810</v>
      </c>
      <c r="P200" s="29">
        <f t="shared" si="133"/>
        <v>9082800</v>
      </c>
      <c r="Q200" s="14"/>
      <c r="R200" s="144"/>
      <c r="S200" s="30" t="s">
        <v>68</v>
      </c>
      <c r="T200" s="37" t="s">
        <v>26</v>
      </c>
      <c r="U200" s="37" t="s">
        <v>104</v>
      </c>
      <c r="V200" s="31" t="s">
        <v>45</v>
      </c>
      <c r="W200" s="31" t="s">
        <v>159</v>
      </c>
      <c r="X200" s="31" t="s">
        <v>158</v>
      </c>
      <c r="Y200" s="31" t="s">
        <v>157</v>
      </c>
      <c r="Z200" s="31" t="s">
        <v>156</v>
      </c>
      <c r="AA200" s="31" t="s">
        <v>50</v>
      </c>
      <c r="AB200" s="37" t="s">
        <v>105</v>
      </c>
      <c r="AC200" s="37" t="s">
        <v>27</v>
      </c>
      <c r="AD200" s="32" t="s">
        <v>71</v>
      </c>
      <c r="AE200" s="19"/>
      <c r="AG200" s="8"/>
      <c r="AH200" s="25">
        <v>47</v>
      </c>
      <c r="AI200" s="26">
        <v>67</v>
      </c>
      <c r="AJ200" s="26">
        <v>12</v>
      </c>
      <c r="AK200" s="26">
        <v>54</v>
      </c>
      <c r="AL200" s="26">
        <v>41</v>
      </c>
      <c r="AM200" s="26">
        <v>141</v>
      </c>
      <c r="AN200" s="26">
        <v>4</v>
      </c>
      <c r="AO200" s="26">
        <v>104</v>
      </c>
      <c r="AP200" s="26">
        <v>91</v>
      </c>
      <c r="AQ200" s="26">
        <v>133</v>
      </c>
      <c r="AR200" s="26">
        <v>78</v>
      </c>
      <c r="AS200" s="27">
        <v>98</v>
      </c>
      <c r="AT200" s="28">
        <f t="shared" si="134"/>
        <v>83810</v>
      </c>
      <c r="AU200" s="29">
        <f t="shared" si="135"/>
        <v>9082800</v>
      </c>
      <c r="AV200" s="14"/>
      <c r="AW200" s="145" t="s">
        <v>164</v>
      </c>
      <c r="AX200" s="30" t="s">
        <v>135</v>
      </c>
      <c r="AY200" s="31" t="s">
        <v>68</v>
      </c>
      <c r="AZ200" s="93" t="s">
        <v>168</v>
      </c>
      <c r="BA200" s="31" t="s">
        <v>122</v>
      </c>
      <c r="BB200" s="31" t="s">
        <v>105</v>
      </c>
      <c r="BC200" s="31" t="s">
        <v>79</v>
      </c>
      <c r="BD200" s="31" t="s">
        <v>82</v>
      </c>
      <c r="BE200" s="97" t="s">
        <v>104</v>
      </c>
      <c r="BF200" s="31" t="s">
        <v>119</v>
      </c>
      <c r="BG200" s="31" t="s">
        <v>169</v>
      </c>
      <c r="BH200" s="33" t="s">
        <v>71</v>
      </c>
      <c r="BI200" s="32" t="s">
        <v>134</v>
      </c>
      <c r="BJ200" s="19"/>
      <c r="BL200" s="8"/>
      <c r="BM200" s="25">
        <v>1</v>
      </c>
      <c r="BN200" s="26">
        <v>57</v>
      </c>
      <c r="BO200" s="26">
        <v>109</v>
      </c>
      <c r="BP200" s="26">
        <v>16</v>
      </c>
      <c r="BQ200" s="26">
        <v>62</v>
      </c>
      <c r="BR200" s="26">
        <v>92</v>
      </c>
      <c r="BS200" s="26">
        <v>53</v>
      </c>
      <c r="BT200" s="26">
        <v>83</v>
      </c>
      <c r="BU200" s="26">
        <v>129</v>
      </c>
      <c r="BV200" s="26">
        <v>36</v>
      </c>
      <c r="BW200" s="26">
        <v>88</v>
      </c>
      <c r="BX200" s="27">
        <v>144</v>
      </c>
      <c r="BY200" s="28">
        <f t="shared" si="136"/>
        <v>83810</v>
      </c>
      <c r="BZ200" s="29">
        <f t="shared" si="137"/>
        <v>9082800</v>
      </c>
      <c r="CA200" s="14"/>
      <c r="CB200" s="78" t="s">
        <v>137</v>
      </c>
      <c r="CC200" s="30" t="s">
        <v>55</v>
      </c>
      <c r="CD200" s="31" t="s">
        <v>61</v>
      </c>
      <c r="CE200" s="155" t="s">
        <v>60</v>
      </c>
      <c r="CF200" s="156" t="s">
        <v>23</v>
      </c>
      <c r="CG200" s="156" t="s">
        <v>21</v>
      </c>
      <c r="CH200" s="31" t="s">
        <v>24</v>
      </c>
      <c r="CI200" s="31" t="s">
        <v>29</v>
      </c>
      <c r="CJ200" s="156" t="s">
        <v>32</v>
      </c>
      <c r="CK200" s="156" t="s">
        <v>30</v>
      </c>
      <c r="CL200" s="157" t="s">
        <v>57</v>
      </c>
      <c r="CM200" s="31" t="s">
        <v>56</v>
      </c>
      <c r="CN200" s="32" t="s">
        <v>62</v>
      </c>
      <c r="CO200" s="19"/>
    </row>
    <row r="201" spans="1:93" ht="13.5" thickBot="1" x14ac:dyDescent="0.25">
      <c r="B201" s="8"/>
      <c r="C201" s="40">
        <v>12</v>
      </c>
      <c r="D201" s="41">
        <v>96</v>
      </c>
      <c r="E201" s="41">
        <v>102</v>
      </c>
      <c r="F201" s="41">
        <v>86</v>
      </c>
      <c r="G201" s="41">
        <v>56</v>
      </c>
      <c r="H201" s="41">
        <v>3</v>
      </c>
      <c r="I201" s="41">
        <v>142</v>
      </c>
      <c r="J201" s="41">
        <v>89</v>
      </c>
      <c r="K201" s="41">
        <v>59</v>
      </c>
      <c r="L201" s="41">
        <v>43</v>
      </c>
      <c r="M201" s="41">
        <v>49</v>
      </c>
      <c r="N201" s="42">
        <v>133</v>
      </c>
      <c r="O201" s="28">
        <f t="shared" si="132"/>
        <v>83810</v>
      </c>
      <c r="P201" s="29">
        <f t="shared" si="133"/>
        <v>9082800</v>
      </c>
      <c r="Q201" s="14"/>
      <c r="R201" s="144" t="s">
        <v>20</v>
      </c>
      <c r="S201" s="43" t="s">
        <v>168</v>
      </c>
      <c r="T201" s="44" t="s">
        <v>139</v>
      </c>
      <c r="U201" s="44" t="s">
        <v>58</v>
      </c>
      <c r="V201" s="44" t="s">
        <v>66</v>
      </c>
      <c r="W201" s="44" t="s">
        <v>47</v>
      </c>
      <c r="X201" s="44" t="s">
        <v>72</v>
      </c>
      <c r="Y201" s="44" t="s">
        <v>67</v>
      </c>
      <c r="Z201" s="44" t="s">
        <v>48</v>
      </c>
      <c r="AA201" s="44" t="s">
        <v>73</v>
      </c>
      <c r="AB201" s="44" t="s">
        <v>59</v>
      </c>
      <c r="AC201" s="44" t="s">
        <v>138</v>
      </c>
      <c r="AD201" s="45" t="s">
        <v>169</v>
      </c>
      <c r="AE201" s="19"/>
      <c r="AG201" s="8"/>
      <c r="AH201" s="40">
        <v>144</v>
      </c>
      <c r="AI201" s="41">
        <v>20</v>
      </c>
      <c r="AJ201" s="41">
        <v>80</v>
      </c>
      <c r="AK201" s="41">
        <v>36</v>
      </c>
      <c r="AL201" s="41">
        <v>57</v>
      </c>
      <c r="AM201" s="41">
        <v>43</v>
      </c>
      <c r="AN201" s="41">
        <v>102</v>
      </c>
      <c r="AO201" s="41">
        <v>88</v>
      </c>
      <c r="AP201" s="41">
        <v>109</v>
      </c>
      <c r="AQ201" s="41">
        <v>65</v>
      </c>
      <c r="AR201" s="41">
        <v>125</v>
      </c>
      <c r="AS201" s="42">
        <v>1</v>
      </c>
      <c r="AT201" s="28">
        <f t="shared" si="134"/>
        <v>83810</v>
      </c>
      <c r="AU201" s="29">
        <f t="shared" si="135"/>
        <v>9082800</v>
      </c>
      <c r="AV201" s="14"/>
      <c r="AW201" s="145" t="s">
        <v>170</v>
      </c>
      <c r="AX201" s="43" t="s">
        <v>62</v>
      </c>
      <c r="AY201" s="44" t="s">
        <v>54</v>
      </c>
      <c r="AZ201" s="115" t="s">
        <v>40</v>
      </c>
      <c r="BA201" s="44" t="s">
        <v>57</v>
      </c>
      <c r="BB201" s="44" t="s">
        <v>61</v>
      </c>
      <c r="BC201" s="44" t="s">
        <v>59</v>
      </c>
      <c r="BD201" s="44" t="s">
        <v>58</v>
      </c>
      <c r="BE201" s="100" t="s">
        <v>56</v>
      </c>
      <c r="BF201" s="46" t="s">
        <v>60</v>
      </c>
      <c r="BG201" s="44" t="s">
        <v>35</v>
      </c>
      <c r="BH201" s="44" t="s">
        <v>63</v>
      </c>
      <c r="BI201" s="47" t="s">
        <v>55</v>
      </c>
      <c r="BJ201" s="19"/>
      <c r="BL201" s="8"/>
      <c r="BM201" s="40">
        <v>52</v>
      </c>
      <c r="BN201" s="41">
        <v>2</v>
      </c>
      <c r="BO201" s="41">
        <v>75</v>
      </c>
      <c r="BP201" s="41">
        <v>5</v>
      </c>
      <c r="BQ201" s="41">
        <v>64</v>
      </c>
      <c r="BR201" s="41">
        <v>91</v>
      </c>
      <c r="BS201" s="41">
        <v>54</v>
      </c>
      <c r="BT201" s="41">
        <v>81</v>
      </c>
      <c r="BU201" s="41">
        <v>140</v>
      </c>
      <c r="BV201" s="41">
        <v>70</v>
      </c>
      <c r="BW201" s="41">
        <v>143</v>
      </c>
      <c r="BX201" s="42">
        <v>93</v>
      </c>
      <c r="BY201" s="28">
        <f t="shared" si="136"/>
        <v>83810</v>
      </c>
      <c r="BZ201" s="29">
        <f t="shared" si="137"/>
        <v>9082800</v>
      </c>
      <c r="CA201" s="14"/>
      <c r="CB201" s="78" t="s">
        <v>124</v>
      </c>
      <c r="CC201" s="43" t="s">
        <v>86</v>
      </c>
      <c r="CD201" s="44" t="s">
        <v>157</v>
      </c>
      <c r="CE201" s="158" t="s">
        <v>163</v>
      </c>
      <c r="CF201" s="159" t="s">
        <v>144</v>
      </c>
      <c r="CG201" s="159" t="s">
        <v>152</v>
      </c>
      <c r="CH201" s="44" t="s">
        <v>119</v>
      </c>
      <c r="CI201" s="44" t="s">
        <v>122</v>
      </c>
      <c r="CJ201" s="159" t="s">
        <v>153</v>
      </c>
      <c r="CK201" s="159" t="s">
        <v>143</v>
      </c>
      <c r="CL201" s="160" t="s">
        <v>162</v>
      </c>
      <c r="CM201" s="44" t="s">
        <v>158</v>
      </c>
      <c r="CN201" s="45" t="s">
        <v>89</v>
      </c>
      <c r="CO201" s="19"/>
    </row>
    <row r="202" spans="1:93" ht="12.75" x14ac:dyDescent="0.2">
      <c r="B202" s="8"/>
      <c r="C202" s="50">
        <f t="shared" ref="C202:N202" si="138">SUMSQ(C190:C201)</f>
        <v>83810</v>
      </c>
      <c r="D202" s="51">
        <f t="shared" si="138"/>
        <v>83810</v>
      </c>
      <c r="E202" s="51">
        <f t="shared" si="138"/>
        <v>83810</v>
      </c>
      <c r="F202" s="51">
        <f t="shared" si="138"/>
        <v>83810</v>
      </c>
      <c r="G202" s="51">
        <f t="shared" si="138"/>
        <v>83810</v>
      </c>
      <c r="H202" s="51">
        <f t="shared" si="138"/>
        <v>83810</v>
      </c>
      <c r="I202" s="51">
        <f t="shared" si="138"/>
        <v>83810</v>
      </c>
      <c r="J202" s="51">
        <f t="shared" si="138"/>
        <v>83810</v>
      </c>
      <c r="K202" s="51">
        <f t="shared" si="138"/>
        <v>83810</v>
      </c>
      <c r="L202" s="51">
        <f t="shared" si="138"/>
        <v>83810</v>
      </c>
      <c r="M202" s="51">
        <f t="shared" si="138"/>
        <v>83810</v>
      </c>
      <c r="N202" s="51">
        <f t="shared" si="138"/>
        <v>83810</v>
      </c>
      <c r="O202" s="28">
        <f>SUMSQ(C190,D191,E192,F193,G194,H195,I196,J197,K198,L199,M200,N201)</f>
        <v>83810</v>
      </c>
      <c r="P202" s="52">
        <f>C190^3+D191^3+E192^3+F193^3+G194^3+H195^3+I196^3+J197^3+K198^3+L199^3+M200^3+N201^3</f>
        <v>9082800</v>
      </c>
      <c r="Q202" s="14"/>
      <c r="R202" s="14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9"/>
      <c r="AG202" s="8"/>
      <c r="AH202" s="50">
        <f t="shared" ref="AH202:AS202" si="139">SUMSQ(AH190:AH201)</f>
        <v>83810</v>
      </c>
      <c r="AI202" s="51">
        <f t="shared" si="139"/>
        <v>83810</v>
      </c>
      <c r="AJ202" s="51">
        <f t="shared" si="139"/>
        <v>83810</v>
      </c>
      <c r="AK202" s="51">
        <f t="shared" si="139"/>
        <v>83810</v>
      </c>
      <c r="AL202" s="51">
        <f t="shared" si="139"/>
        <v>83810</v>
      </c>
      <c r="AM202" s="51">
        <f t="shared" si="139"/>
        <v>83810</v>
      </c>
      <c r="AN202" s="51">
        <f t="shared" si="139"/>
        <v>83810</v>
      </c>
      <c r="AO202" s="51">
        <f t="shared" si="139"/>
        <v>83810</v>
      </c>
      <c r="AP202" s="51">
        <f t="shared" si="139"/>
        <v>83810</v>
      </c>
      <c r="AQ202" s="51">
        <f t="shared" si="139"/>
        <v>83810</v>
      </c>
      <c r="AR202" s="51">
        <f t="shared" si="139"/>
        <v>83810</v>
      </c>
      <c r="AS202" s="51">
        <f t="shared" si="139"/>
        <v>83810</v>
      </c>
      <c r="AT202" s="28">
        <f>SUMSQ(AH190,AI191,AJ192,AK193,AL194,AM195,AN196,AO197,AP198,AQ199,AR200,AS201)</f>
        <v>83810</v>
      </c>
      <c r="AU202" s="52">
        <f>AH190^3+AI191^3+AJ192^3+AK193^3+AL194^3+AM195^3+AN196^3+AO197^3+AP198^3+AQ199^3+AR200^3+AS201^3</f>
        <v>9082800</v>
      </c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9"/>
      <c r="BL202" s="8"/>
      <c r="BM202" s="50">
        <f t="shared" ref="BM202:BX202" si="140">SUMSQ(BM190:BM201)</f>
        <v>83810</v>
      </c>
      <c r="BN202" s="51">
        <f t="shared" si="140"/>
        <v>83810</v>
      </c>
      <c r="BO202" s="51">
        <f t="shared" si="140"/>
        <v>83810</v>
      </c>
      <c r="BP202" s="51">
        <f t="shared" si="140"/>
        <v>83810</v>
      </c>
      <c r="BQ202" s="51">
        <f t="shared" si="140"/>
        <v>83810</v>
      </c>
      <c r="BR202" s="51">
        <f t="shared" si="140"/>
        <v>83810</v>
      </c>
      <c r="BS202" s="51">
        <f t="shared" si="140"/>
        <v>83810</v>
      </c>
      <c r="BT202" s="51">
        <f t="shared" si="140"/>
        <v>83810</v>
      </c>
      <c r="BU202" s="51">
        <f t="shared" si="140"/>
        <v>83810</v>
      </c>
      <c r="BV202" s="51">
        <f t="shared" si="140"/>
        <v>83810</v>
      </c>
      <c r="BW202" s="51">
        <f t="shared" si="140"/>
        <v>83810</v>
      </c>
      <c r="BX202" s="51">
        <f t="shared" si="140"/>
        <v>83810</v>
      </c>
      <c r="BY202" s="28">
        <f>SUMSQ(BM190,BN191,BO192,BP193,BQ194,BR195,BS196,BT197,BU198,BV199,BW200,BX201)</f>
        <v>83810</v>
      </c>
      <c r="BZ202" s="52">
        <f>BM190^3+BN191^3+BO192^3+BP193^3+BQ194^3+BR195^3+BS196^3+BT197^3+BU198^3+BV199^3+BW200^3+BX201^3</f>
        <v>9082800</v>
      </c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9"/>
    </row>
    <row r="203" spans="1:93" ht="12.75" thickBot="1" x14ac:dyDescent="0.25">
      <c r="B203" s="8"/>
      <c r="C203" s="55">
        <f t="shared" ref="C203:N203" si="141">C190^3+C191^3+C192^3+C193^3+C194^3+C195^3+C196^3+C197^3+C198^3+C199^3+C200^3+C201^3</f>
        <v>9082800</v>
      </c>
      <c r="D203" s="56">
        <f t="shared" si="141"/>
        <v>9082800</v>
      </c>
      <c r="E203" s="56">
        <f t="shared" si="141"/>
        <v>9082800</v>
      </c>
      <c r="F203" s="56">
        <f t="shared" si="141"/>
        <v>9082800</v>
      </c>
      <c r="G203" s="56">
        <f t="shared" si="141"/>
        <v>9082800</v>
      </c>
      <c r="H203" s="56">
        <f t="shared" si="141"/>
        <v>9082800</v>
      </c>
      <c r="I203" s="56">
        <f t="shared" si="141"/>
        <v>9082800</v>
      </c>
      <c r="J203" s="56">
        <f t="shared" si="141"/>
        <v>9082800</v>
      </c>
      <c r="K203" s="56">
        <f t="shared" si="141"/>
        <v>9082800</v>
      </c>
      <c r="L203" s="56">
        <f t="shared" si="141"/>
        <v>9082800</v>
      </c>
      <c r="M203" s="56">
        <f t="shared" si="141"/>
        <v>9082800</v>
      </c>
      <c r="N203" s="56">
        <f t="shared" si="141"/>
        <v>9082800</v>
      </c>
      <c r="O203" s="57">
        <f>SUMSQ(C201,D200,E199,F198,G197,H196,I195,J194,K193,L192,M191,N190)</f>
        <v>83810</v>
      </c>
      <c r="P203" s="58">
        <f>C201^3+D200^3+E199^3+F198^3+G197^3+H196^3+I195^3+J194^3+K193^3+L192^3+M191^3+N190^3</f>
        <v>9082800</v>
      </c>
      <c r="Q203" s="14"/>
      <c r="R203" s="14"/>
      <c r="S203" s="62" t="s">
        <v>98</v>
      </c>
      <c r="T203" s="63" t="s">
        <v>87</v>
      </c>
      <c r="U203" s="63" t="s">
        <v>32</v>
      </c>
      <c r="V203" s="63" t="s">
        <v>101</v>
      </c>
      <c r="W203" s="63" t="s">
        <v>118</v>
      </c>
      <c r="X203" s="63" t="s">
        <v>65</v>
      </c>
      <c r="Y203" s="63" t="s">
        <v>116</v>
      </c>
      <c r="Z203" s="63" t="s">
        <v>114</v>
      </c>
      <c r="AA203" s="63" t="s">
        <v>145</v>
      </c>
      <c r="AB203" s="63" t="s">
        <v>38</v>
      </c>
      <c r="AC203" s="63" t="s">
        <v>27</v>
      </c>
      <c r="AD203" s="64" t="s">
        <v>169</v>
      </c>
      <c r="AE203" s="19"/>
      <c r="AG203" s="8"/>
      <c r="AH203" s="55">
        <f t="shared" ref="AH203:AS203" si="142">AH190^3+AH191^3+AH192^3+AH193^3+AH194^3+AH195^3+AH196^3+AH197^3+AH198^3+AH199^3+AH200^3+AH201^3</f>
        <v>9082800</v>
      </c>
      <c r="AI203" s="56">
        <f t="shared" si="142"/>
        <v>9082800</v>
      </c>
      <c r="AJ203" s="56">
        <f t="shared" si="142"/>
        <v>9082800</v>
      </c>
      <c r="AK203" s="56">
        <f t="shared" si="142"/>
        <v>9082800</v>
      </c>
      <c r="AL203" s="56">
        <f t="shared" si="142"/>
        <v>9082800</v>
      </c>
      <c r="AM203" s="56">
        <f t="shared" si="142"/>
        <v>9082800</v>
      </c>
      <c r="AN203" s="56">
        <f t="shared" si="142"/>
        <v>9082800</v>
      </c>
      <c r="AO203" s="56">
        <f t="shared" si="142"/>
        <v>9082800</v>
      </c>
      <c r="AP203" s="56">
        <f t="shared" si="142"/>
        <v>9082800</v>
      </c>
      <c r="AQ203" s="56">
        <f t="shared" si="142"/>
        <v>9082800</v>
      </c>
      <c r="AR203" s="56">
        <f t="shared" si="142"/>
        <v>9082800</v>
      </c>
      <c r="AS203" s="56">
        <f t="shared" si="142"/>
        <v>9082800</v>
      </c>
      <c r="AT203" s="57">
        <f>SUMSQ(AH201,AI200,AJ199,AK198,AL197,AM196,AN195,AO194,AP193,AQ192,AR191,AS190)</f>
        <v>83810</v>
      </c>
      <c r="AU203" s="58">
        <f>AH201^3+AI200^3+AJ199^3+AK198^3+AL197^3+AM196^3+AN195^3+AO194^3+AP193^3+AQ192^3+AR191^3+AS190^3</f>
        <v>9082800</v>
      </c>
      <c r="AV203" s="14"/>
      <c r="AW203" s="14"/>
      <c r="AX203" s="62" t="s">
        <v>95</v>
      </c>
      <c r="AY203" s="63" t="s">
        <v>21</v>
      </c>
      <c r="AZ203" s="63" t="s">
        <v>19</v>
      </c>
      <c r="BA203" s="63" t="s">
        <v>112</v>
      </c>
      <c r="BB203" s="63" t="s">
        <v>84</v>
      </c>
      <c r="BC203" s="63" t="s">
        <v>102</v>
      </c>
      <c r="BD203" s="63" t="s">
        <v>143</v>
      </c>
      <c r="BE203" s="63" t="s">
        <v>38</v>
      </c>
      <c r="BF203" s="63" t="s">
        <v>39</v>
      </c>
      <c r="BG203" s="63" t="s">
        <v>48</v>
      </c>
      <c r="BH203" s="63" t="s">
        <v>71</v>
      </c>
      <c r="BI203" s="64" t="s">
        <v>55</v>
      </c>
      <c r="BJ203" s="19"/>
      <c r="BL203" s="8"/>
      <c r="BM203" s="55">
        <f t="shared" ref="BM203:BX203" si="143">BM190^3+BM191^3+BM192^3+BM193^3+BM194^3+BM195^3+BM196^3+BM197^3+BM198^3+BM199^3+BM200^3+BM201^3</f>
        <v>9082800</v>
      </c>
      <c r="BN203" s="56">
        <f t="shared" si="143"/>
        <v>9082800</v>
      </c>
      <c r="BO203" s="56">
        <f t="shared" si="143"/>
        <v>9082800</v>
      </c>
      <c r="BP203" s="56">
        <f t="shared" si="143"/>
        <v>9082800</v>
      </c>
      <c r="BQ203" s="56">
        <f t="shared" si="143"/>
        <v>9082800</v>
      </c>
      <c r="BR203" s="56">
        <f t="shared" si="143"/>
        <v>9082800</v>
      </c>
      <c r="BS203" s="56">
        <f t="shared" si="143"/>
        <v>9082800</v>
      </c>
      <c r="BT203" s="56">
        <f t="shared" si="143"/>
        <v>9082800</v>
      </c>
      <c r="BU203" s="56">
        <f t="shared" si="143"/>
        <v>9082800</v>
      </c>
      <c r="BV203" s="56">
        <f t="shared" si="143"/>
        <v>9082800</v>
      </c>
      <c r="BW203" s="56">
        <f t="shared" si="143"/>
        <v>9082800</v>
      </c>
      <c r="BX203" s="56">
        <f t="shared" si="143"/>
        <v>9082800</v>
      </c>
      <c r="BY203" s="57">
        <f>SUMSQ(BM201,BN200,BO199,BP198,BQ197,BR196,BS195,BT194,BU193,BV192,BW191,BX190)</f>
        <v>83810</v>
      </c>
      <c r="BZ203" s="58">
        <f>BM201^3+BN200^3+BO199^3+BP198^3+BQ197^3+BR196^3+BS195^3+BT194^3+BU193^3+BV192^3+BW191^3+BX190^3</f>
        <v>9082800</v>
      </c>
      <c r="CA203" s="14"/>
      <c r="CB203" s="14"/>
      <c r="CC203" s="62" t="s">
        <v>46</v>
      </c>
      <c r="CD203" s="63" t="s">
        <v>25</v>
      </c>
      <c r="CE203" s="63" t="s">
        <v>104</v>
      </c>
      <c r="CF203" s="63" t="s">
        <v>11</v>
      </c>
      <c r="CG203" s="63" t="s">
        <v>149</v>
      </c>
      <c r="CH203" s="63" t="s">
        <v>94</v>
      </c>
      <c r="CI203" s="63" t="s">
        <v>150</v>
      </c>
      <c r="CJ203" s="63" t="s">
        <v>54</v>
      </c>
      <c r="CK203" s="63" t="s">
        <v>114</v>
      </c>
      <c r="CL203" s="63" t="s">
        <v>138</v>
      </c>
      <c r="CM203" s="63" t="s">
        <v>56</v>
      </c>
      <c r="CN203" s="64" t="s">
        <v>89</v>
      </c>
      <c r="CO203" s="19"/>
    </row>
    <row r="204" spans="1:93" ht="12.75" thickBot="1" x14ac:dyDescent="0.25">
      <c r="B204" s="65" t="s">
        <v>0</v>
      </c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134"/>
      <c r="P204" s="134"/>
      <c r="Q204" s="66"/>
      <c r="R204" s="66"/>
      <c r="S204" s="126" t="s">
        <v>168</v>
      </c>
      <c r="T204" s="127" t="s">
        <v>26</v>
      </c>
      <c r="U204" s="127" t="s">
        <v>37</v>
      </c>
      <c r="V204" s="127" t="s">
        <v>142</v>
      </c>
      <c r="W204" s="127" t="s">
        <v>113</v>
      </c>
      <c r="X204" s="127" t="s">
        <v>111</v>
      </c>
      <c r="Y204" s="127" t="s">
        <v>74</v>
      </c>
      <c r="Z204" s="127" t="s">
        <v>123</v>
      </c>
      <c r="AA204" s="127" t="s">
        <v>108</v>
      </c>
      <c r="AB204" s="127" t="s">
        <v>21</v>
      </c>
      <c r="AC204" s="127" t="s">
        <v>88</v>
      </c>
      <c r="AD204" s="128" t="s">
        <v>91</v>
      </c>
      <c r="AE204" s="71"/>
      <c r="AG204" s="8" t="s">
        <v>0</v>
      </c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72"/>
      <c r="AU204" s="72"/>
      <c r="AV204" s="14"/>
      <c r="AW204" s="14"/>
      <c r="AX204" s="73" t="s">
        <v>62</v>
      </c>
      <c r="AY204" s="74" t="s">
        <v>68</v>
      </c>
      <c r="AZ204" s="74" t="s">
        <v>47</v>
      </c>
      <c r="BA204" s="74" t="s">
        <v>36</v>
      </c>
      <c r="BB204" s="74" t="s">
        <v>37</v>
      </c>
      <c r="BC204" s="74" t="s">
        <v>144</v>
      </c>
      <c r="BD204" s="74" t="s">
        <v>107</v>
      </c>
      <c r="BE204" s="74" t="s">
        <v>77</v>
      </c>
      <c r="BF204" s="74" t="s">
        <v>115</v>
      </c>
      <c r="BG204" s="74" t="s">
        <v>8</v>
      </c>
      <c r="BH204" s="74" t="s">
        <v>32</v>
      </c>
      <c r="BI204" s="75" t="s">
        <v>94</v>
      </c>
      <c r="BJ204" s="19"/>
      <c r="BL204" s="8" t="s">
        <v>0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72"/>
      <c r="BZ204" s="72"/>
      <c r="CA204" s="14"/>
      <c r="CB204" s="14"/>
      <c r="CC204" s="73" t="s">
        <v>86</v>
      </c>
      <c r="CD204" s="74" t="s">
        <v>61</v>
      </c>
      <c r="CE204" s="74" t="s">
        <v>139</v>
      </c>
      <c r="CF204" s="74" t="s">
        <v>113</v>
      </c>
      <c r="CG204" s="74" t="s">
        <v>63</v>
      </c>
      <c r="CH204" s="74" t="s">
        <v>147</v>
      </c>
      <c r="CI204" s="74" t="s">
        <v>95</v>
      </c>
      <c r="CJ204" s="74" t="s">
        <v>148</v>
      </c>
      <c r="CK204" s="74" t="s">
        <v>16</v>
      </c>
      <c r="CL204" s="74" t="s">
        <v>105</v>
      </c>
      <c r="CM204" s="74" t="s">
        <v>28</v>
      </c>
      <c r="CN204" s="75" t="s">
        <v>49</v>
      </c>
      <c r="CO204" s="19"/>
    </row>
    <row r="205" spans="1:93" ht="12.75" thickBot="1" x14ac:dyDescent="0.25">
      <c r="AG205" s="76" t="s">
        <v>0</v>
      </c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L205" s="76" t="s">
        <v>0</v>
      </c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</row>
    <row r="206" spans="1:93" ht="12.75" thickBot="1" x14ac:dyDescent="0.25">
      <c r="B206" s="2"/>
      <c r="C206" s="3"/>
      <c r="D206" s="3"/>
      <c r="E206" s="3"/>
      <c r="F206" s="3"/>
      <c r="G206" s="3"/>
      <c r="H206" s="3"/>
      <c r="I206" s="4" t="s">
        <v>238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">
        <v>239</v>
      </c>
      <c r="Y206" s="3"/>
      <c r="Z206" s="3"/>
      <c r="AA206" s="130"/>
      <c r="AB206" s="3"/>
      <c r="AC206" s="3"/>
      <c r="AD206" s="3"/>
      <c r="AE206" s="6"/>
      <c r="AG206" s="2" t="s">
        <v>0</v>
      </c>
      <c r="AH206" s="3"/>
      <c r="AI206" s="3"/>
      <c r="AJ206" s="3"/>
      <c r="AK206" s="3"/>
      <c r="AL206" s="3"/>
      <c r="AM206" s="3"/>
      <c r="AN206" s="4" t="s">
        <v>240</v>
      </c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4" t="s">
        <v>241</v>
      </c>
      <c r="BD206" s="5"/>
      <c r="BE206" s="3"/>
      <c r="BF206" s="3"/>
      <c r="BG206" s="3"/>
      <c r="BH206" s="3"/>
      <c r="BI206" s="3"/>
      <c r="BJ206" s="6"/>
      <c r="BL206" s="2" t="s">
        <v>0</v>
      </c>
      <c r="BM206" s="3"/>
      <c r="BN206" s="3"/>
      <c r="BO206" s="3"/>
      <c r="BP206" s="3"/>
      <c r="BQ206" s="3"/>
      <c r="BR206" s="3"/>
      <c r="BS206" s="4" t="s">
        <v>242</v>
      </c>
      <c r="BT206" s="3"/>
      <c r="BU206" s="3"/>
      <c r="BV206" s="3"/>
      <c r="BW206" s="3"/>
      <c r="BX206" s="3"/>
      <c r="BY206" s="3"/>
      <c r="BZ206" s="3"/>
      <c r="CA206" s="3"/>
      <c r="CB206" s="3" t="s">
        <v>0</v>
      </c>
      <c r="CC206" s="3"/>
      <c r="CD206" s="3"/>
      <c r="CE206" s="3"/>
      <c r="CF206" s="3"/>
      <c r="CG206" s="3"/>
      <c r="CH206" s="4" t="s">
        <v>180</v>
      </c>
      <c r="CI206" s="5"/>
      <c r="CJ206" s="3"/>
      <c r="CK206" s="3"/>
      <c r="CL206" s="3"/>
      <c r="CM206" s="3"/>
      <c r="CN206" s="3"/>
      <c r="CO206" s="6"/>
    </row>
    <row r="207" spans="1:93" ht="12.75" x14ac:dyDescent="0.2">
      <c r="B207" s="8"/>
      <c r="C207" s="9">
        <v>128</v>
      </c>
      <c r="D207" s="10">
        <v>126</v>
      </c>
      <c r="E207" s="10">
        <v>81</v>
      </c>
      <c r="F207" s="10">
        <v>119</v>
      </c>
      <c r="G207" s="10">
        <v>42</v>
      </c>
      <c r="H207" s="10">
        <v>108</v>
      </c>
      <c r="I207" s="10">
        <v>37</v>
      </c>
      <c r="J207" s="10">
        <v>103</v>
      </c>
      <c r="K207" s="10">
        <v>26</v>
      </c>
      <c r="L207" s="10">
        <v>64</v>
      </c>
      <c r="M207" s="10">
        <v>19</v>
      </c>
      <c r="N207" s="11">
        <v>17</v>
      </c>
      <c r="O207" s="12">
        <f t="shared" ref="O207:O218" si="144">SUMSQ(C207:N207)</f>
        <v>83810</v>
      </c>
      <c r="P207" s="13">
        <f t="shared" ref="P207:P218" si="145">C207^3+D207^3+E207^3+F207^3+G207^3+H207^3+I207^3+J207^3+K207^3+L207^3+M207^3+N207^3</f>
        <v>9082800</v>
      </c>
      <c r="Q207" s="14"/>
      <c r="R207" s="144" t="s">
        <v>178</v>
      </c>
      <c r="S207" s="16" t="s">
        <v>98</v>
      </c>
      <c r="T207" s="17" t="s">
        <v>75</v>
      </c>
      <c r="U207" s="17" t="s">
        <v>153</v>
      </c>
      <c r="V207" s="17" t="s">
        <v>46</v>
      </c>
      <c r="W207" s="17" t="s">
        <v>13</v>
      </c>
      <c r="X207" s="17" t="s">
        <v>131</v>
      </c>
      <c r="Y207" s="17" t="s">
        <v>130</v>
      </c>
      <c r="Z207" s="17" t="s">
        <v>14</v>
      </c>
      <c r="AA207" s="17" t="s">
        <v>49</v>
      </c>
      <c r="AB207" s="17" t="s">
        <v>152</v>
      </c>
      <c r="AC207" s="17" t="s">
        <v>64</v>
      </c>
      <c r="AD207" s="18" t="s">
        <v>91</v>
      </c>
      <c r="AE207" s="19"/>
      <c r="AG207" s="8"/>
      <c r="AH207" s="9">
        <v>75</v>
      </c>
      <c r="AI207" s="10">
        <v>42</v>
      </c>
      <c r="AJ207" s="10">
        <v>143</v>
      </c>
      <c r="AK207" s="10">
        <v>89</v>
      </c>
      <c r="AL207" s="10">
        <v>9</v>
      </c>
      <c r="AM207" s="10">
        <v>85</v>
      </c>
      <c r="AN207" s="10">
        <v>60</v>
      </c>
      <c r="AO207" s="10">
        <v>136</v>
      </c>
      <c r="AP207" s="10">
        <v>56</v>
      </c>
      <c r="AQ207" s="10">
        <v>2</v>
      </c>
      <c r="AR207" s="10">
        <v>103</v>
      </c>
      <c r="AS207" s="11">
        <v>70</v>
      </c>
      <c r="AT207" s="12">
        <f t="shared" ref="AT207:AT218" si="146">SUMSQ(AH207:AS207)</f>
        <v>83810</v>
      </c>
      <c r="AU207" s="13">
        <f t="shared" ref="AU207:AU218" si="147">AH207^3+AI207^3+AJ207^3+AK207^3+AL207^3+AM207^3+AN207^3+AO207^3+AP207^3+AQ207^3+AR207^3+AS207^3</f>
        <v>9082800</v>
      </c>
      <c r="AV207" s="88"/>
      <c r="AW207" s="78" t="s">
        <v>20</v>
      </c>
      <c r="AX207" s="79" t="s">
        <v>163</v>
      </c>
      <c r="AY207" s="17" t="s">
        <v>13</v>
      </c>
      <c r="AZ207" s="17" t="s">
        <v>158</v>
      </c>
      <c r="BA207" s="80" t="s">
        <v>48</v>
      </c>
      <c r="BB207" s="90" t="s">
        <v>150</v>
      </c>
      <c r="BC207" s="17" t="s">
        <v>166</v>
      </c>
      <c r="BD207" s="17" t="s">
        <v>165</v>
      </c>
      <c r="BE207" s="17" t="s">
        <v>147</v>
      </c>
      <c r="BF207" s="17" t="s">
        <v>47</v>
      </c>
      <c r="BG207" s="111" t="s">
        <v>157</v>
      </c>
      <c r="BH207" s="17" t="s">
        <v>14</v>
      </c>
      <c r="BI207" s="18" t="s">
        <v>162</v>
      </c>
      <c r="BJ207" s="19" t="s">
        <v>0</v>
      </c>
      <c r="BL207" s="8"/>
      <c r="BM207" s="9">
        <v>119</v>
      </c>
      <c r="BN207" s="10">
        <v>87</v>
      </c>
      <c r="BO207" s="10">
        <v>34</v>
      </c>
      <c r="BP207" s="10">
        <v>109</v>
      </c>
      <c r="BQ207" s="10">
        <v>32</v>
      </c>
      <c r="BR207" s="10">
        <v>13</v>
      </c>
      <c r="BS207" s="10">
        <v>132</v>
      </c>
      <c r="BT207" s="10">
        <v>113</v>
      </c>
      <c r="BU207" s="10">
        <v>36</v>
      </c>
      <c r="BV207" s="10">
        <v>111</v>
      </c>
      <c r="BW207" s="10">
        <v>58</v>
      </c>
      <c r="BX207" s="11">
        <v>26</v>
      </c>
      <c r="BY207" s="12">
        <f t="shared" ref="BY207:BY218" si="148">SUMSQ(BM207:BX207)</f>
        <v>83810</v>
      </c>
      <c r="BZ207" s="13">
        <f t="shared" ref="BZ207:BZ218" si="149">BM207^3+BN207^3+BO207^3+BP207^3+BQ207^3+BR207^3+BS207^3+BT207^3+BU207^3+BV207^3+BW207^3+BX207^3</f>
        <v>9082800</v>
      </c>
      <c r="CA207" s="14"/>
      <c r="CB207" s="162" t="s">
        <v>33</v>
      </c>
      <c r="CC207" s="16" t="s">
        <v>46</v>
      </c>
      <c r="CD207" s="17" t="s">
        <v>51</v>
      </c>
      <c r="CE207" s="17" t="s">
        <v>37</v>
      </c>
      <c r="CF207" s="17" t="s">
        <v>60</v>
      </c>
      <c r="CG207" s="17" t="s">
        <v>160</v>
      </c>
      <c r="CH207" s="17" t="s">
        <v>118</v>
      </c>
      <c r="CI207" s="17" t="s">
        <v>123</v>
      </c>
      <c r="CJ207" s="17" t="s">
        <v>155</v>
      </c>
      <c r="CK207" s="17" t="s">
        <v>57</v>
      </c>
      <c r="CL207" s="17" t="s">
        <v>38</v>
      </c>
      <c r="CM207" s="17" t="s">
        <v>44</v>
      </c>
      <c r="CN207" s="18" t="s">
        <v>49</v>
      </c>
      <c r="CO207" s="19"/>
    </row>
    <row r="208" spans="1:93" ht="12.75" x14ac:dyDescent="0.2">
      <c r="B208" s="8"/>
      <c r="C208" s="25">
        <v>67</v>
      </c>
      <c r="D208" s="26">
        <v>74</v>
      </c>
      <c r="E208" s="26">
        <v>22</v>
      </c>
      <c r="F208" s="26">
        <v>94</v>
      </c>
      <c r="G208" s="26">
        <v>24</v>
      </c>
      <c r="H208" s="26">
        <v>143</v>
      </c>
      <c r="I208" s="26">
        <v>2</v>
      </c>
      <c r="J208" s="26">
        <v>121</v>
      </c>
      <c r="K208" s="26">
        <v>51</v>
      </c>
      <c r="L208" s="26">
        <v>123</v>
      </c>
      <c r="M208" s="26">
        <v>71</v>
      </c>
      <c r="N208" s="27">
        <v>78</v>
      </c>
      <c r="O208" s="28">
        <f t="shared" si="144"/>
        <v>83810</v>
      </c>
      <c r="P208" s="29">
        <f t="shared" si="145"/>
        <v>9082800</v>
      </c>
      <c r="Q208" s="14"/>
      <c r="R208" s="144" t="s">
        <v>174</v>
      </c>
      <c r="S208" s="30" t="s">
        <v>68</v>
      </c>
      <c r="T208" s="35" t="s">
        <v>87</v>
      </c>
      <c r="U208" s="35" t="s">
        <v>127</v>
      </c>
      <c r="V208" s="31" t="s">
        <v>45</v>
      </c>
      <c r="W208" s="31" t="s">
        <v>159</v>
      </c>
      <c r="X208" s="31" t="s">
        <v>158</v>
      </c>
      <c r="Y208" s="31" t="s">
        <v>157</v>
      </c>
      <c r="Z208" s="31" t="s">
        <v>156</v>
      </c>
      <c r="AA208" s="31" t="s">
        <v>50</v>
      </c>
      <c r="AB208" s="35" t="s">
        <v>126</v>
      </c>
      <c r="AC208" s="35" t="s">
        <v>88</v>
      </c>
      <c r="AD208" s="32" t="s">
        <v>71</v>
      </c>
      <c r="AE208" s="19"/>
      <c r="AG208" s="8"/>
      <c r="AH208" s="25">
        <v>102</v>
      </c>
      <c r="AI208" s="26">
        <v>109</v>
      </c>
      <c r="AJ208" s="26">
        <v>88</v>
      </c>
      <c r="AK208" s="26">
        <v>65</v>
      </c>
      <c r="AL208" s="26">
        <v>1</v>
      </c>
      <c r="AM208" s="26">
        <v>125</v>
      </c>
      <c r="AN208" s="26">
        <v>20</v>
      </c>
      <c r="AO208" s="26">
        <v>144</v>
      </c>
      <c r="AP208" s="26">
        <v>80</v>
      </c>
      <c r="AQ208" s="26">
        <v>57</v>
      </c>
      <c r="AR208" s="26">
        <v>36</v>
      </c>
      <c r="AS208" s="27">
        <v>43</v>
      </c>
      <c r="AT208" s="28">
        <f t="shared" si="146"/>
        <v>83810</v>
      </c>
      <c r="AU208" s="29">
        <f t="shared" si="147"/>
        <v>9082800</v>
      </c>
      <c r="AV208" s="88"/>
      <c r="AW208" s="78" t="s">
        <v>53</v>
      </c>
      <c r="AX208" s="30" t="s">
        <v>58</v>
      </c>
      <c r="AY208" s="34" t="s">
        <v>60</v>
      </c>
      <c r="AZ208" s="31" t="s">
        <v>56</v>
      </c>
      <c r="BA208" s="31" t="s">
        <v>35</v>
      </c>
      <c r="BB208" s="105" t="s">
        <v>55</v>
      </c>
      <c r="BC208" s="31" t="s">
        <v>63</v>
      </c>
      <c r="BD208" s="31" t="s">
        <v>54</v>
      </c>
      <c r="BE208" s="31" t="s">
        <v>62</v>
      </c>
      <c r="BF208" s="31" t="s">
        <v>40</v>
      </c>
      <c r="BG208" s="94" t="s">
        <v>61</v>
      </c>
      <c r="BH208" s="31" t="s">
        <v>57</v>
      </c>
      <c r="BI208" s="32" t="s">
        <v>59</v>
      </c>
      <c r="BJ208" s="19"/>
      <c r="BL208" s="8"/>
      <c r="BM208" s="25">
        <v>18</v>
      </c>
      <c r="BN208" s="26">
        <v>125</v>
      </c>
      <c r="BO208" s="26">
        <v>75</v>
      </c>
      <c r="BP208" s="26">
        <v>82</v>
      </c>
      <c r="BQ208" s="26">
        <v>106</v>
      </c>
      <c r="BR208" s="26">
        <v>14</v>
      </c>
      <c r="BS208" s="26">
        <v>131</v>
      </c>
      <c r="BT208" s="26">
        <v>39</v>
      </c>
      <c r="BU208" s="26">
        <v>63</v>
      </c>
      <c r="BV208" s="26">
        <v>70</v>
      </c>
      <c r="BW208" s="26">
        <v>20</v>
      </c>
      <c r="BX208" s="27">
        <v>127</v>
      </c>
      <c r="BY208" s="28">
        <f t="shared" si="148"/>
        <v>83810</v>
      </c>
      <c r="BZ208" s="29">
        <f t="shared" si="149"/>
        <v>9082800</v>
      </c>
      <c r="CA208" s="14"/>
      <c r="CB208" s="162" t="s">
        <v>42</v>
      </c>
      <c r="CC208" s="83" t="s">
        <v>34</v>
      </c>
      <c r="CD208" s="31" t="s">
        <v>63</v>
      </c>
      <c r="CE208" s="31" t="s">
        <v>163</v>
      </c>
      <c r="CF208" s="37" t="s">
        <v>95</v>
      </c>
      <c r="CG208" s="37" t="s">
        <v>128</v>
      </c>
      <c r="CH208" s="37" t="s">
        <v>17</v>
      </c>
      <c r="CI208" s="37" t="s">
        <v>10</v>
      </c>
      <c r="CJ208" s="37" t="s">
        <v>125</v>
      </c>
      <c r="CK208" s="37" t="s">
        <v>94</v>
      </c>
      <c r="CL208" s="31" t="s">
        <v>162</v>
      </c>
      <c r="CM208" s="31" t="s">
        <v>54</v>
      </c>
      <c r="CN208" s="36" t="s">
        <v>41</v>
      </c>
      <c r="CO208" s="19"/>
    </row>
    <row r="209" spans="1:93" ht="12.75" x14ac:dyDescent="0.2">
      <c r="B209" s="8"/>
      <c r="C209" s="25">
        <v>114</v>
      </c>
      <c r="D209" s="26">
        <v>1</v>
      </c>
      <c r="E209" s="26">
        <v>83</v>
      </c>
      <c r="F209" s="26">
        <v>129</v>
      </c>
      <c r="G209" s="26">
        <v>77</v>
      </c>
      <c r="H209" s="26">
        <v>58</v>
      </c>
      <c r="I209" s="26">
        <v>87</v>
      </c>
      <c r="J209" s="26">
        <v>68</v>
      </c>
      <c r="K209" s="26">
        <v>16</v>
      </c>
      <c r="L209" s="26">
        <v>62</v>
      </c>
      <c r="M209" s="26">
        <v>144</v>
      </c>
      <c r="N209" s="27">
        <v>31</v>
      </c>
      <c r="O209" s="28">
        <f t="shared" si="144"/>
        <v>83810</v>
      </c>
      <c r="P209" s="29">
        <f t="shared" si="145"/>
        <v>9082800</v>
      </c>
      <c r="Q209" s="14"/>
      <c r="R209" s="144" t="s">
        <v>172</v>
      </c>
      <c r="S209" s="30" t="s">
        <v>97</v>
      </c>
      <c r="T209" s="31" t="s">
        <v>55</v>
      </c>
      <c r="U209" s="31" t="s">
        <v>32</v>
      </c>
      <c r="V209" s="31" t="s">
        <v>30</v>
      </c>
      <c r="W209" s="31" t="s">
        <v>80</v>
      </c>
      <c r="X209" s="31" t="s">
        <v>44</v>
      </c>
      <c r="Y209" s="31" t="s">
        <v>51</v>
      </c>
      <c r="Z209" s="31" t="s">
        <v>81</v>
      </c>
      <c r="AA209" s="31" t="s">
        <v>23</v>
      </c>
      <c r="AB209" s="31" t="s">
        <v>21</v>
      </c>
      <c r="AC209" s="31" t="s">
        <v>62</v>
      </c>
      <c r="AD209" s="32" t="s">
        <v>92</v>
      </c>
      <c r="AE209" s="19"/>
      <c r="AG209" s="8"/>
      <c r="AH209" s="25">
        <v>4</v>
      </c>
      <c r="AI209" s="26">
        <v>91</v>
      </c>
      <c r="AJ209" s="26">
        <v>104</v>
      </c>
      <c r="AK209" s="26">
        <v>133</v>
      </c>
      <c r="AL209" s="26">
        <v>98</v>
      </c>
      <c r="AM209" s="26">
        <v>78</v>
      </c>
      <c r="AN209" s="26">
        <v>67</v>
      </c>
      <c r="AO209" s="26">
        <v>47</v>
      </c>
      <c r="AP209" s="26">
        <v>12</v>
      </c>
      <c r="AQ209" s="26">
        <v>41</v>
      </c>
      <c r="AR209" s="26">
        <v>54</v>
      </c>
      <c r="AS209" s="27">
        <v>141</v>
      </c>
      <c r="AT209" s="28">
        <f t="shared" si="146"/>
        <v>83810</v>
      </c>
      <c r="AU209" s="29">
        <f t="shared" si="147"/>
        <v>9082800</v>
      </c>
      <c r="AV209" s="88"/>
      <c r="AW209" s="78" t="s">
        <v>85</v>
      </c>
      <c r="AX209" s="30" t="s">
        <v>82</v>
      </c>
      <c r="AY209" s="31" t="s">
        <v>119</v>
      </c>
      <c r="AZ209" s="34" t="s">
        <v>104</v>
      </c>
      <c r="BA209" s="31" t="s">
        <v>169</v>
      </c>
      <c r="BB209" s="93" t="s">
        <v>134</v>
      </c>
      <c r="BC209" s="33" t="s">
        <v>71</v>
      </c>
      <c r="BD209" s="31" t="s">
        <v>68</v>
      </c>
      <c r="BE209" s="31" t="s">
        <v>135</v>
      </c>
      <c r="BF209" s="31" t="s">
        <v>168</v>
      </c>
      <c r="BG209" s="94" t="s">
        <v>105</v>
      </c>
      <c r="BH209" s="31" t="s">
        <v>122</v>
      </c>
      <c r="BI209" s="32" t="s">
        <v>79</v>
      </c>
      <c r="BJ209" s="19"/>
      <c r="BL209" s="8"/>
      <c r="BM209" s="25">
        <v>124</v>
      </c>
      <c r="BN209" s="26">
        <v>102</v>
      </c>
      <c r="BO209" s="26">
        <v>116</v>
      </c>
      <c r="BP209" s="26">
        <v>110</v>
      </c>
      <c r="BQ209" s="26">
        <v>15</v>
      </c>
      <c r="BR209" s="26">
        <v>88</v>
      </c>
      <c r="BS209" s="26">
        <v>57</v>
      </c>
      <c r="BT209" s="26">
        <v>130</v>
      </c>
      <c r="BU209" s="26">
        <v>35</v>
      </c>
      <c r="BV209" s="26">
        <v>29</v>
      </c>
      <c r="BW209" s="26">
        <v>43</v>
      </c>
      <c r="BX209" s="27">
        <v>21</v>
      </c>
      <c r="BY209" s="28">
        <f t="shared" si="148"/>
        <v>83810</v>
      </c>
      <c r="BZ209" s="29">
        <f t="shared" si="149"/>
        <v>9082800</v>
      </c>
      <c r="CA209" s="14"/>
      <c r="CB209" s="162" t="s">
        <v>90</v>
      </c>
      <c r="CC209" s="96" t="s">
        <v>109</v>
      </c>
      <c r="CD209" s="31" t="s">
        <v>58</v>
      </c>
      <c r="CE209" s="31" t="s">
        <v>133</v>
      </c>
      <c r="CF209" s="35" t="s">
        <v>175</v>
      </c>
      <c r="CG209" s="35" t="s">
        <v>19</v>
      </c>
      <c r="CH209" s="35" t="s">
        <v>56</v>
      </c>
      <c r="CI209" s="35" t="s">
        <v>61</v>
      </c>
      <c r="CJ209" s="35" t="s">
        <v>8</v>
      </c>
      <c r="CK209" s="35" t="s">
        <v>176</v>
      </c>
      <c r="CL209" s="31" t="s">
        <v>136</v>
      </c>
      <c r="CM209" s="31" t="s">
        <v>59</v>
      </c>
      <c r="CN209" s="132" t="s">
        <v>100</v>
      </c>
      <c r="CO209" s="19"/>
    </row>
    <row r="210" spans="1:93" ht="12.75" x14ac:dyDescent="0.2">
      <c r="A210" s="140"/>
      <c r="B210" s="8"/>
      <c r="C210" s="25">
        <v>137</v>
      </c>
      <c r="D210" s="26">
        <v>39</v>
      </c>
      <c r="E210" s="26">
        <v>136</v>
      </c>
      <c r="F210" s="26">
        <v>45</v>
      </c>
      <c r="G210" s="26">
        <v>88</v>
      </c>
      <c r="H210" s="26">
        <v>65</v>
      </c>
      <c r="I210" s="26">
        <v>80</v>
      </c>
      <c r="J210" s="26">
        <v>57</v>
      </c>
      <c r="K210" s="26">
        <v>100</v>
      </c>
      <c r="L210" s="26">
        <v>9</v>
      </c>
      <c r="M210" s="26">
        <v>106</v>
      </c>
      <c r="N210" s="27">
        <v>8</v>
      </c>
      <c r="O210" s="28">
        <f t="shared" si="144"/>
        <v>83810</v>
      </c>
      <c r="P210" s="29">
        <f t="shared" si="145"/>
        <v>9082800</v>
      </c>
      <c r="Q210" s="14"/>
      <c r="R210" s="144" t="s">
        <v>170</v>
      </c>
      <c r="S210" s="30" t="s">
        <v>78</v>
      </c>
      <c r="T210" s="31" t="s">
        <v>125</v>
      </c>
      <c r="U210" s="31" t="s">
        <v>147</v>
      </c>
      <c r="V210" s="119" t="s">
        <v>101</v>
      </c>
      <c r="W210" s="31" t="s">
        <v>56</v>
      </c>
      <c r="X210" s="119" t="s">
        <v>35</v>
      </c>
      <c r="Y210" s="119" t="s">
        <v>40</v>
      </c>
      <c r="Z210" s="31" t="s">
        <v>61</v>
      </c>
      <c r="AA210" s="119" t="s">
        <v>108</v>
      </c>
      <c r="AB210" s="31" t="s">
        <v>150</v>
      </c>
      <c r="AC210" s="31" t="s">
        <v>128</v>
      </c>
      <c r="AD210" s="32" t="s">
        <v>83</v>
      </c>
      <c r="AE210" s="19"/>
      <c r="AG210" s="8"/>
      <c r="AH210" s="25">
        <v>33</v>
      </c>
      <c r="AI210" s="26">
        <v>53</v>
      </c>
      <c r="AJ210" s="26">
        <v>16</v>
      </c>
      <c r="AK210" s="26">
        <v>6</v>
      </c>
      <c r="AL210" s="26">
        <v>99</v>
      </c>
      <c r="AM210" s="26">
        <v>83</v>
      </c>
      <c r="AN210" s="26">
        <v>62</v>
      </c>
      <c r="AO210" s="26">
        <v>46</v>
      </c>
      <c r="AP210" s="26">
        <v>139</v>
      </c>
      <c r="AQ210" s="26">
        <v>129</v>
      </c>
      <c r="AR210" s="26">
        <v>92</v>
      </c>
      <c r="AS210" s="27">
        <v>112</v>
      </c>
      <c r="AT210" s="28">
        <f t="shared" si="146"/>
        <v>83810</v>
      </c>
      <c r="AU210" s="29">
        <f t="shared" si="147"/>
        <v>9082800</v>
      </c>
      <c r="AV210" s="88"/>
      <c r="AW210" s="78" t="s">
        <v>110</v>
      </c>
      <c r="AX210" s="30" t="s">
        <v>26</v>
      </c>
      <c r="AY210" s="31" t="s">
        <v>29</v>
      </c>
      <c r="AZ210" s="31" t="s">
        <v>23</v>
      </c>
      <c r="BA210" s="34" t="s">
        <v>28</v>
      </c>
      <c r="BB210" s="93" t="s">
        <v>22</v>
      </c>
      <c r="BC210" s="31" t="s">
        <v>32</v>
      </c>
      <c r="BD210" s="33" t="s">
        <v>21</v>
      </c>
      <c r="BE210" s="31" t="s">
        <v>31</v>
      </c>
      <c r="BF210" s="31" t="s">
        <v>25</v>
      </c>
      <c r="BG210" s="94" t="s">
        <v>30</v>
      </c>
      <c r="BH210" s="31" t="s">
        <v>24</v>
      </c>
      <c r="BI210" s="32" t="s">
        <v>27</v>
      </c>
      <c r="BJ210" s="19"/>
      <c r="BL210" s="8"/>
      <c r="BM210" s="25">
        <v>2</v>
      </c>
      <c r="BN210" s="26">
        <v>60</v>
      </c>
      <c r="BO210" s="26">
        <v>41</v>
      </c>
      <c r="BP210" s="26">
        <v>105</v>
      </c>
      <c r="BQ210" s="26">
        <v>129</v>
      </c>
      <c r="BR210" s="26">
        <v>73</v>
      </c>
      <c r="BS210" s="26">
        <v>72</v>
      </c>
      <c r="BT210" s="26">
        <v>16</v>
      </c>
      <c r="BU210" s="26">
        <v>40</v>
      </c>
      <c r="BV210" s="26">
        <v>104</v>
      </c>
      <c r="BW210" s="26">
        <v>85</v>
      </c>
      <c r="BX210" s="27">
        <v>143</v>
      </c>
      <c r="BY210" s="28">
        <f t="shared" si="148"/>
        <v>83810</v>
      </c>
      <c r="BZ210" s="29">
        <f t="shared" si="149"/>
        <v>9082800</v>
      </c>
      <c r="CA210" s="14"/>
      <c r="CB210" s="162" t="s">
        <v>117</v>
      </c>
      <c r="CC210" s="30" t="s">
        <v>157</v>
      </c>
      <c r="CD210" s="31" t="s">
        <v>165</v>
      </c>
      <c r="CE210" s="31" t="s">
        <v>105</v>
      </c>
      <c r="CF210" s="31" t="s">
        <v>36</v>
      </c>
      <c r="CG210" s="31" t="s">
        <v>30</v>
      </c>
      <c r="CH210" s="31" t="s">
        <v>84</v>
      </c>
      <c r="CI210" s="31" t="s">
        <v>77</v>
      </c>
      <c r="CJ210" s="31" t="s">
        <v>23</v>
      </c>
      <c r="CK210" s="31" t="s">
        <v>39</v>
      </c>
      <c r="CL210" s="31" t="s">
        <v>104</v>
      </c>
      <c r="CM210" s="31" t="s">
        <v>166</v>
      </c>
      <c r="CN210" s="32" t="s">
        <v>158</v>
      </c>
      <c r="CO210" s="19"/>
    </row>
    <row r="211" spans="1:93" ht="12.75" x14ac:dyDescent="0.2">
      <c r="B211" s="8"/>
      <c r="C211" s="25">
        <v>109</v>
      </c>
      <c r="D211" s="26">
        <v>38</v>
      </c>
      <c r="E211" s="26">
        <v>85</v>
      </c>
      <c r="F211" s="26">
        <v>29</v>
      </c>
      <c r="G211" s="26">
        <v>13</v>
      </c>
      <c r="H211" s="26">
        <v>25</v>
      </c>
      <c r="I211" s="26">
        <v>120</v>
      </c>
      <c r="J211" s="26">
        <v>132</v>
      </c>
      <c r="K211" s="26">
        <v>116</v>
      </c>
      <c r="L211" s="26">
        <v>60</v>
      </c>
      <c r="M211" s="26">
        <v>107</v>
      </c>
      <c r="N211" s="27">
        <v>36</v>
      </c>
      <c r="O211" s="28">
        <f t="shared" si="144"/>
        <v>83810</v>
      </c>
      <c r="P211" s="29">
        <f t="shared" si="145"/>
        <v>9082800</v>
      </c>
      <c r="Q211" s="14"/>
      <c r="R211" s="144" t="s">
        <v>164</v>
      </c>
      <c r="S211" s="30" t="s">
        <v>60</v>
      </c>
      <c r="T211" s="31" t="s">
        <v>149</v>
      </c>
      <c r="U211" s="31" t="s">
        <v>166</v>
      </c>
      <c r="V211" s="31" t="s">
        <v>136</v>
      </c>
      <c r="W211" s="31" t="s">
        <v>118</v>
      </c>
      <c r="X211" s="31" t="s">
        <v>93</v>
      </c>
      <c r="Y211" s="31" t="s">
        <v>96</v>
      </c>
      <c r="Z211" s="31" t="s">
        <v>123</v>
      </c>
      <c r="AA211" s="31" t="s">
        <v>133</v>
      </c>
      <c r="AB211" s="31" t="s">
        <v>165</v>
      </c>
      <c r="AC211" s="31" t="s">
        <v>148</v>
      </c>
      <c r="AD211" s="32" t="s">
        <v>57</v>
      </c>
      <c r="AE211" s="19"/>
      <c r="AG211" s="8"/>
      <c r="AH211" s="25">
        <v>31</v>
      </c>
      <c r="AI211" s="26">
        <v>35</v>
      </c>
      <c r="AJ211" s="26">
        <v>24</v>
      </c>
      <c r="AK211" s="26">
        <v>50</v>
      </c>
      <c r="AL211" s="26">
        <v>63</v>
      </c>
      <c r="AM211" s="26">
        <v>138</v>
      </c>
      <c r="AN211" s="26">
        <v>7</v>
      </c>
      <c r="AO211" s="26">
        <v>82</v>
      </c>
      <c r="AP211" s="26">
        <v>95</v>
      </c>
      <c r="AQ211" s="26">
        <v>121</v>
      </c>
      <c r="AR211" s="26">
        <v>110</v>
      </c>
      <c r="AS211" s="27">
        <v>114</v>
      </c>
      <c r="AT211" s="28">
        <f t="shared" si="146"/>
        <v>83810</v>
      </c>
      <c r="AU211" s="29">
        <f t="shared" si="147"/>
        <v>9082800</v>
      </c>
      <c r="AV211" s="88"/>
      <c r="AW211" s="78" t="s">
        <v>129</v>
      </c>
      <c r="AX211" s="30" t="s">
        <v>92</v>
      </c>
      <c r="AY211" s="31" t="s">
        <v>176</v>
      </c>
      <c r="AZ211" s="31" t="s">
        <v>159</v>
      </c>
      <c r="BA211" s="31" t="s">
        <v>18</v>
      </c>
      <c r="BB211" s="95" t="s">
        <v>94</v>
      </c>
      <c r="BC211" s="31" t="s">
        <v>52</v>
      </c>
      <c r="BD211" s="31" t="s">
        <v>43</v>
      </c>
      <c r="BE211" s="33" t="s">
        <v>95</v>
      </c>
      <c r="BF211" s="31" t="s">
        <v>9</v>
      </c>
      <c r="BG211" s="94" t="s">
        <v>156</v>
      </c>
      <c r="BH211" s="31" t="s">
        <v>175</v>
      </c>
      <c r="BI211" s="32" t="s">
        <v>97</v>
      </c>
      <c r="BJ211" s="19"/>
      <c r="BL211" s="8"/>
      <c r="BM211" s="25">
        <v>67</v>
      </c>
      <c r="BN211" s="26">
        <v>7</v>
      </c>
      <c r="BO211" s="26">
        <v>6</v>
      </c>
      <c r="BP211" s="26">
        <v>44</v>
      </c>
      <c r="BQ211" s="26">
        <v>46</v>
      </c>
      <c r="BR211" s="26">
        <v>62</v>
      </c>
      <c r="BS211" s="26">
        <v>83</v>
      </c>
      <c r="BT211" s="26">
        <v>99</v>
      </c>
      <c r="BU211" s="26">
        <v>101</v>
      </c>
      <c r="BV211" s="26">
        <v>139</v>
      </c>
      <c r="BW211" s="26">
        <v>138</v>
      </c>
      <c r="BX211" s="27">
        <v>78</v>
      </c>
      <c r="BY211" s="28">
        <f t="shared" si="148"/>
        <v>83810</v>
      </c>
      <c r="BZ211" s="29">
        <f t="shared" si="149"/>
        <v>9082800</v>
      </c>
      <c r="CA211" s="14"/>
      <c r="CB211" s="162" t="s">
        <v>132</v>
      </c>
      <c r="CC211" s="30" t="s">
        <v>68</v>
      </c>
      <c r="CD211" s="31" t="s">
        <v>43</v>
      </c>
      <c r="CE211" s="31" t="s">
        <v>28</v>
      </c>
      <c r="CF211" s="31" t="s">
        <v>102</v>
      </c>
      <c r="CG211" s="31" t="s">
        <v>31</v>
      </c>
      <c r="CH211" s="31" t="s">
        <v>21</v>
      </c>
      <c r="CI211" s="31" t="s">
        <v>32</v>
      </c>
      <c r="CJ211" s="31" t="s">
        <v>22</v>
      </c>
      <c r="CK211" s="31" t="s">
        <v>107</v>
      </c>
      <c r="CL211" s="31" t="s">
        <v>25</v>
      </c>
      <c r="CM211" s="31" t="s">
        <v>52</v>
      </c>
      <c r="CN211" s="32" t="s">
        <v>71</v>
      </c>
      <c r="CO211" s="19"/>
    </row>
    <row r="212" spans="1:93" ht="12.75" x14ac:dyDescent="0.2">
      <c r="B212" s="8"/>
      <c r="C212" s="25">
        <v>91</v>
      </c>
      <c r="D212" s="26">
        <v>127</v>
      </c>
      <c r="E212" s="26">
        <v>5</v>
      </c>
      <c r="F212" s="26">
        <v>79</v>
      </c>
      <c r="G212" s="26">
        <v>70</v>
      </c>
      <c r="H212" s="26">
        <v>23</v>
      </c>
      <c r="I212" s="26">
        <v>122</v>
      </c>
      <c r="J212" s="26">
        <v>75</v>
      </c>
      <c r="K212" s="26">
        <v>66</v>
      </c>
      <c r="L212" s="26">
        <v>140</v>
      </c>
      <c r="M212" s="26">
        <v>18</v>
      </c>
      <c r="N212" s="27">
        <v>54</v>
      </c>
      <c r="O212" s="28">
        <f t="shared" si="144"/>
        <v>83810</v>
      </c>
      <c r="P212" s="29">
        <f t="shared" si="145"/>
        <v>9082800</v>
      </c>
      <c r="Q212" s="14"/>
      <c r="R212" s="144"/>
      <c r="S212" s="150" t="s">
        <v>119</v>
      </c>
      <c r="T212" s="31" t="s">
        <v>41</v>
      </c>
      <c r="U212" s="31" t="s">
        <v>144</v>
      </c>
      <c r="V212" s="31" t="s">
        <v>103</v>
      </c>
      <c r="W212" s="31" t="s">
        <v>162</v>
      </c>
      <c r="X212" s="151" t="s">
        <v>65</v>
      </c>
      <c r="Y212" s="151" t="s">
        <v>74</v>
      </c>
      <c r="Z212" s="31" t="s">
        <v>163</v>
      </c>
      <c r="AA212" s="31" t="s">
        <v>106</v>
      </c>
      <c r="AB212" s="31" t="s">
        <v>143</v>
      </c>
      <c r="AC212" s="31" t="s">
        <v>34</v>
      </c>
      <c r="AD212" s="152" t="s">
        <v>122</v>
      </c>
      <c r="AE212" s="19"/>
      <c r="AG212" s="8"/>
      <c r="AH212" s="25">
        <v>37</v>
      </c>
      <c r="AI212" s="26">
        <v>126</v>
      </c>
      <c r="AJ212" s="26">
        <v>119</v>
      </c>
      <c r="AK212" s="26">
        <v>130</v>
      </c>
      <c r="AL212" s="26">
        <v>68</v>
      </c>
      <c r="AM212" s="26">
        <v>100</v>
      </c>
      <c r="AN212" s="26">
        <v>45</v>
      </c>
      <c r="AO212" s="26">
        <v>77</v>
      </c>
      <c r="AP212" s="26">
        <v>15</v>
      </c>
      <c r="AQ212" s="26">
        <v>26</v>
      </c>
      <c r="AR212" s="26">
        <v>19</v>
      </c>
      <c r="AS212" s="27">
        <v>108</v>
      </c>
      <c r="AT212" s="28">
        <f t="shared" si="146"/>
        <v>83810</v>
      </c>
      <c r="AU212" s="29">
        <f t="shared" si="147"/>
        <v>9082800</v>
      </c>
      <c r="AV212" s="88"/>
      <c r="AW212" s="78" t="s">
        <v>140</v>
      </c>
      <c r="AX212" s="30" t="s">
        <v>130</v>
      </c>
      <c r="AY212" s="31" t="s">
        <v>75</v>
      </c>
      <c r="AZ212" s="31" t="s">
        <v>46</v>
      </c>
      <c r="BA212" s="31" t="s">
        <v>8</v>
      </c>
      <c r="BB212" s="93" t="s">
        <v>81</v>
      </c>
      <c r="BC212" s="34" t="s">
        <v>108</v>
      </c>
      <c r="BD212" s="31" t="s">
        <v>101</v>
      </c>
      <c r="BE212" s="31" t="s">
        <v>80</v>
      </c>
      <c r="BF212" s="33" t="s">
        <v>19</v>
      </c>
      <c r="BG212" s="94" t="s">
        <v>49</v>
      </c>
      <c r="BH212" s="31" t="s">
        <v>64</v>
      </c>
      <c r="BI212" s="32" t="s">
        <v>131</v>
      </c>
      <c r="BJ212" s="19"/>
      <c r="BL212" s="8"/>
      <c r="BM212" s="25">
        <v>71</v>
      </c>
      <c r="BN212" s="26">
        <v>77</v>
      </c>
      <c r="BO212" s="26">
        <v>31</v>
      </c>
      <c r="BP212" s="26">
        <v>12</v>
      </c>
      <c r="BQ212" s="26">
        <v>136</v>
      </c>
      <c r="BR212" s="26">
        <v>103</v>
      </c>
      <c r="BS212" s="26">
        <v>42</v>
      </c>
      <c r="BT212" s="26">
        <v>9</v>
      </c>
      <c r="BU212" s="26">
        <v>133</v>
      </c>
      <c r="BV212" s="26">
        <v>114</v>
      </c>
      <c r="BW212" s="26">
        <v>68</v>
      </c>
      <c r="BX212" s="27">
        <v>74</v>
      </c>
      <c r="BY212" s="28">
        <f t="shared" si="148"/>
        <v>83810</v>
      </c>
      <c r="BZ212" s="29">
        <f t="shared" si="149"/>
        <v>9082800</v>
      </c>
      <c r="CA212" s="14"/>
      <c r="CB212" s="162"/>
      <c r="CC212" s="30" t="s">
        <v>88</v>
      </c>
      <c r="CD212" s="31" t="s">
        <v>80</v>
      </c>
      <c r="CE212" s="31" t="s">
        <v>92</v>
      </c>
      <c r="CF212" s="31" t="s">
        <v>168</v>
      </c>
      <c r="CG212" s="31" t="s">
        <v>147</v>
      </c>
      <c r="CH212" s="31" t="s">
        <v>14</v>
      </c>
      <c r="CI212" s="31" t="s">
        <v>13</v>
      </c>
      <c r="CJ212" s="31" t="s">
        <v>150</v>
      </c>
      <c r="CK212" s="31" t="s">
        <v>169</v>
      </c>
      <c r="CL212" s="31" t="s">
        <v>97</v>
      </c>
      <c r="CM212" s="31" t="s">
        <v>81</v>
      </c>
      <c r="CN212" s="32" t="s">
        <v>87</v>
      </c>
      <c r="CO212" s="19"/>
    </row>
    <row r="213" spans="1:93" ht="12.75" x14ac:dyDescent="0.2">
      <c r="B213" s="8"/>
      <c r="C213" s="25">
        <v>44</v>
      </c>
      <c r="D213" s="26">
        <v>52</v>
      </c>
      <c r="E213" s="26">
        <v>35</v>
      </c>
      <c r="F213" s="26">
        <v>4</v>
      </c>
      <c r="G213" s="26">
        <v>105</v>
      </c>
      <c r="H213" s="26">
        <v>117</v>
      </c>
      <c r="I213" s="26">
        <v>28</v>
      </c>
      <c r="J213" s="26">
        <v>40</v>
      </c>
      <c r="K213" s="26">
        <v>141</v>
      </c>
      <c r="L213" s="26">
        <v>110</v>
      </c>
      <c r="M213" s="26">
        <v>93</v>
      </c>
      <c r="N213" s="27">
        <v>101</v>
      </c>
      <c r="O213" s="28">
        <f t="shared" si="144"/>
        <v>83810</v>
      </c>
      <c r="P213" s="29">
        <f t="shared" si="145"/>
        <v>9082800</v>
      </c>
      <c r="Q213" s="14"/>
      <c r="R213" s="144"/>
      <c r="S213" s="147" t="s">
        <v>102</v>
      </c>
      <c r="T213" s="31" t="s">
        <v>86</v>
      </c>
      <c r="U213" s="31" t="s">
        <v>176</v>
      </c>
      <c r="V213" s="31" t="s">
        <v>82</v>
      </c>
      <c r="W213" s="31" t="s">
        <v>36</v>
      </c>
      <c r="X213" s="148" t="s">
        <v>111</v>
      </c>
      <c r="Y213" s="148" t="s">
        <v>116</v>
      </c>
      <c r="Z213" s="31" t="s">
        <v>39</v>
      </c>
      <c r="AA213" s="31" t="s">
        <v>79</v>
      </c>
      <c r="AB213" s="31" t="s">
        <v>175</v>
      </c>
      <c r="AC213" s="31" t="s">
        <v>89</v>
      </c>
      <c r="AD213" s="149" t="s">
        <v>107</v>
      </c>
      <c r="AE213" s="19"/>
      <c r="AG213" s="8"/>
      <c r="AH213" s="25">
        <v>38</v>
      </c>
      <c r="AI213" s="26">
        <v>96</v>
      </c>
      <c r="AJ213" s="26">
        <v>72</v>
      </c>
      <c r="AK213" s="26">
        <v>69</v>
      </c>
      <c r="AL213" s="26">
        <v>142</v>
      </c>
      <c r="AM213" s="26">
        <v>11</v>
      </c>
      <c r="AN213" s="26">
        <v>134</v>
      </c>
      <c r="AO213" s="26">
        <v>3</v>
      </c>
      <c r="AP213" s="26">
        <v>76</v>
      </c>
      <c r="AQ213" s="26">
        <v>73</v>
      </c>
      <c r="AR213" s="26">
        <v>49</v>
      </c>
      <c r="AS213" s="27">
        <v>107</v>
      </c>
      <c r="AT213" s="28">
        <f t="shared" si="146"/>
        <v>83810</v>
      </c>
      <c r="AU213" s="29">
        <f t="shared" si="147"/>
        <v>9082800</v>
      </c>
      <c r="AV213" s="88"/>
      <c r="AW213" s="78" t="s">
        <v>151</v>
      </c>
      <c r="AX213" s="30" t="s">
        <v>149</v>
      </c>
      <c r="AY213" s="31" t="s">
        <v>139</v>
      </c>
      <c r="AZ213" s="31" t="s">
        <v>77</v>
      </c>
      <c r="BA213" s="31" t="s">
        <v>70</v>
      </c>
      <c r="BB213" s="93" t="s">
        <v>67</v>
      </c>
      <c r="BC213" s="31" t="s">
        <v>120</v>
      </c>
      <c r="BD213" s="34" t="s">
        <v>121</v>
      </c>
      <c r="BE213" s="31" t="s">
        <v>72</v>
      </c>
      <c r="BF213" s="31" t="s">
        <v>69</v>
      </c>
      <c r="BG213" s="106" t="s">
        <v>84</v>
      </c>
      <c r="BH213" s="31" t="s">
        <v>138</v>
      </c>
      <c r="BI213" s="32" t="s">
        <v>148</v>
      </c>
      <c r="BJ213" s="19"/>
      <c r="BL213" s="8"/>
      <c r="BM213" s="25">
        <v>96</v>
      </c>
      <c r="BN213" s="26">
        <v>140</v>
      </c>
      <c r="BO213" s="26">
        <v>92</v>
      </c>
      <c r="BP213" s="26">
        <v>22</v>
      </c>
      <c r="BQ213" s="26">
        <v>81</v>
      </c>
      <c r="BR213" s="26">
        <v>120</v>
      </c>
      <c r="BS213" s="26">
        <v>25</v>
      </c>
      <c r="BT213" s="26">
        <v>64</v>
      </c>
      <c r="BU213" s="26">
        <v>123</v>
      </c>
      <c r="BV213" s="26">
        <v>53</v>
      </c>
      <c r="BW213" s="26">
        <v>5</v>
      </c>
      <c r="BX213" s="27">
        <v>49</v>
      </c>
      <c r="BY213" s="28">
        <f t="shared" si="148"/>
        <v>83810</v>
      </c>
      <c r="BZ213" s="29">
        <f t="shared" si="149"/>
        <v>9082800</v>
      </c>
      <c r="CA213" s="14"/>
      <c r="CB213" s="162" t="s">
        <v>154</v>
      </c>
      <c r="CC213" s="30" t="s">
        <v>139</v>
      </c>
      <c r="CD213" s="31" t="s">
        <v>143</v>
      </c>
      <c r="CE213" s="31" t="s">
        <v>24</v>
      </c>
      <c r="CF213" s="31" t="s">
        <v>127</v>
      </c>
      <c r="CG213" s="31" t="s">
        <v>153</v>
      </c>
      <c r="CH213" s="31" t="s">
        <v>96</v>
      </c>
      <c r="CI213" s="31" t="s">
        <v>93</v>
      </c>
      <c r="CJ213" s="31" t="s">
        <v>152</v>
      </c>
      <c r="CK213" s="31" t="s">
        <v>126</v>
      </c>
      <c r="CL213" s="31" t="s">
        <v>29</v>
      </c>
      <c r="CM213" s="31" t="s">
        <v>144</v>
      </c>
      <c r="CN213" s="32" t="s">
        <v>138</v>
      </c>
      <c r="CO213" s="19"/>
    </row>
    <row r="214" spans="1:93" ht="12.75" x14ac:dyDescent="0.2">
      <c r="B214" s="8"/>
      <c r="C214" s="25">
        <v>6</v>
      </c>
      <c r="D214" s="26">
        <v>47</v>
      </c>
      <c r="E214" s="26">
        <v>48</v>
      </c>
      <c r="F214" s="26">
        <v>20</v>
      </c>
      <c r="G214" s="26">
        <v>115</v>
      </c>
      <c r="H214" s="26">
        <v>84</v>
      </c>
      <c r="I214" s="26">
        <v>61</v>
      </c>
      <c r="J214" s="26">
        <v>30</v>
      </c>
      <c r="K214" s="26">
        <v>125</v>
      </c>
      <c r="L214" s="26">
        <v>97</v>
      </c>
      <c r="M214" s="26">
        <v>98</v>
      </c>
      <c r="N214" s="27">
        <v>139</v>
      </c>
      <c r="O214" s="28">
        <f t="shared" si="144"/>
        <v>83810</v>
      </c>
      <c r="P214" s="29">
        <f t="shared" si="145"/>
        <v>9082800</v>
      </c>
      <c r="Q214" s="14"/>
      <c r="R214" s="144" t="s">
        <v>129</v>
      </c>
      <c r="S214" s="30" t="s">
        <v>28</v>
      </c>
      <c r="T214" s="31" t="s">
        <v>135</v>
      </c>
      <c r="U214" s="31" t="s">
        <v>146</v>
      </c>
      <c r="V214" s="31" t="s">
        <v>54</v>
      </c>
      <c r="W214" s="31" t="s">
        <v>113</v>
      </c>
      <c r="X214" s="31" t="s">
        <v>12</v>
      </c>
      <c r="Y214" s="31" t="s">
        <v>15</v>
      </c>
      <c r="Z214" s="31" t="s">
        <v>114</v>
      </c>
      <c r="AA214" s="31" t="s">
        <v>63</v>
      </c>
      <c r="AB214" s="31" t="s">
        <v>141</v>
      </c>
      <c r="AC214" s="31" t="s">
        <v>134</v>
      </c>
      <c r="AD214" s="32" t="s">
        <v>25</v>
      </c>
      <c r="AE214" s="19"/>
      <c r="AG214" s="8"/>
      <c r="AH214" s="25">
        <v>115</v>
      </c>
      <c r="AI214" s="26">
        <v>10</v>
      </c>
      <c r="AJ214" s="26">
        <v>23</v>
      </c>
      <c r="AK214" s="26">
        <v>66</v>
      </c>
      <c r="AL214" s="26">
        <v>86</v>
      </c>
      <c r="AM214" s="26">
        <v>28</v>
      </c>
      <c r="AN214" s="26">
        <v>117</v>
      </c>
      <c r="AO214" s="26">
        <v>59</v>
      </c>
      <c r="AP214" s="26">
        <v>79</v>
      </c>
      <c r="AQ214" s="26">
        <v>122</v>
      </c>
      <c r="AR214" s="26">
        <v>135</v>
      </c>
      <c r="AS214" s="27">
        <v>30</v>
      </c>
      <c r="AT214" s="28">
        <f t="shared" si="146"/>
        <v>83810</v>
      </c>
      <c r="AU214" s="29">
        <f t="shared" si="147"/>
        <v>9082800</v>
      </c>
      <c r="AV214" s="88"/>
      <c r="AW214" s="78" t="s">
        <v>164</v>
      </c>
      <c r="AX214" s="30" t="s">
        <v>113</v>
      </c>
      <c r="AY214" s="31" t="s">
        <v>115</v>
      </c>
      <c r="AZ214" s="31" t="s">
        <v>65</v>
      </c>
      <c r="BA214" s="31" t="s">
        <v>106</v>
      </c>
      <c r="BB214" s="93" t="s">
        <v>66</v>
      </c>
      <c r="BC214" s="31" t="s">
        <v>116</v>
      </c>
      <c r="BD214" s="31" t="s">
        <v>111</v>
      </c>
      <c r="BE214" s="34" t="s">
        <v>73</v>
      </c>
      <c r="BF214" s="31" t="s">
        <v>103</v>
      </c>
      <c r="BG214" s="94" t="s">
        <v>74</v>
      </c>
      <c r="BH214" s="33" t="s">
        <v>112</v>
      </c>
      <c r="BI214" s="32" t="s">
        <v>114</v>
      </c>
      <c r="BJ214" s="19"/>
      <c r="BL214" s="8"/>
      <c r="BM214" s="25">
        <v>89</v>
      </c>
      <c r="BN214" s="26">
        <v>52</v>
      </c>
      <c r="BO214" s="26">
        <v>90</v>
      </c>
      <c r="BP214" s="26">
        <v>144</v>
      </c>
      <c r="BQ214" s="26">
        <v>115</v>
      </c>
      <c r="BR214" s="26">
        <v>23</v>
      </c>
      <c r="BS214" s="26">
        <v>122</v>
      </c>
      <c r="BT214" s="26">
        <v>30</v>
      </c>
      <c r="BU214" s="26">
        <v>1</v>
      </c>
      <c r="BV214" s="26">
        <v>55</v>
      </c>
      <c r="BW214" s="26">
        <v>93</v>
      </c>
      <c r="BX214" s="27">
        <v>56</v>
      </c>
      <c r="BY214" s="28">
        <f t="shared" si="148"/>
        <v>83810</v>
      </c>
      <c r="BZ214" s="29">
        <f t="shared" si="149"/>
        <v>9082800</v>
      </c>
      <c r="CA214" s="14"/>
      <c r="CB214" s="162" t="s">
        <v>167</v>
      </c>
      <c r="CC214" s="30" t="s">
        <v>48</v>
      </c>
      <c r="CD214" s="31" t="s">
        <v>86</v>
      </c>
      <c r="CE214" s="31" t="s">
        <v>145</v>
      </c>
      <c r="CF214" s="31" t="s">
        <v>62</v>
      </c>
      <c r="CG214" s="31" t="s">
        <v>113</v>
      </c>
      <c r="CH214" s="31" t="s">
        <v>65</v>
      </c>
      <c r="CI214" s="31" t="s">
        <v>74</v>
      </c>
      <c r="CJ214" s="31" t="s">
        <v>114</v>
      </c>
      <c r="CK214" s="31" t="s">
        <v>55</v>
      </c>
      <c r="CL214" s="31" t="s">
        <v>142</v>
      </c>
      <c r="CM214" s="31" t="s">
        <v>89</v>
      </c>
      <c r="CN214" s="32" t="s">
        <v>47</v>
      </c>
      <c r="CO214" s="19"/>
    </row>
    <row r="215" spans="1:93" ht="12.75" x14ac:dyDescent="0.2">
      <c r="B215" s="8"/>
      <c r="C215" s="25">
        <v>46</v>
      </c>
      <c r="D215" s="26">
        <v>113</v>
      </c>
      <c r="E215" s="26">
        <v>135</v>
      </c>
      <c r="F215" s="26">
        <v>55</v>
      </c>
      <c r="G215" s="26">
        <v>15</v>
      </c>
      <c r="H215" s="26">
        <v>50</v>
      </c>
      <c r="I215" s="26">
        <v>95</v>
      </c>
      <c r="J215" s="26">
        <v>130</v>
      </c>
      <c r="K215" s="26">
        <v>90</v>
      </c>
      <c r="L215" s="26">
        <v>10</v>
      </c>
      <c r="M215" s="26">
        <v>32</v>
      </c>
      <c r="N215" s="27">
        <v>99</v>
      </c>
      <c r="O215" s="28">
        <f t="shared" si="144"/>
        <v>83810</v>
      </c>
      <c r="P215" s="29">
        <f t="shared" si="145"/>
        <v>9082800</v>
      </c>
      <c r="Q215" s="14"/>
      <c r="R215" s="144" t="s">
        <v>110</v>
      </c>
      <c r="S215" s="30" t="s">
        <v>31</v>
      </c>
      <c r="T215" s="31" t="s">
        <v>155</v>
      </c>
      <c r="U215" s="31" t="s">
        <v>112</v>
      </c>
      <c r="V215" s="146" t="s">
        <v>142</v>
      </c>
      <c r="W215" s="31" t="s">
        <v>19</v>
      </c>
      <c r="X215" s="146" t="s">
        <v>18</v>
      </c>
      <c r="Y215" s="146" t="s">
        <v>9</v>
      </c>
      <c r="Z215" s="31" t="s">
        <v>8</v>
      </c>
      <c r="AA215" s="146" t="s">
        <v>145</v>
      </c>
      <c r="AB215" s="31" t="s">
        <v>115</v>
      </c>
      <c r="AC215" s="31" t="s">
        <v>160</v>
      </c>
      <c r="AD215" s="32" t="s">
        <v>22</v>
      </c>
      <c r="AE215" s="19"/>
      <c r="AG215" s="8"/>
      <c r="AH215" s="25">
        <v>101</v>
      </c>
      <c r="AI215" s="26">
        <v>21</v>
      </c>
      <c r="AJ215" s="26">
        <v>87</v>
      </c>
      <c r="AK215" s="26">
        <v>13</v>
      </c>
      <c r="AL215" s="26">
        <v>64</v>
      </c>
      <c r="AM215" s="26">
        <v>17</v>
      </c>
      <c r="AN215" s="26">
        <v>128</v>
      </c>
      <c r="AO215" s="26">
        <v>81</v>
      </c>
      <c r="AP215" s="26">
        <v>132</v>
      </c>
      <c r="AQ215" s="26">
        <v>58</v>
      </c>
      <c r="AR215" s="26">
        <v>124</v>
      </c>
      <c r="AS215" s="27">
        <v>44</v>
      </c>
      <c r="AT215" s="28">
        <f t="shared" si="146"/>
        <v>83810</v>
      </c>
      <c r="AU215" s="29">
        <f t="shared" si="147"/>
        <v>9082800</v>
      </c>
      <c r="AV215" s="88"/>
      <c r="AW215" s="78" t="s">
        <v>170</v>
      </c>
      <c r="AX215" s="30" t="s">
        <v>107</v>
      </c>
      <c r="AY215" s="31" t="s">
        <v>100</v>
      </c>
      <c r="AZ215" s="31" t="s">
        <v>51</v>
      </c>
      <c r="BA215" s="31" t="s">
        <v>118</v>
      </c>
      <c r="BB215" s="93" t="s">
        <v>152</v>
      </c>
      <c r="BC215" s="31" t="s">
        <v>91</v>
      </c>
      <c r="BD215" s="31" t="s">
        <v>98</v>
      </c>
      <c r="BE215" s="31" t="s">
        <v>153</v>
      </c>
      <c r="BF215" s="34" t="s">
        <v>123</v>
      </c>
      <c r="BG215" s="94" t="s">
        <v>44</v>
      </c>
      <c r="BH215" s="31" t="s">
        <v>109</v>
      </c>
      <c r="BI215" s="81" t="s">
        <v>102</v>
      </c>
      <c r="BJ215" s="19"/>
      <c r="BL215" s="8"/>
      <c r="BM215" s="25">
        <v>48</v>
      </c>
      <c r="BN215" s="26">
        <v>54</v>
      </c>
      <c r="BO215" s="26">
        <v>141</v>
      </c>
      <c r="BP215" s="26">
        <v>107</v>
      </c>
      <c r="BQ215" s="26">
        <v>51</v>
      </c>
      <c r="BR215" s="26">
        <v>128</v>
      </c>
      <c r="BS215" s="26">
        <v>17</v>
      </c>
      <c r="BT215" s="26">
        <v>94</v>
      </c>
      <c r="BU215" s="26">
        <v>38</v>
      </c>
      <c r="BV215" s="26">
        <v>4</v>
      </c>
      <c r="BW215" s="26">
        <v>91</v>
      </c>
      <c r="BX215" s="27">
        <v>97</v>
      </c>
      <c r="BY215" s="28">
        <f t="shared" si="148"/>
        <v>83810</v>
      </c>
      <c r="BZ215" s="29">
        <f t="shared" si="149"/>
        <v>9082800</v>
      </c>
      <c r="CA215" s="14"/>
      <c r="CB215" s="162" t="s">
        <v>171</v>
      </c>
      <c r="CC215" s="30" t="s">
        <v>146</v>
      </c>
      <c r="CD215" s="31" t="s">
        <v>122</v>
      </c>
      <c r="CE215" s="31" t="s">
        <v>79</v>
      </c>
      <c r="CF215" s="31" t="s">
        <v>148</v>
      </c>
      <c r="CG215" s="31" t="s">
        <v>50</v>
      </c>
      <c r="CH215" s="31" t="s">
        <v>98</v>
      </c>
      <c r="CI215" s="31" t="s">
        <v>91</v>
      </c>
      <c r="CJ215" s="31" t="s">
        <v>45</v>
      </c>
      <c r="CK215" s="31" t="s">
        <v>149</v>
      </c>
      <c r="CL215" s="31" t="s">
        <v>82</v>
      </c>
      <c r="CM215" s="31" t="s">
        <v>119</v>
      </c>
      <c r="CN215" s="32" t="s">
        <v>141</v>
      </c>
      <c r="CO215" s="19"/>
    </row>
    <row r="216" spans="1:93" ht="12.75" x14ac:dyDescent="0.2">
      <c r="B216" s="8"/>
      <c r="C216" s="25">
        <v>53</v>
      </c>
      <c r="D216" s="26">
        <v>124</v>
      </c>
      <c r="E216" s="26">
        <v>34</v>
      </c>
      <c r="F216" s="26">
        <v>72</v>
      </c>
      <c r="G216" s="26">
        <v>134</v>
      </c>
      <c r="H216" s="26">
        <v>118</v>
      </c>
      <c r="I216" s="26">
        <v>27</v>
      </c>
      <c r="J216" s="26">
        <v>11</v>
      </c>
      <c r="K216" s="26">
        <v>73</v>
      </c>
      <c r="L216" s="26">
        <v>111</v>
      </c>
      <c r="M216" s="26">
        <v>21</v>
      </c>
      <c r="N216" s="27">
        <v>92</v>
      </c>
      <c r="O216" s="28">
        <f t="shared" si="144"/>
        <v>83810</v>
      </c>
      <c r="P216" s="29">
        <f t="shared" si="145"/>
        <v>9082800</v>
      </c>
      <c r="Q216" s="14"/>
      <c r="R216" s="144" t="s">
        <v>85</v>
      </c>
      <c r="S216" s="30" t="s">
        <v>29</v>
      </c>
      <c r="T216" s="31" t="s">
        <v>109</v>
      </c>
      <c r="U216" s="31" t="s">
        <v>37</v>
      </c>
      <c r="V216" s="31" t="s">
        <v>77</v>
      </c>
      <c r="W216" s="31" t="s">
        <v>121</v>
      </c>
      <c r="X216" s="31" t="s">
        <v>11</v>
      </c>
      <c r="Y216" s="31" t="s">
        <v>16</v>
      </c>
      <c r="Z216" s="31" t="s">
        <v>120</v>
      </c>
      <c r="AA216" s="31" t="s">
        <v>84</v>
      </c>
      <c r="AB216" s="31" t="s">
        <v>38</v>
      </c>
      <c r="AC216" s="31" t="s">
        <v>100</v>
      </c>
      <c r="AD216" s="32" t="s">
        <v>24</v>
      </c>
      <c r="AE216" s="19"/>
      <c r="AG216" s="8"/>
      <c r="AH216" s="25">
        <v>74</v>
      </c>
      <c r="AI216" s="26">
        <v>131</v>
      </c>
      <c r="AJ216" s="26">
        <v>111</v>
      </c>
      <c r="AK216" s="26">
        <v>127</v>
      </c>
      <c r="AL216" s="26">
        <v>52</v>
      </c>
      <c r="AM216" s="26">
        <v>118</v>
      </c>
      <c r="AN216" s="26">
        <v>27</v>
      </c>
      <c r="AO216" s="26">
        <v>93</v>
      </c>
      <c r="AP216" s="26">
        <v>18</v>
      </c>
      <c r="AQ216" s="26">
        <v>34</v>
      </c>
      <c r="AR216" s="26">
        <v>14</v>
      </c>
      <c r="AS216" s="27">
        <v>71</v>
      </c>
      <c r="AT216" s="28">
        <f t="shared" si="146"/>
        <v>83810</v>
      </c>
      <c r="AU216" s="29">
        <f t="shared" si="147"/>
        <v>9082800</v>
      </c>
      <c r="AV216" s="88"/>
      <c r="AW216" s="78" t="s">
        <v>172</v>
      </c>
      <c r="AX216" s="30" t="s">
        <v>87</v>
      </c>
      <c r="AY216" s="31" t="s">
        <v>10</v>
      </c>
      <c r="AZ216" s="33" t="s">
        <v>38</v>
      </c>
      <c r="BA216" s="31" t="s">
        <v>41</v>
      </c>
      <c r="BB216" s="93" t="s">
        <v>86</v>
      </c>
      <c r="BC216" s="31" t="s">
        <v>11</v>
      </c>
      <c r="BD216" s="31" t="s">
        <v>16</v>
      </c>
      <c r="BE216" s="31" t="s">
        <v>89</v>
      </c>
      <c r="BF216" s="31" t="s">
        <v>34</v>
      </c>
      <c r="BG216" s="97" t="s">
        <v>37</v>
      </c>
      <c r="BH216" s="31" t="s">
        <v>17</v>
      </c>
      <c r="BI216" s="32" t="s">
        <v>88</v>
      </c>
      <c r="BJ216" s="19"/>
      <c r="BL216" s="8"/>
      <c r="BM216" s="25">
        <v>61</v>
      </c>
      <c r="BN216" s="26">
        <v>11</v>
      </c>
      <c r="BO216" s="26">
        <v>121</v>
      </c>
      <c r="BP216" s="26">
        <v>69</v>
      </c>
      <c r="BQ216" s="26">
        <v>86</v>
      </c>
      <c r="BR216" s="26">
        <v>135</v>
      </c>
      <c r="BS216" s="26">
        <v>10</v>
      </c>
      <c r="BT216" s="26">
        <v>59</v>
      </c>
      <c r="BU216" s="26">
        <v>76</v>
      </c>
      <c r="BV216" s="26">
        <v>24</v>
      </c>
      <c r="BW216" s="26">
        <v>134</v>
      </c>
      <c r="BX216" s="27">
        <v>84</v>
      </c>
      <c r="BY216" s="28">
        <f t="shared" si="148"/>
        <v>83810</v>
      </c>
      <c r="BZ216" s="29">
        <f t="shared" si="149"/>
        <v>9082800</v>
      </c>
      <c r="CA216" s="14"/>
      <c r="CB216" s="162" t="s">
        <v>42</v>
      </c>
      <c r="CC216" s="30" t="s">
        <v>88</v>
      </c>
      <c r="CD216" s="31" t="s">
        <v>120</v>
      </c>
      <c r="CE216" s="31" t="s">
        <v>156</v>
      </c>
      <c r="CF216" s="31" t="s">
        <v>70</v>
      </c>
      <c r="CG216" s="31" t="s">
        <v>66</v>
      </c>
      <c r="CH216" s="31" t="s">
        <v>112</v>
      </c>
      <c r="CI216" s="31" t="s">
        <v>115</v>
      </c>
      <c r="CJ216" s="31" t="s">
        <v>73</v>
      </c>
      <c r="CK216" s="31" t="s">
        <v>69</v>
      </c>
      <c r="CL216" s="31" t="s">
        <v>159</v>
      </c>
      <c r="CM216" s="31" t="s">
        <v>121</v>
      </c>
      <c r="CN216" s="32" t="s">
        <v>12</v>
      </c>
      <c r="CO216" s="19"/>
    </row>
    <row r="217" spans="1:93" ht="12.75" x14ac:dyDescent="0.2">
      <c r="B217" s="8"/>
      <c r="C217" s="25">
        <v>63</v>
      </c>
      <c r="D217" s="26">
        <v>33</v>
      </c>
      <c r="E217" s="26">
        <v>104</v>
      </c>
      <c r="F217" s="26">
        <v>138</v>
      </c>
      <c r="G217" s="26">
        <v>131</v>
      </c>
      <c r="H217" s="26">
        <v>76</v>
      </c>
      <c r="I217" s="26">
        <v>69</v>
      </c>
      <c r="J217" s="26">
        <v>14</v>
      </c>
      <c r="K217" s="26">
        <v>7</v>
      </c>
      <c r="L217" s="26">
        <v>41</v>
      </c>
      <c r="M217" s="26">
        <v>112</v>
      </c>
      <c r="N217" s="27">
        <v>82</v>
      </c>
      <c r="O217" s="28">
        <f t="shared" si="144"/>
        <v>83810</v>
      </c>
      <c r="P217" s="29">
        <f t="shared" si="145"/>
        <v>9082800</v>
      </c>
      <c r="Q217" s="14"/>
      <c r="R217" s="144" t="s">
        <v>53</v>
      </c>
      <c r="S217" s="30" t="s">
        <v>94</v>
      </c>
      <c r="T217" s="37" t="s">
        <v>26</v>
      </c>
      <c r="U217" s="37" t="s">
        <v>104</v>
      </c>
      <c r="V217" s="31" t="s">
        <v>52</v>
      </c>
      <c r="W217" s="31" t="s">
        <v>10</v>
      </c>
      <c r="X217" s="31" t="s">
        <v>69</v>
      </c>
      <c r="Y217" s="31" t="s">
        <v>70</v>
      </c>
      <c r="Z217" s="31" t="s">
        <v>17</v>
      </c>
      <c r="AA217" s="31" t="s">
        <v>43</v>
      </c>
      <c r="AB217" s="37" t="s">
        <v>105</v>
      </c>
      <c r="AC217" s="37" t="s">
        <v>27</v>
      </c>
      <c r="AD217" s="32" t="s">
        <v>95</v>
      </c>
      <c r="AE217" s="19"/>
      <c r="AF217" s="153"/>
      <c r="AG217" s="8"/>
      <c r="AH217" s="25">
        <v>140</v>
      </c>
      <c r="AI217" s="26">
        <v>116</v>
      </c>
      <c r="AJ217" s="26">
        <v>22</v>
      </c>
      <c r="AK217" s="26">
        <v>90</v>
      </c>
      <c r="AL217" s="26">
        <v>51</v>
      </c>
      <c r="AM217" s="26">
        <v>48</v>
      </c>
      <c r="AN217" s="26">
        <v>97</v>
      </c>
      <c r="AO217" s="26">
        <v>94</v>
      </c>
      <c r="AP217" s="26">
        <v>55</v>
      </c>
      <c r="AQ217" s="26">
        <v>123</v>
      </c>
      <c r="AR217" s="26">
        <v>29</v>
      </c>
      <c r="AS217" s="27">
        <v>5</v>
      </c>
      <c r="AT217" s="28">
        <f t="shared" si="146"/>
        <v>83810</v>
      </c>
      <c r="AU217" s="29">
        <f t="shared" si="147"/>
        <v>9082800</v>
      </c>
      <c r="AV217" s="88"/>
      <c r="AW217" s="78" t="s">
        <v>174</v>
      </c>
      <c r="AX217" s="82" t="s">
        <v>143</v>
      </c>
      <c r="AY217" s="31" t="s">
        <v>133</v>
      </c>
      <c r="AZ217" s="31" t="s">
        <v>127</v>
      </c>
      <c r="BA217" s="31" t="s">
        <v>145</v>
      </c>
      <c r="BB217" s="93" t="s">
        <v>50</v>
      </c>
      <c r="BC217" s="31" t="s">
        <v>146</v>
      </c>
      <c r="BD217" s="31" t="s">
        <v>141</v>
      </c>
      <c r="BE217" s="31" t="s">
        <v>45</v>
      </c>
      <c r="BF217" s="31" t="s">
        <v>142</v>
      </c>
      <c r="BG217" s="94" t="s">
        <v>126</v>
      </c>
      <c r="BH217" s="34" t="s">
        <v>136</v>
      </c>
      <c r="BI217" s="32" t="s">
        <v>144</v>
      </c>
      <c r="BJ217" s="19"/>
      <c r="BL217" s="8"/>
      <c r="BM217" s="25">
        <v>142</v>
      </c>
      <c r="BN217" s="26">
        <v>118</v>
      </c>
      <c r="BO217" s="26">
        <v>95</v>
      </c>
      <c r="BP217" s="26">
        <v>19</v>
      </c>
      <c r="BQ217" s="26">
        <v>65</v>
      </c>
      <c r="BR217" s="26">
        <v>66</v>
      </c>
      <c r="BS217" s="26">
        <v>79</v>
      </c>
      <c r="BT217" s="26">
        <v>80</v>
      </c>
      <c r="BU217" s="26">
        <v>126</v>
      </c>
      <c r="BV217" s="26">
        <v>50</v>
      </c>
      <c r="BW217" s="26">
        <v>27</v>
      </c>
      <c r="BX217" s="27">
        <v>3</v>
      </c>
      <c r="BY217" s="28">
        <f t="shared" si="148"/>
        <v>83810</v>
      </c>
      <c r="BZ217" s="29">
        <f t="shared" si="149"/>
        <v>9082800</v>
      </c>
      <c r="CA217" s="14"/>
      <c r="CB217" s="162" t="s">
        <v>137</v>
      </c>
      <c r="CC217" s="30" t="s">
        <v>67</v>
      </c>
      <c r="CD217" s="31" t="s">
        <v>11</v>
      </c>
      <c r="CE217" s="163" t="s">
        <v>9</v>
      </c>
      <c r="CF217" s="164" t="s">
        <v>64</v>
      </c>
      <c r="CG217" s="164" t="s">
        <v>35</v>
      </c>
      <c r="CH217" s="31" t="s">
        <v>106</v>
      </c>
      <c r="CI217" s="31" t="s">
        <v>103</v>
      </c>
      <c r="CJ217" s="164" t="s">
        <v>40</v>
      </c>
      <c r="CK217" s="164" t="s">
        <v>75</v>
      </c>
      <c r="CL217" s="165" t="s">
        <v>18</v>
      </c>
      <c r="CM217" s="31" t="s">
        <v>16</v>
      </c>
      <c r="CN217" s="32" t="s">
        <v>72</v>
      </c>
      <c r="CO217" s="19"/>
    </row>
    <row r="218" spans="1:93" ht="13.5" thickBot="1" x14ac:dyDescent="0.25">
      <c r="B218" s="8"/>
      <c r="C218" s="40">
        <v>12</v>
      </c>
      <c r="D218" s="41">
        <v>96</v>
      </c>
      <c r="E218" s="41">
        <v>102</v>
      </c>
      <c r="F218" s="41">
        <v>86</v>
      </c>
      <c r="G218" s="41">
        <v>56</v>
      </c>
      <c r="H218" s="41">
        <v>3</v>
      </c>
      <c r="I218" s="41">
        <v>142</v>
      </c>
      <c r="J218" s="41">
        <v>89</v>
      </c>
      <c r="K218" s="41">
        <v>59</v>
      </c>
      <c r="L218" s="41">
        <v>43</v>
      </c>
      <c r="M218" s="41">
        <v>49</v>
      </c>
      <c r="N218" s="42">
        <v>133</v>
      </c>
      <c r="O218" s="28">
        <f t="shared" si="144"/>
        <v>83810</v>
      </c>
      <c r="P218" s="29">
        <f t="shared" si="145"/>
        <v>9082800</v>
      </c>
      <c r="Q218" s="14"/>
      <c r="R218" s="144" t="s">
        <v>20</v>
      </c>
      <c r="S218" s="43" t="s">
        <v>168</v>
      </c>
      <c r="T218" s="44" t="s">
        <v>139</v>
      </c>
      <c r="U218" s="44" t="s">
        <v>58</v>
      </c>
      <c r="V218" s="44" t="s">
        <v>66</v>
      </c>
      <c r="W218" s="44" t="s">
        <v>47</v>
      </c>
      <c r="X218" s="44" t="s">
        <v>72</v>
      </c>
      <c r="Y218" s="44" t="s">
        <v>67</v>
      </c>
      <c r="Z218" s="44" t="s">
        <v>48</v>
      </c>
      <c r="AA218" s="44" t="s">
        <v>73</v>
      </c>
      <c r="AB218" s="44" t="s">
        <v>59</v>
      </c>
      <c r="AC218" s="44" t="s">
        <v>138</v>
      </c>
      <c r="AD218" s="45" t="s">
        <v>169</v>
      </c>
      <c r="AE218" s="19"/>
      <c r="AF218" s="153"/>
      <c r="AG218" s="8"/>
      <c r="AH218" s="40">
        <v>120</v>
      </c>
      <c r="AI218" s="41">
        <v>40</v>
      </c>
      <c r="AJ218" s="41">
        <v>61</v>
      </c>
      <c r="AK218" s="41">
        <v>32</v>
      </c>
      <c r="AL218" s="41">
        <v>137</v>
      </c>
      <c r="AM218" s="41">
        <v>39</v>
      </c>
      <c r="AN218" s="41">
        <v>106</v>
      </c>
      <c r="AO218" s="41">
        <v>8</v>
      </c>
      <c r="AP218" s="41">
        <v>113</v>
      </c>
      <c r="AQ218" s="41">
        <v>84</v>
      </c>
      <c r="AR218" s="41">
        <v>105</v>
      </c>
      <c r="AS218" s="42">
        <v>25</v>
      </c>
      <c r="AT218" s="28">
        <f t="shared" si="146"/>
        <v>83810</v>
      </c>
      <c r="AU218" s="29">
        <f t="shared" si="147"/>
        <v>9082800</v>
      </c>
      <c r="AV218" s="88"/>
      <c r="AW218" s="78" t="s">
        <v>178</v>
      </c>
      <c r="AX218" s="43" t="s">
        <v>96</v>
      </c>
      <c r="AY218" s="85" t="s">
        <v>39</v>
      </c>
      <c r="AZ218" s="44" t="s">
        <v>15</v>
      </c>
      <c r="BA218" s="44" t="s">
        <v>160</v>
      </c>
      <c r="BB218" s="115" t="s">
        <v>78</v>
      </c>
      <c r="BC218" s="44" t="s">
        <v>125</v>
      </c>
      <c r="BD218" s="44" t="s">
        <v>128</v>
      </c>
      <c r="BE218" s="44" t="s">
        <v>83</v>
      </c>
      <c r="BF218" s="44" t="s">
        <v>155</v>
      </c>
      <c r="BG218" s="100" t="s">
        <v>12</v>
      </c>
      <c r="BH218" s="44" t="s">
        <v>36</v>
      </c>
      <c r="BI218" s="86" t="s">
        <v>93</v>
      </c>
      <c r="BJ218" s="19"/>
      <c r="BL218" s="8"/>
      <c r="BM218" s="40">
        <v>33</v>
      </c>
      <c r="BN218" s="41">
        <v>37</v>
      </c>
      <c r="BO218" s="41">
        <v>28</v>
      </c>
      <c r="BP218" s="41">
        <v>47</v>
      </c>
      <c r="BQ218" s="41">
        <v>8</v>
      </c>
      <c r="BR218" s="41">
        <v>45</v>
      </c>
      <c r="BS218" s="41">
        <v>100</v>
      </c>
      <c r="BT218" s="41">
        <v>137</v>
      </c>
      <c r="BU218" s="41">
        <v>98</v>
      </c>
      <c r="BV218" s="41">
        <v>117</v>
      </c>
      <c r="BW218" s="41">
        <v>108</v>
      </c>
      <c r="BX218" s="42">
        <v>112</v>
      </c>
      <c r="BY218" s="28">
        <f t="shared" si="148"/>
        <v>83810</v>
      </c>
      <c r="BZ218" s="29">
        <f t="shared" si="149"/>
        <v>9082800</v>
      </c>
      <c r="CA218" s="14"/>
      <c r="CB218" s="162" t="s">
        <v>124</v>
      </c>
      <c r="CC218" s="43" t="s">
        <v>26</v>
      </c>
      <c r="CD218" s="44" t="s">
        <v>130</v>
      </c>
      <c r="CE218" s="166" t="s">
        <v>116</v>
      </c>
      <c r="CF218" s="167" t="s">
        <v>135</v>
      </c>
      <c r="CG218" s="167" t="s">
        <v>83</v>
      </c>
      <c r="CH218" s="44" t="s">
        <v>101</v>
      </c>
      <c r="CI218" s="44" t="s">
        <v>108</v>
      </c>
      <c r="CJ218" s="167" t="s">
        <v>78</v>
      </c>
      <c r="CK218" s="167" t="s">
        <v>134</v>
      </c>
      <c r="CL218" s="168" t="s">
        <v>111</v>
      </c>
      <c r="CM218" s="44" t="s">
        <v>131</v>
      </c>
      <c r="CN218" s="45" t="s">
        <v>27</v>
      </c>
      <c r="CO218" s="19"/>
    </row>
    <row r="219" spans="1:93" ht="12.75" x14ac:dyDescent="0.2">
      <c r="B219" s="8"/>
      <c r="C219" s="50">
        <f t="shared" ref="C219:N219" si="150">SUMSQ(C207:C218)</f>
        <v>83810</v>
      </c>
      <c r="D219" s="51">
        <f t="shared" si="150"/>
        <v>83810</v>
      </c>
      <c r="E219" s="51">
        <f t="shared" si="150"/>
        <v>83810</v>
      </c>
      <c r="F219" s="51">
        <f t="shared" si="150"/>
        <v>83810</v>
      </c>
      <c r="G219" s="51">
        <f t="shared" si="150"/>
        <v>83810</v>
      </c>
      <c r="H219" s="51">
        <f t="shared" si="150"/>
        <v>83810</v>
      </c>
      <c r="I219" s="51">
        <f t="shared" si="150"/>
        <v>83810</v>
      </c>
      <c r="J219" s="51">
        <f t="shared" si="150"/>
        <v>83810</v>
      </c>
      <c r="K219" s="51">
        <f t="shared" si="150"/>
        <v>83810</v>
      </c>
      <c r="L219" s="51">
        <f t="shared" si="150"/>
        <v>83810</v>
      </c>
      <c r="M219" s="51">
        <f t="shared" si="150"/>
        <v>83810</v>
      </c>
      <c r="N219" s="51">
        <f t="shared" si="150"/>
        <v>83810</v>
      </c>
      <c r="O219" s="28">
        <f>SUMSQ(C207,D208,E209,F210,G211,H212,I213,J214,K215,L216,M217,N218)</f>
        <v>83810</v>
      </c>
      <c r="P219" s="52">
        <f>C207^3+D208^3+E209^3+F210^3+G211^3+H212^3+I213^3+J214^3+K215^3+L216^3+M217^3+N218^3</f>
        <v>9082800</v>
      </c>
      <c r="Q219" s="14"/>
      <c r="R219" s="14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  <c r="AC219" s="161"/>
      <c r="AD219" s="161"/>
      <c r="AE219" s="19"/>
      <c r="AF219" s="153"/>
      <c r="AG219" s="8"/>
      <c r="AH219" s="50">
        <f t="shared" ref="AH219:AS219" si="151">SUMSQ(AH207:AH218)</f>
        <v>83810</v>
      </c>
      <c r="AI219" s="51">
        <f t="shared" si="151"/>
        <v>83810</v>
      </c>
      <c r="AJ219" s="51">
        <f t="shared" si="151"/>
        <v>83810</v>
      </c>
      <c r="AK219" s="51">
        <f t="shared" si="151"/>
        <v>83810</v>
      </c>
      <c r="AL219" s="51">
        <f t="shared" si="151"/>
        <v>83810</v>
      </c>
      <c r="AM219" s="51">
        <f t="shared" si="151"/>
        <v>83810</v>
      </c>
      <c r="AN219" s="51">
        <f t="shared" si="151"/>
        <v>83810</v>
      </c>
      <c r="AO219" s="51">
        <f t="shared" si="151"/>
        <v>83810</v>
      </c>
      <c r="AP219" s="51">
        <f t="shared" si="151"/>
        <v>83810</v>
      </c>
      <c r="AQ219" s="51">
        <f t="shared" si="151"/>
        <v>83810</v>
      </c>
      <c r="AR219" s="51">
        <f t="shared" si="151"/>
        <v>83810</v>
      </c>
      <c r="AS219" s="51">
        <f t="shared" si="151"/>
        <v>83810</v>
      </c>
      <c r="AT219" s="28">
        <f>SUMSQ(AH207,AI208,AJ209,AK210,AL211,AM212,AN213,AO214,AP215,AQ216,AR217,AS218)</f>
        <v>83810</v>
      </c>
      <c r="AU219" s="52">
        <f>AH207^3+AI208^3+AJ209^3+AK210^3+AL211^3+AM212^3+AN213^3+AO214^3+AP215^3+AQ216^3+AR217^3+AS218^3</f>
        <v>9082800</v>
      </c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9"/>
      <c r="BL219" s="8"/>
      <c r="BM219" s="50">
        <f t="shared" ref="BM219:BX219" si="152">SUMSQ(BM207:BM218)</f>
        <v>83810</v>
      </c>
      <c r="BN219" s="51">
        <f t="shared" si="152"/>
        <v>83810</v>
      </c>
      <c r="BO219" s="51">
        <f t="shared" si="152"/>
        <v>83810</v>
      </c>
      <c r="BP219" s="51">
        <f t="shared" si="152"/>
        <v>83810</v>
      </c>
      <c r="BQ219" s="51">
        <f t="shared" si="152"/>
        <v>83810</v>
      </c>
      <c r="BR219" s="51">
        <f t="shared" si="152"/>
        <v>83810</v>
      </c>
      <c r="BS219" s="51">
        <f t="shared" si="152"/>
        <v>83810</v>
      </c>
      <c r="BT219" s="51">
        <f t="shared" si="152"/>
        <v>83810</v>
      </c>
      <c r="BU219" s="51">
        <f t="shared" si="152"/>
        <v>83810</v>
      </c>
      <c r="BV219" s="51">
        <f t="shared" si="152"/>
        <v>83810</v>
      </c>
      <c r="BW219" s="51">
        <f t="shared" si="152"/>
        <v>83810</v>
      </c>
      <c r="BX219" s="51">
        <f t="shared" si="152"/>
        <v>83810</v>
      </c>
      <c r="BY219" s="28">
        <f>SUMSQ(BM207,BN208,BO209,BP210,BQ211,BR212,BS213,BT214,BU215,BV216,BW217,BX218)</f>
        <v>83810</v>
      </c>
      <c r="BZ219" s="52">
        <f>BM207^3+BN208^3+BO209^3+BP210^3+BQ211^3+BR212^3+BS213^3+BT214^3+BU215^3+BV216^3+BW217^3+BX218^3</f>
        <v>9082800</v>
      </c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9"/>
    </row>
    <row r="220" spans="1:93" ht="12.75" thickBot="1" x14ac:dyDescent="0.25">
      <c r="B220" s="8"/>
      <c r="C220" s="55">
        <f t="shared" ref="C220:N220" si="153">C207^3+C208^3+C209^3+C210^3+C211^3+C212^3+C213^3+C214^3+C215^3+C216^3+C217^3+C218^3</f>
        <v>9082800</v>
      </c>
      <c r="D220" s="56">
        <f t="shared" si="153"/>
        <v>9082800</v>
      </c>
      <c r="E220" s="56">
        <f t="shared" si="153"/>
        <v>9082800</v>
      </c>
      <c r="F220" s="56">
        <f t="shared" si="153"/>
        <v>9082800</v>
      </c>
      <c r="G220" s="56">
        <f t="shared" si="153"/>
        <v>9082800</v>
      </c>
      <c r="H220" s="56">
        <f t="shared" si="153"/>
        <v>9082800</v>
      </c>
      <c r="I220" s="56">
        <f t="shared" si="153"/>
        <v>9082800</v>
      </c>
      <c r="J220" s="56">
        <f t="shared" si="153"/>
        <v>9082800</v>
      </c>
      <c r="K220" s="56">
        <f t="shared" si="153"/>
        <v>9082800</v>
      </c>
      <c r="L220" s="56">
        <f t="shared" si="153"/>
        <v>9082800</v>
      </c>
      <c r="M220" s="56">
        <f t="shared" si="153"/>
        <v>9082800</v>
      </c>
      <c r="N220" s="56">
        <f t="shared" si="153"/>
        <v>9082800</v>
      </c>
      <c r="O220" s="57">
        <f>SUMSQ(C218,D217,E216,F215,G214,H213,I212,J211,K210,L209,M208,N207)</f>
        <v>83810</v>
      </c>
      <c r="P220" s="58">
        <f>C218^3+D217^3+E216^3+F215^3+G214^3+H213^3+I212^3+J211^3+K210^3+L209^3+M208^3+N207^3</f>
        <v>9082800</v>
      </c>
      <c r="Q220" s="14"/>
      <c r="R220" s="14"/>
      <c r="S220" s="62" t="s">
        <v>98</v>
      </c>
      <c r="T220" s="63" t="s">
        <v>87</v>
      </c>
      <c r="U220" s="63" t="s">
        <v>32</v>
      </c>
      <c r="V220" s="63" t="s">
        <v>101</v>
      </c>
      <c r="W220" s="63" t="s">
        <v>118</v>
      </c>
      <c r="X220" s="63" t="s">
        <v>65</v>
      </c>
      <c r="Y220" s="63" t="s">
        <v>116</v>
      </c>
      <c r="Z220" s="63" t="s">
        <v>114</v>
      </c>
      <c r="AA220" s="63" t="s">
        <v>145</v>
      </c>
      <c r="AB220" s="63" t="s">
        <v>38</v>
      </c>
      <c r="AC220" s="63" t="s">
        <v>27</v>
      </c>
      <c r="AD220" s="64" t="s">
        <v>169</v>
      </c>
      <c r="AE220" s="19"/>
      <c r="AF220" s="153"/>
      <c r="AG220" s="8"/>
      <c r="AH220" s="55">
        <f t="shared" ref="AH220:AS220" si="154">AH207^3+AH208^3+AH209^3+AH210^3+AH211^3+AH212^3+AH213^3+AH214^3+AH215^3+AH216^3+AH217^3+AH218^3</f>
        <v>9082800</v>
      </c>
      <c r="AI220" s="56">
        <f t="shared" si="154"/>
        <v>9082800</v>
      </c>
      <c r="AJ220" s="56">
        <f t="shared" si="154"/>
        <v>9082800</v>
      </c>
      <c r="AK220" s="56">
        <f t="shared" si="154"/>
        <v>9082800</v>
      </c>
      <c r="AL220" s="56">
        <f t="shared" si="154"/>
        <v>9082800</v>
      </c>
      <c r="AM220" s="56">
        <f t="shared" si="154"/>
        <v>9082800</v>
      </c>
      <c r="AN220" s="56">
        <f t="shared" si="154"/>
        <v>9082800</v>
      </c>
      <c r="AO220" s="56">
        <f t="shared" si="154"/>
        <v>9082800</v>
      </c>
      <c r="AP220" s="56">
        <f t="shared" si="154"/>
        <v>9082800</v>
      </c>
      <c r="AQ220" s="56">
        <f t="shared" si="154"/>
        <v>9082800</v>
      </c>
      <c r="AR220" s="56">
        <f t="shared" si="154"/>
        <v>9082800</v>
      </c>
      <c r="AS220" s="56">
        <f t="shared" si="154"/>
        <v>9082800</v>
      </c>
      <c r="AT220" s="57">
        <f>SUMSQ(AH218,AI217,AJ216,AK215,AL214,AM213,AN212,AO211,AP210,AQ209,AR208,AS207)</f>
        <v>83810</v>
      </c>
      <c r="AU220" s="58">
        <f>AH218^3+AI217^3+AJ216^3+AK215^3+AL214^3+AM213^3+AN212^3+AO211^3+AP210^3+AQ209^3+AR208^3+AS207^3</f>
        <v>9082800</v>
      </c>
      <c r="AV220" s="14"/>
      <c r="AW220" s="14"/>
      <c r="AX220" s="62" t="s">
        <v>163</v>
      </c>
      <c r="AY220" s="63" t="s">
        <v>60</v>
      </c>
      <c r="AZ220" s="63" t="s">
        <v>104</v>
      </c>
      <c r="BA220" s="63" t="s">
        <v>28</v>
      </c>
      <c r="BB220" s="63" t="s">
        <v>94</v>
      </c>
      <c r="BC220" s="63" t="s">
        <v>108</v>
      </c>
      <c r="BD220" s="63" t="s">
        <v>121</v>
      </c>
      <c r="BE220" s="63" t="s">
        <v>73</v>
      </c>
      <c r="BF220" s="63" t="s">
        <v>123</v>
      </c>
      <c r="BG220" s="63" t="s">
        <v>37</v>
      </c>
      <c r="BH220" s="63" t="s">
        <v>136</v>
      </c>
      <c r="BI220" s="64" t="s">
        <v>93</v>
      </c>
      <c r="BJ220" s="19"/>
      <c r="BL220" s="8"/>
      <c r="BM220" s="55">
        <f t="shared" ref="BM220:BX220" si="155">BM207^3+BM208^3+BM209^3+BM210^3+BM211^3+BM212^3+BM213^3+BM214^3+BM215^3+BM216^3+BM217^3+BM218^3</f>
        <v>9082800</v>
      </c>
      <c r="BN220" s="56">
        <f t="shared" si="155"/>
        <v>9082800</v>
      </c>
      <c r="BO220" s="56">
        <f t="shared" si="155"/>
        <v>9082800</v>
      </c>
      <c r="BP220" s="56">
        <f t="shared" si="155"/>
        <v>9082800</v>
      </c>
      <c r="BQ220" s="56">
        <f t="shared" si="155"/>
        <v>9082800</v>
      </c>
      <c r="BR220" s="56">
        <f t="shared" si="155"/>
        <v>9082800</v>
      </c>
      <c r="BS220" s="56">
        <f t="shared" si="155"/>
        <v>9082800</v>
      </c>
      <c r="BT220" s="56">
        <f t="shared" si="155"/>
        <v>9082800</v>
      </c>
      <c r="BU220" s="56">
        <f t="shared" si="155"/>
        <v>9082800</v>
      </c>
      <c r="BV220" s="56">
        <f t="shared" si="155"/>
        <v>9082800</v>
      </c>
      <c r="BW220" s="56">
        <f t="shared" si="155"/>
        <v>9082800</v>
      </c>
      <c r="BX220" s="56">
        <f t="shared" si="155"/>
        <v>9082800</v>
      </c>
      <c r="BY220" s="57">
        <f>SUMSQ(BM218,BN217,BO216,BP215,BQ214,BR213,BS212,BT211,BU210,BV209,BW208,BX207)</f>
        <v>83810</v>
      </c>
      <c r="BZ220" s="58">
        <f>BM218^3+BN217^3+BO216^3+BP215^3+BQ214^3+BR213^3+BS212^3+BT211^3+BU210^3+BV209^3+BW208^3+BX207^3</f>
        <v>9082800</v>
      </c>
      <c r="CA220" s="14"/>
      <c r="CB220" s="14"/>
      <c r="CC220" s="62" t="s">
        <v>46</v>
      </c>
      <c r="CD220" s="63" t="s">
        <v>63</v>
      </c>
      <c r="CE220" s="63" t="s">
        <v>133</v>
      </c>
      <c r="CF220" s="63" t="s">
        <v>36</v>
      </c>
      <c r="CG220" s="63" t="s">
        <v>31</v>
      </c>
      <c r="CH220" s="63" t="s">
        <v>14</v>
      </c>
      <c r="CI220" s="63" t="s">
        <v>93</v>
      </c>
      <c r="CJ220" s="63" t="s">
        <v>114</v>
      </c>
      <c r="CK220" s="63" t="s">
        <v>149</v>
      </c>
      <c r="CL220" s="63" t="s">
        <v>159</v>
      </c>
      <c r="CM220" s="63" t="s">
        <v>16</v>
      </c>
      <c r="CN220" s="64" t="s">
        <v>27</v>
      </c>
      <c r="CO220" s="19"/>
    </row>
    <row r="221" spans="1:93" ht="12.75" thickBot="1" x14ac:dyDescent="0.25">
      <c r="B221" s="65" t="s">
        <v>0</v>
      </c>
      <c r="C221" s="66"/>
      <c r="D221" s="66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134"/>
      <c r="P221" s="134"/>
      <c r="Q221" s="66"/>
      <c r="R221" s="66"/>
      <c r="S221" s="126" t="s">
        <v>168</v>
      </c>
      <c r="T221" s="127" t="s">
        <v>26</v>
      </c>
      <c r="U221" s="127" t="s">
        <v>37</v>
      </c>
      <c r="V221" s="127" t="s">
        <v>142</v>
      </c>
      <c r="W221" s="127" t="s">
        <v>113</v>
      </c>
      <c r="X221" s="127" t="s">
        <v>111</v>
      </c>
      <c r="Y221" s="127" t="s">
        <v>74</v>
      </c>
      <c r="Z221" s="127" t="s">
        <v>123</v>
      </c>
      <c r="AA221" s="127" t="s">
        <v>108</v>
      </c>
      <c r="AB221" s="127" t="s">
        <v>21</v>
      </c>
      <c r="AC221" s="127" t="s">
        <v>88</v>
      </c>
      <c r="AD221" s="128" t="s">
        <v>91</v>
      </c>
      <c r="AE221" s="71"/>
      <c r="AF221" s="153"/>
      <c r="AG221" s="8" t="s">
        <v>0</v>
      </c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72"/>
      <c r="AU221" s="72"/>
      <c r="AV221" s="14"/>
      <c r="AW221" s="14"/>
      <c r="AX221" s="73" t="s">
        <v>96</v>
      </c>
      <c r="AY221" s="74" t="s">
        <v>133</v>
      </c>
      <c r="AZ221" s="74" t="s">
        <v>38</v>
      </c>
      <c r="BA221" s="74" t="s">
        <v>118</v>
      </c>
      <c r="BB221" s="74" t="s">
        <v>66</v>
      </c>
      <c r="BC221" s="74" t="s">
        <v>120</v>
      </c>
      <c r="BD221" s="74" t="s">
        <v>101</v>
      </c>
      <c r="BE221" s="74" t="s">
        <v>95</v>
      </c>
      <c r="BF221" s="74" t="s">
        <v>25</v>
      </c>
      <c r="BG221" s="74" t="s">
        <v>105</v>
      </c>
      <c r="BH221" s="74" t="s">
        <v>57</v>
      </c>
      <c r="BI221" s="75" t="s">
        <v>162</v>
      </c>
      <c r="BJ221" s="19"/>
      <c r="BL221" s="8" t="s">
        <v>0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72"/>
      <c r="BZ221" s="72"/>
      <c r="CA221" s="14"/>
      <c r="CB221" s="14"/>
      <c r="CC221" s="73" t="s">
        <v>26</v>
      </c>
      <c r="CD221" s="74" t="s">
        <v>11</v>
      </c>
      <c r="CE221" s="74" t="s">
        <v>156</v>
      </c>
      <c r="CF221" s="74" t="s">
        <v>148</v>
      </c>
      <c r="CG221" s="74" t="s">
        <v>113</v>
      </c>
      <c r="CH221" s="74" t="s">
        <v>96</v>
      </c>
      <c r="CI221" s="74" t="s">
        <v>13</v>
      </c>
      <c r="CJ221" s="74" t="s">
        <v>22</v>
      </c>
      <c r="CK221" s="74" t="s">
        <v>39</v>
      </c>
      <c r="CL221" s="74" t="s">
        <v>136</v>
      </c>
      <c r="CM221" s="74" t="s">
        <v>54</v>
      </c>
      <c r="CN221" s="75" t="s">
        <v>49</v>
      </c>
      <c r="CO221" s="19"/>
    </row>
    <row r="222" spans="1:93" ht="12.75" thickBot="1" x14ac:dyDescent="0.25"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 t="s">
        <v>0</v>
      </c>
      <c r="BD222" s="76"/>
      <c r="BE222" s="76"/>
      <c r="BF222" s="77"/>
      <c r="BG222" s="76"/>
      <c r="BH222" s="76"/>
      <c r="BI222" s="76"/>
      <c r="BJ222" s="76"/>
      <c r="BL222" s="76" t="s">
        <v>0</v>
      </c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6"/>
      <c r="CG222" s="76"/>
      <c r="CH222" s="76"/>
      <c r="CI222" s="76"/>
      <c r="CJ222" s="76"/>
      <c r="CK222" s="76"/>
      <c r="CL222" s="76"/>
      <c r="CM222" s="76"/>
      <c r="CN222" s="76"/>
      <c r="CO222" s="76"/>
    </row>
    <row r="223" spans="1:93" ht="12.75" thickBot="1" x14ac:dyDescent="0.25">
      <c r="B223" s="2"/>
      <c r="C223" s="3"/>
      <c r="D223" s="3"/>
      <c r="E223" s="3"/>
      <c r="F223" s="3"/>
      <c r="G223" s="3"/>
      <c r="H223" s="3"/>
      <c r="I223" s="4" t="s">
        <v>243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">
        <v>244</v>
      </c>
      <c r="Y223" s="3"/>
      <c r="Z223" s="3"/>
      <c r="AA223" s="130"/>
      <c r="AB223" s="3"/>
      <c r="AC223" s="3"/>
      <c r="AD223" s="3"/>
      <c r="AE223" s="6"/>
      <c r="AF223" s="153"/>
      <c r="AG223" s="2" t="s">
        <v>0</v>
      </c>
      <c r="AH223" s="3"/>
      <c r="AI223" s="3"/>
      <c r="AJ223" s="3"/>
      <c r="AK223" s="3"/>
      <c r="AL223" s="3"/>
      <c r="AM223" s="3"/>
      <c r="AN223" s="4" t="s">
        <v>245</v>
      </c>
      <c r="AO223" s="3"/>
      <c r="AP223" s="3"/>
      <c r="AQ223" s="3"/>
      <c r="AR223" s="3"/>
      <c r="AS223" s="3"/>
      <c r="AT223" s="3"/>
      <c r="AU223" s="3"/>
      <c r="AV223" s="3"/>
      <c r="AW223" s="3" t="s">
        <v>0</v>
      </c>
      <c r="AX223" s="3"/>
      <c r="AY223" s="3"/>
      <c r="AZ223" s="3"/>
      <c r="BA223" s="3"/>
      <c r="BB223" s="3"/>
      <c r="BC223" s="4" t="s">
        <v>246</v>
      </c>
      <c r="BD223" s="5"/>
      <c r="BE223" s="3"/>
      <c r="BF223" s="3"/>
      <c r="BG223" s="3"/>
      <c r="BH223" s="3"/>
      <c r="BI223" s="3"/>
      <c r="BJ223" s="6"/>
      <c r="BL223" s="2" t="s">
        <v>0</v>
      </c>
      <c r="BM223" s="3"/>
      <c r="BN223" s="3"/>
      <c r="BO223" s="3"/>
      <c r="BP223" s="3"/>
      <c r="BQ223" s="3"/>
      <c r="BR223" s="3"/>
      <c r="BS223" s="4" t="s">
        <v>247</v>
      </c>
      <c r="BT223" s="3"/>
      <c r="BU223" s="3"/>
      <c r="BV223" s="3"/>
      <c r="BW223" s="3"/>
      <c r="BX223" s="3"/>
      <c r="BY223" s="3"/>
      <c r="BZ223" s="3"/>
      <c r="CA223" s="3"/>
      <c r="CB223" s="3" t="s">
        <v>0</v>
      </c>
      <c r="CC223" s="3"/>
      <c r="CD223" s="3"/>
      <c r="CE223" s="3"/>
      <c r="CF223" s="3"/>
      <c r="CG223" s="3"/>
      <c r="CH223" s="4" t="s">
        <v>186</v>
      </c>
      <c r="CI223" s="5"/>
      <c r="CJ223" s="3"/>
      <c r="CK223" s="3"/>
      <c r="CL223" s="3"/>
      <c r="CM223" s="3"/>
      <c r="CN223" s="3"/>
      <c r="CO223" s="6"/>
    </row>
    <row r="224" spans="1:93" ht="12.75" x14ac:dyDescent="0.2">
      <c r="B224" s="8"/>
      <c r="C224" s="9">
        <v>128</v>
      </c>
      <c r="D224" s="10">
        <v>126</v>
      </c>
      <c r="E224" s="10">
        <v>81</v>
      </c>
      <c r="F224" s="10">
        <v>119</v>
      </c>
      <c r="G224" s="10">
        <v>42</v>
      </c>
      <c r="H224" s="10">
        <v>108</v>
      </c>
      <c r="I224" s="10">
        <v>37</v>
      </c>
      <c r="J224" s="10">
        <v>103</v>
      </c>
      <c r="K224" s="10">
        <v>26</v>
      </c>
      <c r="L224" s="10">
        <v>64</v>
      </c>
      <c r="M224" s="10">
        <v>19</v>
      </c>
      <c r="N224" s="11">
        <v>17</v>
      </c>
      <c r="O224" s="12">
        <f t="shared" ref="O224:O235" si="156">SUMSQ(C224:N224)</f>
        <v>83810</v>
      </c>
      <c r="P224" s="13">
        <f t="shared" ref="P224:P235" si="157">C224^3+D224^3+E224^3+F224^3+G224^3+H224^3+I224^3+J224^3+K224^3+L224^3+M224^3+N224^3</f>
        <v>9082800</v>
      </c>
      <c r="Q224" s="14"/>
      <c r="R224" s="144" t="s">
        <v>178</v>
      </c>
      <c r="S224" s="16" t="s">
        <v>98</v>
      </c>
      <c r="T224" s="17" t="s">
        <v>75</v>
      </c>
      <c r="U224" s="17" t="s">
        <v>153</v>
      </c>
      <c r="V224" s="17" t="s">
        <v>46</v>
      </c>
      <c r="W224" s="17" t="s">
        <v>13</v>
      </c>
      <c r="X224" s="17" t="s">
        <v>131</v>
      </c>
      <c r="Y224" s="17" t="s">
        <v>130</v>
      </c>
      <c r="Z224" s="17" t="s">
        <v>14</v>
      </c>
      <c r="AA224" s="17" t="s">
        <v>49</v>
      </c>
      <c r="AB224" s="17" t="s">
        <v>152</v>
      </c>
      <c r="AC224" s="17" t="s">
        <v>64</v>
      </c>
      <c r="AD224" s="18" t="s">
        <v>91</v>
      </c>
      <c r="AE224" s="19"/>
      <c r="AF224" s="153"/>
      <c r="AG224" s="8"/>
      <c r="AH224" s="9">
        <v>140</v>
      </c>
      <c r="AI224" s="10">
        <v>116</v>
      </c>
      <c r="AJ224" s="10">
        <v>22</v>
      </c>
      <c r="AK224" s="10">
        <v>90</v>
      </c>
      <c r="AL224" s="10">
        <v>51</v>
      </c>
      <c r="AM224" s="10">
        <v>48</v>
      </c>
      <c r="AN224" s="10">
        <v>97</v>
      </c>
      <c r="AO224" s="10">
        <v>94</v>
      </c>
      <c r="AP224" s="10">
        <v>55</v>
      </c>
      <c r="AQ224" s="10">
        <v>123</v>
      </c>
      <c r="AR224" s="10">
        <v>29</v>
      </c>
      <c r="AS224" s="11">
        <v>5</v>
      </c>
      <c r="AT224" s="12">
        <f t="shared" ref="AT224:AT235" si="158">SUMSQ(AH224:AS224)</f>
        <v>83810</v>
      </c>
      <c r="AU224" s="13">
        <f t="shared" ref="AU224:AU235" si="159">AH224^3+AI224^3+AJ224^3+AK224^3+AL224^3+AM224^3+AN224^3+AO224^3+AP224^3+AQ224^3+AR224^3+AS224^3</f>
        <v>9082800</v>
      </c>
      <c r="AV224" s="14"/>
      <c r="AW224" s="78" t="s">
        <v>174</v>
      </c>
      <c r="AX224" s="21" t="s">
        <v>143</v>
      </c>
      <c r="AY224" s="17" t="s">
        <v>133</v>
      </c>
      <c r="AZ224" s="90" t="s">
        <v>127</v>
      </c>
      <c r="BA224" s="17" t="s">
        <v>145</v>
      </c>
      <c r="BB224" s="17" t="s">
        <v>50</v>
      </c>
      <c r="BC224" s="17" t="s">
        <v>146</v>
      </c>
      <c r="BD224" s="17" t="s">
        <v>141</v>
      </c>
      <c r="BE224" s="111" t="s">
        <v>45</v>
      </c>
      <c r="BF224" s="17" t="s">
        <v>142</v>
      </c>
      <c r="BG224" s="17" t="s">
        <v>126</v>
      </c>
      <c r="BH224" s="22" t="s">
        <v>136</v>
      </c>
      <c r="BI224" s="18" t="s">
        <v>144</v>
      </c>
      <c r="BJ224" s="19"/>
      <c r="BL224" s="8"/>
      <c r="BM224" s="9">
        <v>119</v>
      </c>
      <c r="BN224" s="10">
        <v>87</v>
      </c>
      <c r="BO224" s="10">
        <v>34</v>
      </c>
      <c r="BP224" s="10">
        <v>109</v>
      </c>
      <c r="BQ224" s="10">
        <v>32</v>
      </c>
      <c r="BR224" s="10">
        <v>13</v>
      </c>
      <c r="BS224" s="10">
        <v>132</v>
      </c>
      <c r="BT224" s="10">
        <v>113</v>
      </c>
      <c r="BU224" s="10">
        <v>36</v>
      </c>
      <c r="BV224" s="10">
        <v>111</v>
      </c>
      <c r="BW224" s="10">
        <v>58</v>
      </c>
      <c r="BX224" s="11">
        <v>26</v>
      </c>
      <c r="BY224" s="12">
        <f t="shared" ref="BY224:BY235" si="160">SUMSQ(BM224:BX224)</f>
        <v>83810</v>
      </c>
      <c r="BZ224" s="13">
        <f t="shared" ref="BZ224:BZ235" si="161">BM224^3+BN224^3+BO224^3+BP224^3+BQ224^3+BR224^3+BS224^3+BT224^3+BU224^3+BV224^3+BW224^3+BX224^3</f>
        <v>9082800</v>
      </c>
      <c r="CA224" s="14"/>
      <c r="CB224" s="162" t="s">
        <v>33</v>
      </c>
      <c r="CC224" s="16" t="s">
        <v>46</v>
      </c>
      <c r="CD224" s="17" t="s">
        <v>51</v>
      </c>
      <c r="CE224" s="17" t="s">
        <v>37</v>
      </c>
      <c r="CF224" s="17" t="s">
        <v>60</v>
      </c>
      <c r="CG224" s="17" t="s">
        <v>160</v>
      </c>
      <c r="CH224" s="17" t="s">
        <v>118</v>
      </c>
      <c r="CI224" s="17" t="s">
        <v>123</v>
      </c>
      <c r="CJ224" s="17" t="s">
        <v>155</v>
      </c>
      <c r="CK224" s="17" t="s">
        <v>57</v>
      </c>
      <c r="CL224" s="17" t="s">
        <v>38</v>
      </c>
      <c r="CM224" s="17" t="s">
        <v>44</v>
      </c>
      <c r="CN224" s="18" t="s">
        <v>49</v>
      </c>
      <c r="CO224" s="19"/>
    </row>
    <row r="225" spans="1:93" ht="12.75" x14ac:dyDescent="0.2">
      <c r="B225" s="8"/>
      <c r="C225" s="25">
        <v>67</v>
      </c>
      <c r="D225" s="26">
        <v>74</v>
      </c>
      <c r="E225" s="26">
        <v>22</v>
      </c>
      <c r="F225" s="26">
        <v>94</v>
      </c>
      <c r="G225" s="26">
        <v>24</v>
      </c>
      <c r="H225" s="26">
        <v>143</v>
      </c>
      <c r="I225" s="26">
        <v>2</v>
      </c>
      <c r="J225" s="26">
        <v>121</v>
      </c>
      <c r="K225" s="26">
        <v>51</v>
      </c>
      <c r="L225" s="26">
        <v>123</v>
      </c>
      <c r="M225" s="26">
        <v>71</v>
      </c>
      <c r="N225" s="27">
        <v>78</v>
      </c>
      <c r="O225" s="28">
        <f t="shared" si="156"/>
        <v>83810</v>
      </c>
      <c r="P225" s="29">
        <f t="shared" si="157"/>
        <v>9082800</v>
      </c>
      <c r="Q225" s="14"/>
      <c r="R225" s="144" t="s">
        <v>174</v>
      </c>
      <c r="S225" s="30" t="s">
        <v>68</v>
      </c>
      <c r="T225" s="35" t="s">
        <v>87</v>
      </c>
      <c r="U225" s="35" t="s">
        <v>127</v>
      </c>
      <c r="V225" s="31" t="s">
        <v>45</v>
      </c>
      <c r="W225" s="31" t="s">
        <v>159</v>
      </c>
      <c r="X225" s="31" t="s">
        <v>158</v>
      </c>
      <c r="Y225" s="31" t="s">
        <v>157</v>
      </c>
      <c r="Z225" s="31" t="s">
        <v>156</v>
      </c>
      <c r="AA225" s="31" t="s">
        <v>50</v>
      </c>
      <c r="AB225" s="35" t="s">
        <v>126</v>
      </c>
      <c r="AC225" s="35" t="s">
        <v>88</v>
      </c>
      <c r="AD225" s="32" t="s">
        <v>71</v>
      </c>
      <c r="AE225" s="19"/>
      <c r="AF225" s="153"/>
      <c r="AG225" s="8"/>
      <c r="AH225" s="25">
        <v>120</v>
      </c>
      <c r="AI225" s="26">
        <v>40</v>
      </c>
      <c r="AJ225" s="26">
        <v>61</v>
      </c>
      <c r="AK225" s="26">
        <v>32</v>
      </c>
      <c r="AL225" s="26">
        <v>137</v>
      </c>
      <c r="AM225" s="26">
        <v>39</v>
      </c>
      <c r="AN225" s="26">
        <v>106</v>
      </c>
      <c r="AO225" s="26">
        <v>8</v>
      </c>
      <c r="AP225" s="26">
        <v>113</v>
      </c>
      <c r="AQ225" s="26">
        <v>84</v>
      </c>
      <c r="AR225" s="26">
        <v>105</v>
      </c>
      <c r="AS225" s="27">
        <v>25</v>
      </c>
      <c r="AT225" s="28">
        <f t="shared" si="158"/>
        <v>83810</v>
      </c>
      <c r="AU225" s="29">
        <f t="shared" si="159"/>
        <v>9082800</v>
      </c>
      <c r="AV225" s="14"/>
      <c r="AW225" s="78" t="s">
        <v>178</v>
      </c>
      <c r="AX225" s="30" t="s">
        <v>96</v>
      </c>
      <c r="AY225" s="33" t="s">
        <v>39</v>
      </c>
      <c r="AZ225" s="93" t="s">
        <v>15</v>
      </c>
      <c r="BA225" s="31" t="s">
        <v>160</v>
      </c>
      <c r="BB225" s="31" t="s">
        <v>78</v>
      </c>
      <c r="BC225" s="31" t="s">
        <v>125</v>
      </c>
      <c r="BD225" s="31" t="s">
        <v>128</v>
      </c>
      <c r="BE225" s="94" t="s">
        <v>83</v>
      </c>
      <c r="BF225" s="31" t="s">
        <v>155</v>
      </c>
      <c r="BG225" s="31" t="s">
        <v>12</v>
      </c>
      <c r="BH225" s="31" t="s">
        <v>36</v>
      </c>
      <c r="BI225" s="38" t="s">
        <v>93</v>
      </c>
      <c r="BJ225" s="19"/>
      <c r="BL225" s="8"/>
      <c r="BM225" s="25">
        <v>124</v>
      </c>
      <c r="BN225" s="26">
        <v>125</v>
      </c>
      <c r="BO225" s="26">
        <v>75</v>
      </c>
      <c r="BP225" s="26">
        <v>110</v>
      </c>
      <c r="BQ225" s="26">
        <v>15</v>
      </c>
      <c r="BR225" s="26">
        <v>88</v>
      </c>
      <c r="BS225" s="26">
        <v>57</v>
      </c>
      <c r="BT225" s="26">
        <v>130</v>
      </c>
      <c r="BU225" s="26">
        <v>35</v>
      </c>
      <c r="BV225" s="26">
        <v>70</v>
      </c>
      <c r="BW225" s="26">
        <v>20</v>
      </c>
      <c r="BX225" s="27">
        <v>21</v>
      </c>
      <c r="BY225" s="28">
        <f t="shared" si="160"/>
        <v>83810</v>
      </c>
      <c r="BZ225" s="29">
        <f t="shared" si="161"/>
        <v>9082800</v>
      </c>
      <c r="CA225" s="14"/>
      <c r="CB225" s="162" t="s">
        <v>42</v>
      </c>
      <c r="CC225" s="96" t="s">
        <v>109</v>
      </c>
      <c r="CD225" s="31" t="s">
        <v>63</v>
      </c>
      <c r="CE225" s="31" t="s">
        <v>163</v>
      </c>
      <c r="CF225" s="35" t="s">
        <v>175</v>
      </c>
      <c r="CG225" s="35" t="s">
        <v>19</v>
      </c>
      <c r="CH225" s="35" t="s">
        <v>56</v>
      </c>
      <c r="CI225" s="35" t="s">
        <v>61</v>
      </c>
      <c r="CJ225" s="35" t="s">
        <v>8</v>
      </c>
      <c r="CK225" s="35" t="s">
        <v>176</v>
      </c>
      <c r="CL225" s="31" t="s">
        <v>162</v>
      </c>
      <c r="CM225" s="31" t="s">
        <v>54</v>
      </c>
      <c r="CN225" s="132" t="s">
        <v>100</v>
      </c>
      <c r="CO225" s="19"/>
    </row>
    <row r="226" spans="1:93" ht="12.75" x14ac:dyDescent="0.2">
      <c r="B226" s="8"/>
      <c r="C226" s="25">
        <v>114</v>
      </c>
      <c r="D226" s="26">
        <v>1</v>
      </c>
      <c r="E226" s="26">
        <v>83</v>
      </c>
      <c r="F226" s="26">
        <v>129</v>
      </c>
      <c r="G226" s="26">
        <v>77</v>
      </c>
      <c r="H226" s="26">
        <v>58</v>
      </c>
      <c r="I226" s="26">
        <v>87</v>
      </c>
      <c r="J226" s="26">
        <v>68</v>
      </c>
      <c r="K226" s="26">
        <v>16</v>
      </c>
      <c r="L226" s="26">
        <v>62</v>
      </c>
      <c r="M226" s="26">
        <v>144</v>
      </c>
      <c r="N226" s="27">
        <v>31</v>
      </c>
      <c r="O226" s="28">
        <f t="shared" si="156"/>
        <v>83810</v>
      </c>
      <c r="P226" s="29">
        <f t="shared" si="157"/>
        <v>9082800</v>
      </c>
      <c r="Q226" s="14"/>
      <c r="R226" s="144" t="s">
        <v>172</v>
      </c>
      <c r="S226" s="30" t="s">
        <v>97</v>
      </c>
      <c r="T226" s="31" t="s">
        <v>55</v>
      </c>
      <c r="U226" s="31" t="s">
        <v>32</v>
      </c>
      <c r="V226" s="31" t="s">
        <v>30</v>
      </c>
      <c r="W226" s="31" t="s">
        <v>80</v>
      </c>
      <c r="X226" s="31" t="s">
        <v>44</v>
      </c>
      <c r="Y226" s="31" t="s">
        <v>51</v>
      </c>
      <c r="Z226" s="31" t="s">
        <v>81</v>
      </c>
      <c r="AA226" s="31" t="s">
        <v>23</v>
      </c>
      <c r="AB226" s="31" t="s">
        <v>21</v>
      </c>
      <c r="AC226" s="31" t="s">
        <v>62</v>
      </c>
      <c r="AD226" s="32" t="s">
        <v>92</v>
      </c>
      <c r="AE226" s="19"/>
      <c r="AG226" s="8"/>
      <c r="AH226" s="25">
        <v>74</v>
      </c>
      <c r="AI226" s="26">
        <v>131</v>
      </c>
      <c r="AJ226" s="26">
        <v>111</v>
      </c>
      <c r="AK226" s="26">
        <v>127</v>
      </c>
      <c r="AL226" s="26">
        <v>52</v>
      </c>
      <c r="AM226" s="26">
        <v>118</v>
      </c>
      <c r="AN226" s="26">
        <v>27</v>
      </c>
      <c r="AO226" s="26">
        <v>93</v>
      </c>
      <c r="AP226" s="26">
        <v>18</v>
      </c>
      <c r="AQ226" s="26">
        <v>34</v>
      </c>
      <c r="AR226" s="26">
        <v>14</v>
      </c>
      <c r="AS226" s="27">
        <v>71</v>
      </c>
      <c r="AT226" s="28">
        <f t="shared" si="158"/>
        <v>83810</v>
      </c>
      <c r="AU226" s="29">
        <f t="shared" si="159"/>
        <v>9082800</v>
      </c>
      <c r="AV226" s="14"/>
      <c r="AW226" s="78" t="s">
        <v>172</v>
      </c>
      <c r="AX226" s="30" t="s">
        <v>87</v>
      </c>
      <c r="AY226" s="31" t="s">
        <v>10</v>
      </c>
      <c r="AZ226" s="105" t="s">
        <v>38</v>
      </c>
      <c r="BA226" s="31" t="s">
        <v>41</v>
      </c>
      <c r="BB226" s="31" t="s">
        <v>86</v>
      </c>
      <c r="BC226" s="31" t="s">
        <v>11</v>
      </c>
      <c r="BD226" s="31" t="s">
        <v>16</v>
      </c>
      <c r="BE226" s="94" t="s">
        <v>89</v>
      </c>
      <c r="BF226" s="31" t="s">
        <v>34</v>
      </c>
      <c r="BG226" s="34" t="s">
        <v>37</v>
      </c>
      <c r="BH226" s="31" t="s">
        <v>17</v>
      </c>
      <c r="BI226" s="32" t="s">
        <v>88</v>
      </c>
      <c r="BJ226" s="19"/>
      <c r="BL226" s="8"/>
      <c r="BM226" s="25">
        <v>18</v>
      </c>
      <c r="BN226" s="26">
        <v>102</v>
      </c>
      <c r="BO226" s="26">
        <v>116</v>
      </c>
      <c r="BP226" s="26">
        <v>82</v>
      </c>
      <c r="BQ226" s="26">
        <v>106</v>
      </c>
      <c r="BR226" s="26">
        <v>14</v>
      </c>
      <c r="BS226" s="26">
        <v>131</v>
      </c>
      <c r="BT226" s="26">
        <v>39</v>
      </c>
      <c r="BU226" s="26">
        <v>63</v>
      </c>
      <c r="BV226" s="26">
        <v>29</v>
      </c>
      <c r="BW226" s="26">
        <v>43</v>
      </c>
      <c r="BX226" s="27">
        <v>127</v>
      </c>
      <c r="BY226" s="28">
        <f t="shared" si="160"/>
        <v>83810</v>
      </c>
      <c r="BZ226" s="29">
        <f t="shared" si="161"/>
        <v>9082800</v>
      </c>
      <c r="CA226" s="14"/>
      <c r="CB226" s="162" t="s">
        <v>90</v>
      </c>
      <c r="CC226" s="83" t="s">
        <v>34</v>
      </c>
      <c r="CD226" s="31" t="s">
        <v>58</v>
      </c>
      <c r="CE226" s="31" t="s">
        <v>133</v>
      </c>
      <c r="CF226" s="37" t="s">
        <v>95</v>
      </c>
      <c r="CG226" s="37" t="s">
        <v>128</v>
      </c>
      <c r="CH226" s="37" t="s">
        <v>17</v>
      </c>
      <c r="CI226" s="37" t="s">
        <v>10</v>
      </c>
      <c r="CJ226" s="37" t="s">
        <v>125</v>
      </c>
      <c r="CK226" s="37" t="s">
        <v>94</v>
      </c>
      <c r="CL226" s="31" t="s">
        <v>136</v>
      </c>
      <c r="CM226" s="31" t="s">
        <v>59</v>
      </c>
      <c r="CN226" s="36" t="s">
        <v>41</v>
      </c>
      <c r="CO226" s="19"/>
    </row>
    <row r="227" spans="1:93" ht="12.75" x14ac:dyDescent="0.2">
      <c r="A227" s="140"/>
      <c r="B227" s="8"/>
      <c r="C227" s="25">
        <v>46</v>
      </c>
      <c r="D227" s="26">
        <v>113</v>
      </c>
      <c r="E227" s="26">
        <v>135</v>
      </c>
      <c r="F227" s="26">
        <v>45</v>
      </c>
      <c r="G227" s="26">
        <v>15</v>
      </c>
      <c r="H227" s="26">
        <v>65</v>
      </c>
      <c r="I227" s="26">
        <v>80</v>
      </c>
      <c r="J227" s="26">
        <v>130</v>
      </c>
      <c r="K227" s="26">
        <v>100</v>
      </c>
      <c r="L227" s="26">
        <v>10</v>
      </c>
      <c r="M227" s="26">
        <v>32</v>
      </c>
      <c r="N227" s="27">
        <v>99</v>
      </c>
      <c r="O227" s="28">
        <f t="shared" si="156"/>
        <v>83810</v>
      </c>
      <c r="P227" s="29">
        <f t="shared" si="157"/>
        <v>9082800</v>
      </c>
      <c r="Q227" s="14"/>
      <c r="R227" s="144"/>
      <c r="S227" s="30" t="s">
        <v>31</v>
      </c>
      <c r="T227" s="31" t="s">
        <v>155</v>
      </c>
      <c r="U227" s="31" t="s">
        <v>112</v>
      </c>
      <c r="V227" s="119" t="s">
        <v>101</v>
      </c>
      <c r="W227" s="31" t="s">
        <v>19</v>
      </c>
      <c r="X227" s="119" t="s">
        <v>35</v>
      </c>
      <c r="Y227" s="119" t="s">
        <v>40</v>
      </c>
      <c r="Z227" s="31" t="s">
        <v>8</v>
      </c>
      <c r="AA227" s="119" t="s">
        <v>108</v>
      </c>
      <c r="AB227" s="31" t="s">
        <v>115</v>
      </c>
      <c r="AC227" s="31" t="s">
        <v>160</v>
      </c>
      <c r="AD227" s="32" t="s">
        <v>22</v>
      </c>
      <c r="AE227" s="19"/>
      <c r="AG227" s="8"/>
      <c r="AH227" s="25">
        <v>75</v>
      </c>
      <c r="AI227" s="26">
        <v>42</v>
      </c>
      <c r="AJ227" s="26">
        <v>143</v>
      </c>
      <c r="AK227" s="26">
        <v>89</v>
      </c>
      <c r="AL227" s="26">
        <v>9</v>
      </c>
      <c r="AM227" s="26">
        <v>85</v>
      </c>
      <c r="AN227" s="26">
        <v>60</v>
      </c>
      <c r="AO227" s="26">
        <v>136</v>
      </c>
      <c r="AP227" s="26">
        <v>56</v>
      </c>
      <c r="AQ227" s="26">
        <v>2</v>
      </c>
      <c r="AR227" s="26">
        <v>103</v>
      </c>
      <c r="AS227" s="27">
        <v>70</v>
      </c>
      <c r="AT227" s="28">
        <f t="shared" si="158"/>
        <v>83810</v>
      </c>
      <c r="AU227" s="29">
        <f t="shared" si="159"/>
        <v>9082800</v>
      </c>
      <c r="AV227" s="14"/>
      <c r="AW227" s="78" t="s">
        <v>20</v>
      </c>
      <c r="AX227" s="39" t="s">
        <v>163</v>
      </c>
      <c r="AY227" s="31" t="s">
        <v>13</v>
      </c>
      <c r="AZ227" s="93" t="s">
        <v>158</v>
      </c>
      <c r="BA227" s="33" t="s">
        <v>48</v>
      </c>
      <c r="BB227" s="31" t="s">
        <v>150</v>
      </c>
      <c r="BC227" s="31" t="s">
        <v>166</v>
      </c>
      <c r="BD227" s="31" t="s">
        <v>165</v>
      </c>
      <c r="BE227" s="94" t="s">
        <v>147</v>
      </c>
      <c r="BF227" s="31" t="s">
        <v>47</v>
      </c>
      <c r="BG227" s="31" t="s">
        <v>157</v>
      </c>
      <c r="BH227" s="31" t="s">
        <v>14</v>
      </c>
      <c r="BI227" s="32" t="s">
        <v>162</v>
      </c>
      <c r="BJ227" s="19"/>
      <c r="BL227" s="8"/>
      <c r="BM227" s="25">
        <v>2</v>
      </c>
      <c r="BN227" s="26">
        <v>60</v>
      </c>
      <c r="BO227" s="26">
        <v>41</v>
      </c>
      <c r="BP227" s="26">
        <v>105</v>
      </c>
      <c r="BQ227" s="26">
        <v>129</v>
      </c>
      <c r="BR227" s="26">
        <v>73</v>
      </c>
      <c r="BS227" s="26">
        <v>72</v>
      </c>
      <c r="BT227" s="26">
        <v>16</v>
      </c>
      <c r="BU227" s="26">
        <v>40</v>
      </c>
      <c r="BV227" s="26">
        <v>104</v>
      </c>
      <c r="BW227" s="26">
        <v>85</v>
      </c>
      <c r="BX227" s="27">
        <v>143</v>
      </c>
      <c r="BY227" s="28">
        <f t="shared" si="160"/>
        <v>83810</v>
      </c>
      <c r="BZ227" s="29">
        <f t="shared" si="161"/>
        <v>9082800</v>
      </c>
      <c r="CA227" s="14"/>
      <c r="CB227" s="162" t="s">
        <v>117</v>
      </c>
      <c r="CC227" s="30" t="s">
        <v>157</v>
      </c>
      <c r="CD227" s="31" t="s">
        <v>165</v>
      </c>
      <c r="CE227" s="31" t="s">
        <v>105</v>
      </c>
      <c r="CF227" s="31" t="s">
        <v>36</v>
      </c>
      <c r="CG227" s="31" t="s">
        <v>30</v>
      </c>
      <c r="CH227" s="31" t="s">
        <v>84</v>
      </c>
      <c r="CI227" s="31" t="s">
        <v>77</v>
      </c>
      <c r="CJ227" s="31" t="s">
        <v>23</v>
      </c>
      <c r="CK227" s="31" t="s">
        <v>39</v>
      </c>
      <c r="CL227" s="31" t="s">
        <v>104</v>
      </c>
      <c r="CM227" s="31" t="s">
        <v>166</v>
      </c>
      <c r="CN227" s="32" t="s">
        <v>158</v>
      </c>
      <c r="CO227" s="19"/>
    </row>
    <row r="228" spans="1:93" ht="12.75" x14ac:dyDescent="0.2">
      <c r="B228" s="8"/>
      <c r="C228" s="25">
        <v>109</v>
      </c>
      <c r="D228" s="26">
        <v>38</v>
      </c>
      <c r="E228" s="26">
        <v>85</v>
      </c>
      <c r="F228" s="26">
        <v>29</v>
      </c>
      <c r="G228" s="26">
        <v>13</v>
      </c>
      <c r="H228" s="26">
        <v>25</v>
      </c>
      <c r="I228" s="26">
        <v>120</v>
      </c>
      <c r="J228" s="26">
        <v>132</v>
      </c>
      <c r="K228" s="26">
        <v>116</v>
      </c>
      <c r="L228" s="26">
        <v>60</v>
      </c>
      <c r="M228" s="26">
        <v>107</v>
      </c>
      <c r="N228" s="27">
        <v>36</v>
      </c>
      <c r="O228" s="28">
        <f t="shared" si="156"/>
        <v>83810</v>
      </c>
      <c r="P228" s="29">
        <f t="shared" si="157"/>
        <v>9082800</v>
      </c>
      <c r="Q228" s="14"/>
      <c r="R228" s="144" t="s">
        <v>164</v>
      </c>
      <c r="S228" s="30" t="s">
        <v>60</v>
      </c>
      <c r="T228" s="31" t="s">
        <v>149</v>
      </c>
      <c r="U228" s="31" t="s">
        <v>166</v>
      </c>
      <c r="V228" s="31" t="s">
        <v>136</v>
      </c>
      <c r="W228" s="31" t="s">
        <v>118</v>
      </c>
      <c r="X228" s="31" t="s">
        <v>93</v>
      </c>
      <c r="Y228" s="31" t="s">
        <v>96</v>
      </c>
      <c r="Z228" s="31" t="s">
        <v>123</v>
      </c>
      <c r="AA228" s="31" t="s">
        <v>133</v>
      </c>
      <c r="AB228" s="31" t="s">
        <v>165</v>
      </c>
      <c r="AC228" s="31" t="s">
        <v>148</v>
      </c>
      <c r="AD228" s="32" t="s">
        <v>57</v>
      </c>
      <c r="AE228" s="19"/>
      <c r="AG228" s="8"/>
      <c r="AH228" s="25">
        <v>102</v>
      </c>
      <c r="AI228" s="26">
        <v>109</v>
      </c>
      <c r="AJ228" s="26">
        <v>88</v>
      </c>
      <c r="AK228" s="26">
        <v>65</v>
      </c>
      <c r="AL228" s="26">
        <v>1</v>
      </c>
      <c r="AM228" s="26">
        <v>125</v>
      </c>
      <c r="AN228" s="26">
        <v>20</v>
      </c>
      <c r="AO228" s="26">
        <v>144</v>
      </c>
      <c r="AP228" s="26">
        <v>80</v>
      </c>
      <c r="AQ228" s="26">
        <v>57</v>
      </c>
      <c r="AR228" s="26">
        <v>36</v>
      </c>
      <c r="AS228" s="27">
        <v>43</v>
      </c>
      <c r="AT228" s="28">
        <f t="shared" si="158"/>
        <v>83810</v>
      </c>
      <c r="AU228" s="29">
        <f t="shared" si="159"/>
        <v>9082800</v>
      </c>
      <c r="AV228" s="14"/>
      <c r="AW228" s="78" t="s">
        <v>53</v>
      </c>
      <c r="AX228" s="30" t="s">
        <v>58</v>
      </c>
      <c r="AY228" s="34" t="s">
        <v>60</v>
      </c>
      <c r="AZ228" s="93" t="s">
        <v>56</v>
      </c>
      <c r="BA228" s="31" t="s">
        <v>35</v>
      </c>
      <c r="BB228" s="33" t="s">
        <v>55</v>
      </c>
      <c r="BC228" s="31" t="s">
        <v>63</v>
      </c>
      <c r="BD228" s="31" t="s">
        <v>54</v>
      </c>
      <c r="BE228" s="94" t="s">
        <v>62</v>
      </c>
      <c r="BF228" s="31" t="s">
        <v>40</v>
      </c>
      <c r="BG228" s="31" t="s">
        <v>61</v>
      </c>
      <c r="BH228" s="31" t="s">
        <v>57</v>
      </c>
      <c r="BI228" s="32" t="s">
        <v>59</v>
      </c>
      <c r="BJ228" s="19"/>
      <c r="BL228" s="8"/>
      <c r="BM228" s="25">
        <v>67</v>
      </c>
      <c r="BN228" s="26">
        <v>7</v>
      </c>
      <c r="BO228" s="26">
        <v>6</v>
      </c>
      <c r="BP228" s="26">
        <v>44</v>
      </c>
      <c r="BQ228" s="26">
        <v>46</v>
      </c>
      <c r="BR228" s="26">
        <v>62</v>
      </c>
      <c r="BS228" s="26">
        <v>83</v>
      </c>
      <c r="BT228" s="26">
        <v>99</v>
      </c>
      <c r="BU228" s="26">
        <v>101</v>
      </c>
      <c r="BV228" s="26">
        <v>139</v>
      </c>
      <c r="BW228" s="26">
        <v>138</v>
      </c>
      <c r="BX228" s="27">
        <v>78</v>
      </c>
      <c r="BY228" s="28">
        <f t="shared" si="160"/>
        <v>83810</v>
      </c>
      <c r="BZ228" s="29">
        <f t="shared" si="161"/>
        <v>9082800</v>
      </c>
      <c r="CA228" s="14"/>
      <c r="CB228" s="162" t="s">
        <v>132</v>
      </c>
      <c r="CC228" s="30" t="s">
        <v>68</v>
      </c>
      <c r="CD228" s="31" t="s">
        <v>43</v>
      </c>
      <c r="CE228" s="31" t="s">
        <v>28</v>
      </c>
      <c r="CF228" s="31" t="s">
        <v>102</v>
      </c>
      <c r="CG228" s="31" t="s">
        <v>31</v>
      </c>
      <c r="CH228" s="31" t="s">
        <v>21</v>
      </c>
      <c r="CI228" s="31" t="s">
        <v>32</v>
      </c>
      <c r="CJ228" s="31" t="s">
        <v>22</v>
      </c>
      <c r="CK228" s="31" t="s">
        <v>107</v>
      </c>
      <c r="CL228" s="31" t="s">
        <v>25</v>
      </c>
      <c r="CM228" s="31" t="s">
        <v>52</v>
      </c>
      <c r="CN228" s="32" t="s">
        <v>71</v>
      </c>
      <c r="CO228" s="19"/>
    </row>
    <row r="229" spans="1:93" ht="12.75" x14ac:dyDescent="0.2">
      <c r="B229" s="8"/>
      <c r="C229" s="25">
        <v>91</v>
      </c>
      <c r="D229" s="26">
        <v>52</v>
      </c>
      <c r="E229" s="26">
        <v>35</v>
      </c>
      <c r="F229" s="26">
        <v>4</v>
      </c>
      <c r="G229" s="26">
        <v>105</v>
      </c>
      <c r="H229" s="26">
        <v>23</v>
      </c>
      <c r="I229" s="26">
        <v>122</v>
      </c>
      <c r="J229" s="26">
        <v>40</v>
      </c>
      <c r="K229" s="26">
        <v>141</v>
      </c>
      <c r="L229" s="26">
        <v>110</v>
      </c>
      <c r="M229" s="26">
        <v>93</v>
      </c>
      <c r="N229" s="27">
        <v>54</v>
      </c>
      <c r="O229" s="28">
        <f t="shared" si="156"/>
        <v>83810</v>
      </c>
      <c r="P229" s="29">
        <f t="shared" si="157"/>
        <v>9082800</v>
      </c>
      <c r="Q229" s="14"/>
      <c r="R229" s="144" t="s">
        <v>151</v>
      </c>
      <c r="S229" s="150" t="s">
        <v>119</v>
      </c>
      <c r="T229" s="31" t="s">
        <v>86</v>
      </c>
      <c r="U229" s="31" t="s">
        <v>176</v>
      </c>
      <c r="V229" s="31" t="s">
        <v>82</v>
      </c>
      <c r="W229" s="31" t="s">
        <v>36</v>
      </c>
      <c r="X229" s="151" t="s">
        <v>65</v>
      </c>
      <c r="Y229" s="151" t="s">
        <v>74</v>
      </c>
      <c r="Z229" s="31" t="s">
        <v>39</v>
      </c>
      <c r="AA229" s="31" t="s">
        <v>79</v>
      </c>
      <c r="AB229" s="31" t="s">
        <v>175</v>
      </c>
      <c r="AC229" s="31" t="s">
        <v>89</v>
      </c>
      <c r="AD229" s="152" t="s">
        <v>122</v>
      </c>
      <c r="AE229" s="19"/>
      <c r="AG229" s="8"/>
      <c r="AH229" s="25">
        <v>4</v>
      </c>
      <c r="AI229" s="26">
        <v>91</v>
      </c>
      <c r="AJ229" s="26">
        <v>104</v>
      </c>
      <c r="AK229" s="26">
        <v>133</v>
      </c>
      <c r="AL229" s="26">
        <v>98</v>
      </c>
      <c r="AM229" s="26">
        <v>78</v>
      </c>
      <c r="AN229" s="26">
        <v>67</v>
      </c>
      <c r="AO229" s="26">
        <v>47</v>
      </c>
      <c r="AP229" s="26">
        <v>12</v>
      </c>
      <c r="AQ229" s="26">
        <v>41</v>
      </c>
      <c r="AR229" s="26">
        <v>54</v>
      </c>
      <c r="AS229" s="27">
        <v>141</v>
      </c>
      <c r="AT229" s="28">
        <f t="shared" si="158"/>
        <v>83810</v>
      </c>
      <c r="AU229" s="29">
        <f t="shared" si="159"/>
        <v>9082800</v>
      </c>
      <c r="AV229" s="14"/>
      <c r="AW229" s="78" t="s">
        <v>85</v>
      </c>
      <c r="AX229" s="30" t="s">
        <v>82</v>
      </c>
      <c r="AY229" s="31" t="s">
        <v>119</v>
      </c>
      <c r="AZ229" s="95" t="s">
        <v>104</v>
      </c>
      <c r="BA229" s="31" t="s">
        <v>169</v>
      </c>
      <c r="BB229" s="31" t="s">
        <v>134</v>
      </c>
      <c r="BC229" s="33" t="s">
        <v>71</v>
      </c>
      <c r="BD229" s="31" t="s">
        <v>68</v>
      </c>
      <c r="BE229" s="94" t="s">
        <v>135</v>
      </c>
      <c r="BF229" s="31" t="s">
        <v>168</v>
      </c>
      <c r="BG229" s="31" t="s">
        <v>105</v>
      </c>
      <c r="BH229" s="31" t="s">
        <v>122</v>
      </c>
      <c r="BI229" s="32" t="s">
        <v>79</v>
      </c>
      <c r="BJ229" s="19"/>
      <c r="BL229" s="8"/>
      <c r="BM229" s="25">
        <v>71</v>
      </c>
      <c r="BN229" s="26">
        <v>77</v>
      </c>
      <c r="BO229" s="26">
        <v>31</v>
      </c>
      <c r="BP229" s="26">
        <v>12</v>
      </c>
      <c r="BQ229" s="26">
        <v>136</v>
      </c>
      <c r="BR229" s="26">
        <v>103</v>
      </c>
      <c r="BS229" s="26">
        <v>42</v>
      </c>
      <c r="BT229" s="26">
        <v>9</v>
      </c>
      <c r="BU229" s="26">
        <v>133</v>
      </c>
      <c r="BV229" s="26">
        <v>114</v>
      </c>
      <c r="BW229" s="26">
        <v>68</v>
      </c>
      <c r="BX229" s="27">
        <v>74</v>
      </c>
      <c r="BY229" s="28">
        <f t="shared" si="160"/>
        <v>83810</v>
      </c>
      <c r="BZ229" s="29">
        <f t="shared" si="161"/>
        <v>9082800</v>
      </c>
      <c r="CA229" s="14"/>
      <c r="CB229" s="162"/>
      <c r="CC229" s="30" t="s">
        <v>88</v>
      </c>
      <c r="CD229" s="31" t="s">
        <v>80</v>
      </c>
      <c r="CE229" s="31" t="s">
        <v>92</v>
      </c>
      <c r="CF229" s="31" t="s">
        <v>168</v>
      </c>
      <c r="CG229" s="31" t="s">
        <v>147</v>
      </c>
      <c r="CH229" s="31" t="s">
        <v>14</v>
      </c>
      <c r="CI229" s="31" t="s">
        <v>13</v>
      </c>
      <c r="CJ229" s="31" t="s">
        <v>150</v>
      </c>
      <c r="CK229" s="31" t="s">
        <v>169</v>
      </c>
      <c r="CL229" s="31" t="s">
        <v>97</v>
      </c>
      <c r="CM229" s="31" t="s">
        <v>81</v>
      </c>
      <c r="CN229" s="32" t="s">
        <v>87</v>
      </c>
      <c r="CO229" s="19"/>
    </row>
    <row r="230" spans="1:93" ht="12.75" x14ac:dyDescent="0.2">
      <c r="B230" s="8"/>
      <c r="C230" s="25">
        <v>44</v>
      </c>
      <c r="D230" s="26">
        <v>127</v>
      </c>
      <c r="E230" s="26">
        <v>5</v>
      </c>
      <c r="F230" s="26">
        <v>79</v>
      </c>
      <c r="G230" s="26">
        <v>70</v>
      </c>
      <c r="H230" s="26">
        <v>117</v>
      </c>
      <c r="I230" s="26">
        <v>28</v>
      </c>
      <c r="J230" s="26">
        <v>75</v>
      </c>
      <c r="K230" s="26">
        <v>66</v>
      </c>
      <c r="L230" s="26">
        <v>140</v>
      </c>
      <c r="M230" s="26">
        <v>18</v>
      </c>
      <c r="N230" s="27">
        <v>101</v>
      </c>
      <c r="O230" s="28">
        <f t="shared" si="156"/>
        <v>83810</v>
      </c>
      <c r="P230" s="29">
        <f t="shared" si="157"/>
        <v>9082800</v>
      </c>
      <c r="Q230" s="14"/>
      <c r="R230" s="144" t="s">
        <v>140</v>
      </c>
      <c r="S230" s="147" t="s">
        <v>102</v>
      </c>
      <c r="T230" s="31" t="s">
        <v>41</v>
      </c>
      <c r="U230" s="31" t="s">
        <v>144</v>
      </c>
      <c r="V230" s="31" t="s">
        <v>103</v>
      </c>
      <c r="W230" s="31" t="s">
        <v>162</v>
      </c>
      <c r="X230" s="148" t="s">
        <v>111</v>
      </c>
      <c r="Y230" s="148" t="s">
        <v>116</v>
      </c>
      <c r="Z230" s="31" t="s">
        <v>163</v>
      </c>
      <c r="AA230" s="31" t="s">
        <v>106</v>
      </c>
      <c r="AB230" s="31" t="s">
        <v>143</v>
      </c>
      <c r="AC230" s="31" t="s">
        <v>34</v>
      </c>
      <c r="AD230" s="149" t="s">
        <v>107</v>
      </c>
      <c r="AE230" s="19"/>
      <c r="AG230" s="8"/>
      <c r="AH230" s="25">
        <v>33</v>
      </c>
      <c r="AI230" s="26">
        <v>53</v>
      </c>
      <c r="AJ230" s="26">
        <v>16</v>
      </c>
      <c r="AK230" s="26">
        <v>6</v>
      </c>
      <c r="AL230" s="26">
        <v>99</v>
      </c>
      <c r="AM230" s="26">
        <v>83</v>
      </c>
      <c r="AN230" s="26">
        <v>62</v>
      </c>
      <c r="AO230" s="26">
        <v>46</v>
      </c>
      <c r="AP230" s="26">
        <v>139</v>
      </c>
      <c r="AQ230" s="26">
        <v>129</v>
      </c>
      <c r="AR230" s="26">
        <v>92</v>
      </c>
      <c r="AS230" s="27">
        <v>112</v>
      </c>
      <c r="AT230" s="28">
        <f t="shared" si="158"/>
        <v>83810</v>
      </c>
      <c r="AU230" s="29">
        <f t="shared" si="159"/>
        <v>9082800</v>
      </c>
      <c r="AV230" s="14"/>
      <c r="AW230" s="78" t="s">
        <v>110</v>
      </c>
      <c r="AX230" s="30" t="s">
        <v>26</v>
      </c>
      <c r="AY230" s="31" t="s">
        <v>29</v>
      </c>
      <c r="AZ230" s="93" t="s">
        <v>23</v>
      </c>
      <c r="BA230" s="34" t="s">
        <v>28</v>
      </c>
      <c r="BB230" s="31" t="s">
        <v>22</v>
      </c>
      <c r="BC230" s="31" t="s">
        <v>32</v>
      </c>
      <c r="BD230" s="33" t="s">
        <v>21</v>
      </c>
      <c r="BE230" s="94" t="s">
        <v>31</v>
      </c>
      <c r="BF230" s="31" t="s">
        <v>25</v>
      </c>
      <c r="BG230" s="31" t="s">
        <v>30</v>
      </c>
      <c r="BH230" s="31" t="s">
        <v>24</v>
      </c>
      <c r="BI230" s="32" t="s">
        <v>27</v>
      </c>
      <c r="BJ230" s="19"/>
      <c r="BL230" s="8"/>
      <c r="BM230" s="25">
        <v>96</v>
      </c>
      <c r="BN230" s="26">
        <v>140</v>
      </c>
      <c r="BO230" s="26">
        <v>92</v>
      </c>
      <c r="BP230" s="26">
        <v>22</v>
      </c>
      <c r="BQ230" s="26">
        <v>81</v>
      </c>
      <c r="BR230" s="26">
        <v>120</v>
      </c>
      <c r="BS230" s="26">
        <v>25</v>
      </c>
      <c r="BT230" s="26">
        <v>64</v>
      </c>
      <c r="BU230" s="26">
        <v>123</v>
      </c>
      <c r="BV230" s="26">
        <v>53</v>
      </c>
      <c r="BW230" s="26">
        <v>5</v>
      </c>
      <c r="BX230" s="27">
        <v>49</v>
      </c>
      <c r="BY230" s="28">
        <f t="shared" si="160"/>
        <v>83810</v>
      </c>
      <c r="BZ230" s="29">
        <f t="shared" si="161"/>
        <v>9082800</v>
      </c>
      <c r="CA230" s="14"/>
      <c r="CB230" s="162" t="s">
        <v>154</v>
      </c>
      <c r="CC230" s="30" t="s">
        <v>139</v>
      </c>
      <c r="CD230" s="31" t="s">
        <v>143</v>
      </c>
      <c r="CE230" s="31" t="s">
        <v>24</v>
      </c>
      <c r="CF230" s="31" t="s">
        <v>127</v>
      </c>
      <c r="CG230" s="31" t="s">
        <v>153</v>
      </c>
      <c r="CH230" s="31" t="s">
        <v>96</v>
      </c>
      <c r="CI230" s="31" t="s">
        <v>93</v>
      </c>
      <c r="CJ230" s="31" t="s">
        <v>152</v>
      </c>
      <c r="CK230" s="31" t="s">
        <v>126</v>
      </c>
      <c r="CL230" s="31" t="s">
        <v>29</v>
      </c>
      <c r="CM230" s="31" t="s">
        <v>144</v>
      </c>
      <c r="CN230" s="32" t="s">
        <v>138</v>
      </c>
      <c r="CO230" s="19"/>
    </row>
    <row r="231" spans="1:93" ht="12.75" x14ac:dyDescent="0.2">
      <c r="B231" s="8"/>
      <c r="C231" s="25">
        <v>6</v>
      </c>
      <c r="D231" s="26">
        <v>47</v>
      </c>
      <c r="E231" s="26">
        <v>48</v>
      </c>
      <c r="F231" s="26">
        <v>20</v>
      </c>
      <c r="G231" s="26">
        <v>115</v>
      </c>
      <c r="H231" s="26">
        <v>84</v>
      </c>
      <c r="I231" s="26">
        <v>61</v>
      </c>
      <c r="J231" s="26">
        <v>30</v>
      </c>
      <c r="K231" s="26">
        <v>125</v>
      </c>
      <c r="L231" s="26">
        <v>97</v>
      </c>
      <c r="M231" s="26">
        <v>98</v>
      </c>
      <c r="N231" s="27">
        <v>139</v>
      </c>
      <c r="O231" s="28">
        <f t="shared" si="156"/>
        <v>83810</v>
      </c>
      <c r="P231" s="29">
        <f t="shared" si="157"/>
        <v>9082800</v>
      </c>
      <c r="Q231" s="14"/>
      <c r="R231" s="144" t="s">
        <v>129</v>
      </c>
      <c r="S231" s="30" t="s">
        <v>28</v>
      </c>
      <c r="T231" s="31" t="s">
        <v>135</v>
      </c>
      <c r="U231" s="31" t="s">
        <v>146</v>
      </c>
      <c r="V231" s="31" t="s">
        <v>54</v>
      </c>
      <c r="W231" s="31" t="s">
        <v>113</v>
      </c>
      <c r="X231" s="31" t="s">
        <v>12</v>
      </c>
      <c r="Y231" s="31" t="s">
        <v>15</v>
      </c>
      <c r="Z231" s="31" t="s">
        <v>114</v>
      </c>
      <c r="AA231" s="31" t="s">
        <v>63</v>
      </c>
      <c r="AB231" s="31" t="s">
        <v>141</v>
      </c>
      <c r="AC231" s="31" t="s">
        <v>134</v>
      </c>
      <c r="AD231" s="32" t="s">
        <v>25</v>
      </c>
      <c r="AE231" s="19"/>
      <c r="AG231" s="8"/>
      <c r="AH231" s="25">
        <v>31</v>
      </c>
      <c r="AI231" s="26">
        <v>35</v>
      </c>
      <c r="AJ231" s="26">
        <v>24</v>
      </c>
      <c r="AK231" s="26">
        <v>50</v>
      </c>
      <c r="AL231" s="26">
        <v>63</v>
      </c>
      <c r="AM231" s="26">
        <v>138</v>
      </c>
      <c r="AN231" s="26">
        <v>7</v>
      </c>
      <c r="AO231" s="26">
        <v>82</v>
      </c>
      <c r="AP231" s="26">
        <v>95</v>
      </c>
      <c r="AQ231" s="26">
        <v>121</v>
      </c>
      <c r="AR231" s="26">
        <v>110</v>
      </c>
      <c r="AS231" s="27">
        <v>114</v>
      </c>
      <c r="AT231" s="28">
        <f t="shared" si="158"/>
        <v>83810</v>
      </c>
      <c r="AU231" s="29">
        <f t="shared" si="159"/>
        <v>9082800</v>
      </c>
      <c r="AV231" s="14"/>
      <c r="AW231" s="78" t="s">
        <v>129</v>
      </c>
      <c r="AX231" s="30" t="s">
        <v>92</v>
      </c>
      <c r="AY231" s="31" t="s">
        <v>176</v>
      </c>
      <c r="AZ231" s="93" t="s">
        <v>159</v>
      </c>
      <c r="BA231" s="31" t="s">
        <v>18</v>
      </c>
      <c r="BB231" s="34" t="s">
        <v>94</v>
      </c>
      <c r="BC231" s="31" t="s">
        <v>52</v>
      </c>
      <c r="BD231" s="31" t="s">
        <v>43</v>
      </c>
      <c r="BE231" s="106" t="s">
        <v>95</v>
      </c>
      <c r="BF231" s="31" t="s">
        <v>9</v>
      </c>
      <c r="BG231" s="31" t="s">
        <v>156</v>
      </c>
      <c r="BH231" s="31" t="s">
        <v>175</v>
      </c>
      <c r="BI231" s="32" t="s">
        <v>97</v>
      </c>
      <c r="BJ231" s="19"/>
      <c r="BL231" s="8"/>
      <c r="BM231" s="25">
        <v>89</v>
      </c>
      <c r="BN231" s="26">
        <v>52</v>
      </c>
      <c r="BO231" s="26">
        <v>90</v>
      </c>
      <c r="BP231" s="26">
        <v>144</v>
      </c>
      <c r="BQ231" s="26">
        <v>115</v>
      </c>
      <c r="BR231" s="26">
        <v>23</v>
      </c>
      <c r="BS231" s="26">
        <v>122</v>
      </c>
      <c r="BT231" s="26">
        <v>30</v>
      </c>
      <c r="BU231" s="26">
        <v>1</v>
      </c>
      <c r="BV231" s="26">
        <v>55</v>
      </c>
      <c r="BW231" s="26">
        <v>93</v>
      </c>
      <c r="BX231" s="27">
        <v>56</v>
      </c>
      <c r="BY231" s="28">
        <f t="shared" si="160"/>
        <v>83810</v>
      </c>
      <c r="BZ231" s="29">
        <f t="shared" si="161"/>
        <v>9082800</v>
      </c>
      <c r="CA231" s="14"/>
      <c r="CB231" s="162" t="s">
        <v>167</v>
      </c>
      <c r="CC231" s="30" t="s">
        <v>48</v>
      </c>
      <c r="CD231" s="31" t="s">
        <v>86</v>
      </c>
      <c r="CE231" s="31" t="s">
        <v>145</v>
      </c>
      <c r="CF231" s="31" t="s">
        <v>62</v>
      </c>
      <c r="CG231" s="31" t="s">
        <v>113</v>
      </c>
      <c r="CH231" s="31" t="s">
        <v>65</v>
      </c>
      <c r="CI231" s="31" t="s">
        <v>74</v>
      </c>
      <c r="CJ231" s="31" t="s">
        <v>114</v>
      </c>
      <c r="CK231" s="31" t="s">
        <v>55</v>
      </c>
      <c r="CL231" s="31" t="s">
        <v>142</v>
      </c>
      <c r="CM231" s="31" t="s">
        <v>89</v>
      </c>
      <c r="CN231" s="32" t="s">
        <v>47</v>
      </c>
      <c r="CO231" s="19"/>
    </row>
    <row r="232" spans="1:93" ht="12.75" x14ac:dyDescent="0.2">
      <c r="B232" s="8"/>
      <c r="C232" s="25">
        <v>137</v>
      </c>
      <c r="D232" s="26">
        <v>39</v>
      </c>
      <c r="E232" s="26">
        <v>136</v>
      </c>
      <c r="F232" s="26">
        <v>55</v>
      </c>
      <c r="G232" s="26">
        <v>88</v>
      </c>
      <c r="H232" s="26">
        <v>50</v>
      </c>
      <c r="I232" s="26">
        <v>95</v>
      </c>
      <c r="J232" s="26">
        <v>57</v>
      </c>
      <c r="K232" s="26">
        <v>90</v>
      </c>
      <c r="L232" s="26">
        <v>9</v>
      </c>
      <c r="M232" s="26">
        <v>106</v>
      </c>
      <c r="N232" s="27">
        <v>8</v>
      </c>
      <c r="O232" s="28">
        <f t="shared" si="156"/>
        <v>83810</v>
      </c>
      <c r="P232" s="29">
        <f t="shared" si="157"/>
        <v>9082800</v>
      </c>
      <c r="Q232" s="14"/>
      <c r="R232" s="144"/>
      <c r="S232" s="30" t="s">
        <v>78</v>
      </c>
      <c r="T232" s="31" t="s">
        <v>125</v>
      </c>
      <c r="U232" s="31" t="s">
        <v>147</v>
      </c>
      <c r="V232" s="146" t="s">
        <v>142</v>
      </c>
      <c r="W232" s="31" t="s">
        <v>56</v>
      </c>
      <c r="X232" s="146" t="s">
        <v>18</v>
      </c>
      <c r="Y232" s="146" t="s">
        <v>9</v>
      </c>
      <c r="Z232" s="31" t="s">
        <v>61</v>
      </c>
      <c r="AA232" s="146" t="s">
        <v>145</v>
      </c>
      <c r="AB232" s="31" t="s">
        <v>150</v>
      </c>
      <c r="AC232" s="31" t="s">
        <v>128</v>
      </c>
      <c r="AD232" s="32" t="s">
        <v>83</v>
      </c>
      <c r="AE232" s="19"/>
      <c r="AG232" s="8"/>
      <c r="AH232" s="25">
        <v>37</v>
      </c>
      <c r="AI232" s="26">
        <v>126</v>
      </c>
      <c r="AJ232" s="26">
        <v>119</v>
      </c>
      <c r="AK232" s="26">
        <v>130</v>
      </c>
      <c r="AL232" s="26">
        <v>68</v>
      </c>
      <c r="AM232" s="26">
        <v>100</v>
      </c>
      <c r="AN232" s="26">
        <v>45</v>
      </c>
      <c r="AO232" s="26">
        <v>77</v>
      </c>
      <c r="AP232" s="26">
        <v>15</v>
      </c>
      <c r="AQ232" s="26">
        <v>26</v>
      </c>
      <c r="AR232" s="26">
        <v>19</v>
      </c>
      <c r="AS232" s="27">
        <v>108</v>
      </c>
      <c r="AT232" s="28">
        <f t="shared" si="158"/>
        <v>83810</v>
      </c>
      <c r="AU232" s="29">
        <f t="shared" si="159"/>
        <v>9082800</v>
      </c>
      <c r="AV232" s="14"/>
      <c r="AW232" s="78" t="s">
        <v>140</v>
      </c>
      <c r="AX232" s="30" t="s">
        <v>130</v>
      </c>
      <c r="AY232" s="31" t="s">
        <v>75</v>
      </c>
      <c r="AZ232" s="93" t="s">
        <v>46</v>
      </c>
      <c r="BA232" s="31" t="s">
        <v>8</v>
      </c>
      <c r="BB232" s="31" t="s">
        <v>81</v>
      </c>
      <c r="BC232" s="34" t="s">
        <v>108</v>
      </c>
      <c r="BD232" s="31" t="s">
        <v>101</v>
      </c>
      <c r="BE232" s="94" t="s">
        <v>80</v>
      </c>
      <c r="BF232" s="33" t="s">
        <v>19</v>
      </c>
      <c r="BG232" s="31" t="s">
        <v>49</v>
      </c>
      <c r="BH232" s="31" t="s">
        <v>64</v>
      </c>
      <c r="BI232" s="32" t="s">
        <v>131</v>
      </c>
      <c r="BJ232" s="19"/>
      <c r="BL232" s="8"/>
      <c r="BM232" s="25">
        <v>48</v>
      </c>
      <c r="BN232" s="26">
        <v>54</v>
      </c>
      <c r="BO232" s="26">
        <v>141</v>
      </c>
      <c r="BP232" s="26">
        <v>107</v>
      </c>
      <c r="BQ232" s="26">
        <v>51</v>
      </c>
      <c r="BR232" s="26">
        <v>128</v>
      </c>
      <c r="BS232" s="26">
        <v>17</v>
      </c>
      <c r="BT232" s="26">
        <v>94</v>
      </c>
      <c r="BU232" s="26">
        <v>38</v>
      </c>
      <c r="BV232" s="26">
        <v>4</v>
      </c>
      <c r="BW232" s="26">
        <v>91</v>
      </c>
      <c r="BX232" s="27">
        <v>97</v>
      </c>
      <c r="BY232" s="28">
        <f t="shared" si="160"/>
        <v>83810</v>
      </c>
      <c r="BZ232" s="29">
        <f t="shared" si="161"/>
        <v>9082800</v>
      </c>
      <c r="CA232" s="14"/>
      <c r="CB232" s="162" t="s">
        <v>171</v>
      </c>
      <c r="CC232" s="30" t="s">
        <v>146</v>
      </c>
      <c r="CD232" s="31" t="s">
        <v>122</v>
      </c>
      <c r="CE232" s="31" t="s">
        <v>79</v>
      </c>
      <c r="CF232" s="31" t="s">
        <v>148</v>
      </c>
      <c r="CG232" s="31" t="s">
        <v>50</v>
      </c>
      <c r="CH232" s="31" t="s">
        <v>98</v>
      </c>
      <c r="CI232" s="31" t="s">
        <v>91</v>
      </c>
      <c r="CJ232" s="31" t="s">
        <v>45</v>
      </c>
      <c r="CK232" s="31" t="s">
        <v>149</v>
      </c>
      <c r="CL232" s="31" t="s">
        <v>82</v>
      </c>
      <c r="CM232" s="31" t="s">
        <v>119</v>
      </c>
      <c r="CN232" s="32" t="s">
        <v>141</v>
      </c>
      <c r="CO232" s="19"/>
    </row>
    <row r="233" spans="1:93" ht="12.75" x14ac:dyDescent="0.2">
      <c r="B233" s="8"/>
      <c r="C233" s="25">
        <v>53</v>
      </c>
      <c r="D233" s="26">
        <v>124</v>
      </c>
      <c r="E233" s="26">
        <v>34</v>
      </c>
      <c r="F233" s="26">
        <v>72</v>
      </c>
      <c r="G233" s="26">
        <v>134</v>
      </c>
      <c r="H233" s="26">
        <v>118</v>
      </c>
      <c r="I233" s="26">
        <v>27</v>
      </c>
      <c r="J233" s="26">
        <v>11</v>
      </c>
      <c r="K233" s="26">
        <v>73</v>
      </c>
      <c r="L233" s="26">
        <v>111</v>
      </c>
      <c r="M233" s="26">
        <v>21</v>
      </c>
      <c r="N233" s="27">
        <v>92</v>
      </c>
      <c r="O233" s="28">
        <f t="shared" si="156"/>
        <v>83810</v>
      </c>
      <c r="P233" s="29">
        <f t="shared" si="157"/>
        <v>9082800</v>
      </c>
      <c r="Q233" s="14"/>
      <c r="R233" s="144" t="s">
        <v>85</v>
      </c>
      <c r="S233" s="30" t="s">
        <v>29</v>
      </c>
      <c r="T233" s="31" t="s">
        <v>109</v>
      </c>
      <c r="U233" s="31" t="s">
        <v>37</v>
      </c>
      <c r="V233" s="31" t="s">
        <v>77</v>
      </c>
      <c r="W233" s="31" t="s">
        <v>121</v>
      </c>
      <c r="X233" s="31" t="s">
        <v>11</v>
      </c>
      <c r="Y233" s="31" t="s">
        <v>16</v>
      </c>
      <c r="Z233" s="31" t="s">
        <v>120</v>
      </c>
      <c r="AA233" s="31" t="s">
        <v>84</v>
      </c>
      <c r="AB233" s="31" t="s">
        <v>38</v>
      </c>
      <c r="AC233" s="31" t="s">
        <v>100</v>
      </c>
      <c r="AD233" s="32" t="s">
        <v>24</v>
      </c>
      <c r="AE233" s="19"/>
      <c r="AG233" s="8"/>
      <c r="AH233" s="25">
        <v>38</v>
      </c>
      <c r="AI233" s="26">
        <v>96</v>
      </c>
      <c r="AJ233" s="26">
        <v>72</v>
      </c>
      <c r="AK233" s="26">
        <v>69</v>
      </c>
      <c r="AL233" s="26">
        <v>142</v>
      </c>
      <c r="AM233" s="26">
        <v>11</v>
      </c>
      <c r="AN233" s="26">
        <v>134</v>
      </c>
      <c r="AO233" s="26">
        <v>3</v>
      </c>
      <c r="AP233" s="26">
        <v>76</v>
      </c>
      <c r="AQ233" s="26">
        <v>73</v>
      </c>
      <c r="AR233" s="26">
        <v>49</v>
      </c>
      <c r="AS233" s="27">
        <v>107</v>
      </c>
      <c r="AT233" s="28">
        <f t="shared" si="158"/>
        <v>83810</v>
      </c>
      <c r="AU233" s="29">
        <f t="shared" si="159"/>
        <v>9082800</v>
      </c>
      <c r="AV233" s="14"/>
      <c r="AW233" s="78" t="s">
        <v>151</v>
      </c>
      <c r="AX233" s="30" t="s">
        <v>149</v>
      </c>
      <c r="AY233" s="31" t="s">
        <v>139</v>
      </c>
      <c r="AZ233" s="93" t="s">
        <v>77</v>
      </c>
      <c r="BA233" s="31" t="s">
        <v>70</v>
      </c>
      <c r="BB233" s="31" t="s">
        <v>67</v>
      </c>
      <c r="BC233" s="31" t="s">
        <v>120</v>
      </c>
      <c r="BD233" s="34" t="s">
        <v>121</v>
      </c>
      <c r="BE233" s="94" t="s">
        <v>72</v>
      </c>
      <c r="BF233" s="31" t="s">
        <v>69</v>
      </c>
      <c r="BG233" s="33" t="s">
        <v>84</v>
      </c>
      <c r="BH233" s="31" t="s">
        <v>138</v>
      </c>
      <c r="BI233" s="32" t="s">
        <v>148</v>
      </c>
      <c r="BJ233" s="19"/>
      <c r="BL233" s="8"/>
      <c r="BM233" s="25">
        <v>61</v>
      </c>
      <c r="BN233" s="26">
        <v>11</v>
      </c>
      <c r="BO233" s="26">
        <v>121</v>
      </c>
      <c r="BP233" s="26">
        <v>69</v>
      </c>
      <c r="BQ233" s="26">
        <v>86</v>
      </c>
      <c r="BR233" s="26">
        <v>135</v>
      </c>
      <c r="BS233" s="26">
        <v>10</v>
      </c>
      <c r="BT233" s="26">
        <v>59</v>
      </c>
      <c r="BU233" s="26">
        <v>76</v>
      </c>
      <c r="BV233" s="26">
        <v>24</v>
      </c>
      <c r="BW233" s="26">
        <v>134</v>
      </c>
      <c r="BX233" s="27">
        <v>84</v>
      </c>
      <c r="BY233" s="28">
        <f t="shared" si="160"/>
        <v>83810</v>
      </c>
      <c r="BZ233" s="29">
        <f t="shared" si="161"/>
        <v>9082800</v>
      </c>
      <c r="CA233" s="14"/>
      <c r="CB233" s="162" t="s">
        <v>42</v>
      </c>
      <c r="CC233" s="30" t="s">
        <v>88</v>
      </c>
      <c r="CD233" s="31" t="s">
        <v>120</v>
      </c>
      <c r="CE233" s="31" t="s">
        <v>156</v>
      </c>
      <c r="CF233" s="31" t="s">
        <v>70</v>
      </c>
      <c r="CG233" s="31" t="s">
        <v>66</v>
      </c>
      <c r="CH233" s="31" t="s">
        <v>112</v>
      </c>
      <c r="CI233" s="31" t="s">
        <v>115</v>
      </c>
      <c r="CJ233" s="31" t="s">
        <v>73</v>
      </c>
      <c r="CK233" s="31" t="s">
        <v>69</v>
      </c>
      <c r="CL233" s="31" t="s">
        <v>159</v>
      </c>
      <c r="CM233" s="31" t="s">
        <v>121</v>
      </c>
      <c r="CN233" s="32" t="s">
        <v>12</v>
      </c>
      <c r="CO233" s="19"/>
    </row>
    <row r="234" spans="1:93" ht="12.75" x14ac:dyDescent="0.2">
      <c r="B234" s="8"/>
      <c r="C234" s="25">
        <v>63</v>
      </c>
      <c r="D234" s="26">
        <v>33</v>
      </c>
      <c r="E234" s="26">
        <v>104</v>
      </c>
      <c r="F234" s="26">
        <v>138</v>
      </c>
      <c r="G234" s="26">
        <v>131</v>
      </c>
      <c r="H234" s="26">
        <v>76</v>
      </c>
      <c r="I234" s="26">
        <v>69</v>
      </c>
      <c r="J234" s="26">
        <v>14</v>
      </c>
      <c r="K234" s="26">
        <v>7</v>
      </c>
      <c r="L234" s="26">
        <v>41</v>
      </c>
      <c r="M234" s="26">
        <v>112</v>
      </c>
      <c r="N234" s="27">
        <v>82</v>
      </c>
      <c r="O234" s="28">
        <f t="shared" si="156"/>
        <v>83810</v>
      </c>
      <c r="P234" s="29">
        <f t="shared" si="157"/>
        <v>9082800</v>
      </c>
      <c r="Q234" s="14"/>
      <c r="R234" s="144" t="s">
        <v>53</v>
      </c>
      <c r="S234" s="30" t="s">
        <v>94</v>
      </c>
      <c r="T234" s="37" t="s">
        <v>26</v>
      </c>
      <c r="U234" s="37" t="s">
        <v>104</v>
      </c>
      <c r="V234" s="31" t="s">
        <v>52</v>
      </c>
      <c r="W234" s="31" t="s">
        <v>10</v>
      </c>
      <c r="X234" s="31" t="s">
        <v>69</v>
      </c>
      <c r="Y234" s="31" t="s">
        <v>70</v>
      </c>
      <c r="Z234" s="31" t="s">
        <v>17</v>
      </c>
      <c r="AA234" s="31" t="s">
        <v>43</v>
      </c>
      <c r="AB234" s="37" t="s">
        <v>105</v>
      </c>
      <c r="AC234" s="37" t="s">
        <v>27</v>
      </c>
      <c r="AD234" s="32" t="s">
        <v>95</v>
      </c>
      <c r="AE234" s="19"/>
      <c r="AG234" s="8"/>
      <c r="AH234" s="25">
        <v>115</v>
      </c>
      <c r="AI234" s="26">
        <v>10</v>
      </c>
      <c r="AJ234" s="26">
        <v>23</v>
      </c>
      <c r="AK234" s="26">
        <v>66</v>
      </c>
      <c r="AL234" s="26">
        <v>86</v>
      </c>
      <c r="AM234" s="26">
        <v>28</v>
      </c>
      <c r="AN234" s="26">
        <v>117</v>
      </c>
      <c r="AO234" s="26">
        <v>59</v>
      </c>
      <c r="AP234" s="26">
        <v>79</v>
      </c>
      <c r="AQ234" s="26">
        <v>122</v>
      </c>
      <c r="AR234" s="26">
        <v>135</v>
      </c>
      <c r="AS234" s="27">
        <v>30</v>
      </c>
      <c r="AT234" s="28">
        <f t="shared" si="158"/>
        <v>83810</v>
      </c>
      <c r="AU234" s="29">
        <f t="shared" si="159"/>
        <v>9082800</v>
      </c>
      <c r="AV234" s="14"/>
      <c r="AW234" s="78" t="s">
        <v>164</v>
      </c>
      <c r="AX234" s="30" t="s">
        <v>113</v>
      </c>
      <c r="AY234" s="31" t="s">
        <v>115</v>
      </c>
      <c r="AZ234" s="93" t="s">
        <v>65</v>
      </c>
      <c r="BA234" s="31" t="s">
        <v>106</v>
      </c>
      <c r="BB234" s="31" t="s">
        <v>66</v>
      </c>
      <c r="BC234" s="31" t="s">
        <v>116</v>
      </c>
      <c r="BD234" s="31" t="s">
        <v>111</v>
      </c>
      <c r="BE234" s="97" t="s">
        <v>73</v>
      </c>
      <c r="BF234" s="31" t="s">
        <v>103</v>
      </c>
      <c r="BG234" s="31" t="s">
        <v>74</v>
      </c>
      <c r="BH234" s="33" t="s">
        <v>112</v>
      </c>
      <c r="BI234" s="32" t="s">
        <v>114</v>
      </c>
      <c r="BJ234" s="19"/>
      <c r="BL234" s="8"/>
      <c r="BM234" s="25">
        <v>142</v>
      </c>
      <c r="BN234" s="26">
        <v>118</v>
      </c>
      <c r="BO234" s="26">
        <v>95</v>
      </c>
      <c r="BP234" s="26">
        <v>19</v>
      </c>
      <c r="BQ234" s="26">
        <v>65</v>
      </c>
      <c r="BR234" s="26">
        <v>66</v>
      </c>
      <c r="BS234" s="26">
        <v>79</v>
      </c>
      <c r="BT234" s="26">
        <v>80</v>
      </c>
      <c r="BU234" s="26">
        <v>126</v>
      </c>
      <c r="BV234" s="26">
        <v>50</v>
      </c>
      <c r="BW234" s="26">
        <v>27</v>
      </c>
      <c r="BX234" s="27">
        <v>3</v>
      </c>
      <c r="BY234" s="28">
        <f t="shared" si="160"/>
        <v>83810</v>
      </c>
      <c r="BZ234" s="29">
        <f t="shared" si="161"/>
        <v>9082800</v>
      </c>
      <c r="CA234" s="14"/>
      <c r="CB234" s="162" t="s">
        <v>137</v>
      </c>
      <c r="CC234" s="30" t="s">
        <v>67</v>
      </c>
      <c r="CD234" s="31" t="s">
        <v>11</v>
      </c>
      <c r="CE234" s="163" t="s">
        <v>9</v>
      </c>
      <c r="CF234" s="164" t="s">
        <v>64</v>
      </c>
      <c r="CG234" s="164" t="s">
        <v>35</v>
      </c>
      <c r="CH234" s="31" t="s">
        <v>106</v>
      </c>
      <c r="CI234" s="31" t="s">
        <v>103</v>
      </c>
      <c r="CJ234" s="164" t="s">
        <v>40</v>
      </c>
      <c r="CK234" s="164" t="s">
        <v>75</v>
      </c>
      <c r="CL234" s="165" t="s">
        <v>18</v>
      </c>
      <c r="CM234" s="31" t="s">
        <v>16</v>
      </c>
      <c r="CN234" s="32" t="s">
        <v>72</v>
      </c>
      <c r="CO234" s="19"/>
    </row>
    <row r="235" spans="1:93" ht="13.5" thickBot="1" x14ac:dyDescent="0.25">
      <c r="B235" s="8"/>
      <c r="C235" s="40">
        <v>12</v>
      </c>
      <c r="D235" s="41">
        <v>96</v>
      </c>
      <c r="E235" s="41">
        <v>102</v>
      </c>
      <c r="F235" s="41">
        <v>86</v>
      </c>
      <c r="G235" s="41">
        <v>56</v>
      </c>
      <c r="H235" s="41">
        <v>3</v>
      </c>
      <c r="I235" s="41">
        <v>142</v>
      </c>
      <c r="J235" s="41">
        <v>89</v>
      </c>
      <c r="K235" s="41">
        <v>59</v>
      </c>
      <c r="L235" s="41">
        <v>43</v>
      </c>
      <c r="M235" s="41">
        <v>49</v>
      </c>
      <c r="N235" s="42">
        <v>133</v>
      </c>
      <c r="O235" s="28">
        <f t="shared" si="156"/>
        <v>83810</v>
      </c>
      <c r="P235" s="29">
        <f t="shared" si="157"/>
        <v>9082800</v>
      </c>
      <c r="Q235" s="14"/>
      <c r="R235" s="144" t="s">
        <v>20</v>
      </c>
      <c r="S235" s="43" t="s">
        <v>168</v>
      </c>
      <c r="T235" s="44" t="s">
        <v>139</v>
      </c>
      <c r="U235" s="44" t="s">
        <v>58</v>
      </c>
      <c r="V235" s="44" t="s">
        <v>66</v>
      </c>
      <c r="W235" s="44" t="s">
        <v>47</v>
      </c>
      <c r="X235" s="44" t="s">
        <v>72</v>
      </c>
      <c r="Y235" s="44" t="s">
        <v>67</v>
      </c>
      <c r="Z235" s="44" t="s">
        <v>48</v>
      </c>
      <c r="AA235" s="44" t="s">
        <v>73</v>
      </c>
      <c r="AB235" s="44" t="s">
        <v>59</v>
      </c>
      <c r="AC235" s="44" t="s">
        <v>138</v>
      </c>
      <c r="AD235" s="45" t="s">
        <v>169</v>
      </c>
      <c r="AE235" s="19"/>
      <c r="AG235" s="8"/>
      <c r="AH235" s="40">
        <v>101</v>
      </c>
      <c r="AI235" s="41">
        <v>21</v>
      </c>
      <c r="AJ235" s="41">
        <v>87</v>
      </c>
      <c r="AK235" s="41">
        <v>13</v>
      </c>
      <c r="AL235" s="41">
        <v>64</v>
      </c>
      <c r="AM235" s="41">
        <v>17</v>
      </c>
      <c r="AN235" s="41">
        <v>128</v>
      </c>
      <c r="AO235" s="41">
        <v>81</v>
      </c>
      <c r="AP235" s="41">
        <v>132</v>
      </c>
      <c r="AQ235" s="41">
        <v>58</v>
      </c>
      <c r="AR235" s="41">
        <v>124</v>
      </c>
      <c r="AS235" s="42">
        <v>44</v>
      </c>
      <c r="AT235" s="28">
        <f t="shared" si="158"/>
        <v>83810</v>
      </c>
      <c r="AU235" s="29">
        <f t="shared" si="159"/>
        <v>9082800</v>
      </c>
      <c r="AV235" s="14"/>
      <c r="AW235" s="78" t="s">
        <v>170</v>
      </c>
      <c r="AX235" s="43" t="s">
        <v>107</v>
      </c>
      <c r="AY235" s="44" t="s">
        <v>100</v>
      </c>
      <c r="AZ235" s="115" t="s">
        <v>51</v>
      </c>
      <c r="BA235" s="44" t="s">
        <v>118</v>
      </c>
      <c r="BB235" s="44" t="s">
        <v>152</v>
      </c>
      <c r="BC235" s="44" t="s">
        <v>91</v>
      </c>
      <c r="BD235" s="44" t="s">
        <v>98</v>
      </c>
      <c r="BE235" s="100" t="s">
        <v>153</v>
      </c>
      <c r="BF235" s="46" t="s">
        <v>123</v>
      </c>
      <c r="BG235" s="44" t="s">
        <v>44</v>
      </c>
      <c r="BH235" s="44" t="s">
        <v>109</v>
      </c>
      <c r="BI235" s="47" t="s">
        <v>102</v>
      </c>
      <c r="BJ235" s="19"/>
      <c r="BL235" s="8"/>
      <c r="BM235" s="40">
        <v>33</v>
      </c>
      <c r="BN235" s="41">
        <v>37</v>
      </c>
      <c r="BO235" s="41">
        <v>28</v>
      </c>
      <c r="BP235" s="41">
        <v>47</v>
      </c>
      <c r="BQ235" s="41">
        <v>8</v>
      </c>
      <c r="BR235" s="41">
        <v>45</v>
      </c>
      <c r="BS235" s="41">
        <v>100</v>
      </c>
      <c r="BT235" s="41">
        <v>137</v>
      </c>
      <c r="BU235" s="41">
        <v>98</v>
      </c>
      <c r="BV235" s="41">
        <v>117</v>
      </c>
      <c r="BW235" s="41">
        <v>108</v>
      </c>
      <c r="BX235" s="42">
        <v>112</v>
      </c>
      <c r="BY235" s="28">
        <f t="shared" si="160"/>
        <v>83810</v>
      </c>
      <c r="BZ235" s="29">
        <f t="shared" si="161"/>
        <v>9082800</v>
      </c>
      <c r="CA235" s="14"/>
      <c r="CB235" s="162" t="s">
        <v>124</v>
      </c>
      <c r="CC235" s="43" t="s">
        <v>26</v>
      </c>
      <c r="CD235" s="44" t="s">
        <v>130</v>
      </c>
      <c r="CE235" s="166" t="s">
        <v>116</v>
      </c>
      <c r="CF235" s="167" t="s">
        <v>135</v>
      </c>
      <c r="CG235" s="167" t="s">
        <v>83</v>
      </c>
      <c r="CH235" s="44" t="s">
        <v>101</v>
      </c>
      <c r="CI235" s="44" t="s">
        <v>108</v>
      </c>
      <c r="CJ235" s="167" t="s">
        <v>78</v>
      </c>
      <c r="CK235" s="167" t="s">
        <v>134</v>
      </c>
      <c r="CL235" s="168" t="s">
        <v>111</v>
      </c>
      <c r="CM235" s="44" t="s">
        <v>131</v>
      </c>
      <c r="CN235" s="45" t="s">
        <v>27</v>
      </c>
      <c r="CO235" s="19"/>
    </row>
    <row r="236" spans="1:93" ht="12.75" x14ac:dyDescent="0.2">
      <c r="B236" s="8"/>
      <c r="C236" s="50">
        <f t="shared" ref="C236:N236" si="162">SUMSQ(C224:C235)</f>
        <v>83810</v>
      </c>
      <c r="D236" s="51">
        <f t="shared" si="162"/>
        <v>83810</v>
      </c>
      <c r="E236" s="51">
        <f t="shared" si="162"/>
        <v>83810</v>
      </c>
      <c r="F236" s="51">
        <f t="shared" si="162"/>
        <v>83810</v>
      </c>
      <c r="G236" s="51">
        <f t="shared" si="162"/>
        <v>83810</v>
      </c>
      <c r="H236" s="51">
        <f t="shared" si="162"/>
        <v>83810</v>
      </c>
      <c r="I236" s="51">
        <f t="shared" si="162"/>
        <v>83810</v>
      </c>
      <c r="J236" s="51">
        <f t="shared" si="162"/>
        <v>83810</v>
      </c>
      <c r="K236" s="51">
        <f t="shared" si="162"/>
        <v>83810</v>
      </c>
      <c r="L236" s="51">
        <f t="shared" si="162"/>
        <v>83810</v>
      </c>
      <c r="M236" s="51">
        <f t="shared" si="162"/>
        <v>83810</v>
      </c>
      <c r="N236" s="51">
        <f t="shared" si="162"/>
        <v>83810</v>
      </c>
      <c r="O236" s="28">
        <f>SUMSQ(C224,D225,E226,F227,G228,H229,I230,J231,K232,L233,M234,N235)</f>
        <v>83810</v>
      </c>
      <c r="P236" s="52">
        <f>C224^3+D225^3+E226^3+F227^3+G228^3+H229^3+I230^3+J231^3+K232^3+L233^3+M234^3+N235^3</f>
        <v>9082800</v>
      </c>
      <c r="Q236" s="14"/>
      <c r="R236" s="14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9"/>
      <c r="AG236" s="8"/>
      <c r="AH236" s="50">
        <f t="shared" ref="AH236:AS236" si="163">SUMSQ(AH224:AH235)</f>
        <v>83810</v>
      </c>
      <c r="AI236" s="51">
        <f t="shared" si="163"/>
        <v>83810</v>
      </c>
      <c r="AJ236" s="51">
        <f t="shared" si="163"/>
        <v>83810</v>
      </c>
      <c r="AK236" s="51">
        <f t="shared" si="163"/>
        <v>83810</v>
      </c>
      <c r="AL236" s="51">
        <f t="shared" si="163"/>
        <v>83810</v>
      </c>
      <c r="AM236" s="51">
        <f t="shared" si="163"/>
        <v>83810</v>
      </c>
      <c r="AN236" s="51">
        <f t="shared" si="163"/>
        <v>83810</v>
      </c>
      <c r="AO236" s="51">
        <f t="shared" si="163"/>
        <v>83810</v>
      </c>
      <c r="AP236" s="51">
        <f t="shared" si="163"/>
        <v>83810</v>
      </c>
      <c r="AQ236" s="51">
        <f t="shared" si="163"/>
        <v>83810</v>
      </c>
      <c r="AR236" s="51">
        <f t="shared" si="163"/>
        <v>83810</v>
      </c>
      <c r="AS236" s="51">
        <f t="shared" si="163"/>
        <v>83810</v>
      </c>
      <c r="AT236" s="28">
        <f>SUMSQ(AH224,AI225,AJ226,AK227,AL228,AM229,AN230,AO231,AP232,AQ233,AR234,AS235)</f>
        <v>83810</v>
      </c>
      <c r="AU236" s="52">
        <f>AH224^3+AI225^3+AJ226^3+AK227^3+AL228^3+AM229^3+AN230^3+AO231^3+AP232^3+AQ233^3+AR234^3+AS235^3</f>
        <v>9082800</v>
      </c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9"/>
      <c r="BL236" s="8"/>
      <c r="BM236" s="50">
        <f t="shared" ref="BM236:BX236" si="164">SUMSQ(BM224:BM235)</f>
        <v>83810</v>
      </c>
      <c r="BN236" s="51">
        <f t="shared" si="164"/>
        <v>83810</v>
      </c>
      <c r="BO236" s="51">
        <f t="shared" si="164"/>
        <v>83810</v>
      </c>
      <c r="BP236" s="51">
        <f t="shared" si="164"/>
        <v>83810</v>
      </c>
      <c r="BQ236" s="51">
        <f t="shared" si="164"/>
        <v>83810</v>
      </c>
      <c r="BR236" s="51">
        <f t="shared" si="164"/>
        <v>83810</v>
      </c>
      <c r="BS236" s="51">
        <f t="shared" si="164"/>
        <v>83810</v>
      </c>
      <c r="BT236" s="51">
        <f t="shared" si="164"/>
        <v>83810</v>
      </c>
      <c r="BU236" s="51">
        <f t="shared" si="164"/>
        <v>83810</v>
      </c>
      <c r="BV236" s="51">
        <f t="shared" si="164"/>
        <v>83810</v>
      </c>
      <c r="BW236" s="51">
        <f t="shared" si="164"/>
        <v>83810</v>
      </c>
      <c r="BX236" s="51">
        <f t="shared" si="164"/>
        <v>83810</v>
      </c>
      <c r="BY236" s="28">
        <f>SUMSQ(BM224,BN225,BO226,BP227,BQ228,BR229,BS230,BT231,BU232,BV233,BW234,BX235)</f>
        <v>83810</v>
      </c>
      <c r="BZ236" s="52">
        <f>BM224^3+BN225^3+BO226^3+BP227^3+BQ228^3+BR229^3+BS230^3+BT231^3+BU232^3+BV233^3+BW234^3+BX235^3</f>
        <v>9082800</v>
      </c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9"/>
    </row>
    <row r="237" spans="1:93" ht="12.75" thickBot="1" x14ac:dyDescent="0.25">
      <c r="B237" s="8"/>
      <c r="C237" s="55">
        <f t="shared" ref="C237:N237" si="165">C224^3+C225^3+C226^3+C227^3+C228^3+C229^3+C230^3+C231^3+C232^3+C233^3+C234^3+C235^3</f>
        <v>9082800</v>
      </c>
      <c r="D237" s="56">
        <f t="shared" si="165"/>
        <v>9082800</v>
      </c>
      <c r="E237" s="56">
        <f t="shared" si="165"/>
        <v>9082800</v>
      </c>
      <c r="F237" s="56">
        <f t="shared" si="165"/>
        <v>9082800</v>
      </c>
      <c r="G237" s="56">
        <f t="shared" si="165"/>
        <v>9082800</v>
      </c>
      <c r="H237" s="56">
        <f t="shared" si="165"/>
        <v>9082800</v>
      </c>
      <c r="I237" s="56">
        <f t="shared" si="165"/>
        <v>9082800</v>
      </c>
      <c r="J237" s="56">
        <f t="shared" si="165"/>
        <v>9082800</v>
      </c>
      <c r="K237" s="56">
        <f t="shared" si="165"/>
        <v>9082800</v>
      </c>
      <c r="L237" s="56">
        <f t="shared" si="165"/>
        <v>9082800</v>
      </c>
      <c r="M237" s="56">
        <f t="shared" si="165"/>
        <v>9082800</v>
      </c>
      <c r="N237" s="56">
        <f t="shared" si="165"/>
        <v>9082800</v>
      </c>
      <c r="O237" s="57">
        <f>SUMSQ(C235,D234,E233,F232,G231,H230,I229,J228,K227,L226,M225,N224)</f>
        <v>83810</v>
      </c>
      <c r="P237" s="58">
        <f>C235^3+D234^3+E233^3+F232^3+G231^3+H230^3+I229^3+J228^3+K227^3+L226^3+M225^3+N224^3</f>
        <v>9082800</v>
      </c>
      <c r="Q237" s="14"/>
      <c r="R237" s="14"/>
      <c r="S237" s="62" t="s">
        <v>98</v>
      </c>
      <c r="T237" s="63" t="s">
        <v>87</v>
      </c>
      <c r="U237" s="63" t="s">
        <v>32</v>
      </c>
      <c r="V237" s="63" t="s">
        <v>101</v>
      </c>
      <c r="W237" s="63" t="s">
        <v>118</v>
      </c>
      <c r="X237" s="63" t="s">
        <v>65</v>
      </c>
      <c r="Y237" s="63" t="s">
        <v>116</v>
      </c>
      <c r="Z237" s="63" t="s">
        <v>114</v>
      </c>
      <c r="AA237" s="63" t="s">
        <v>145</v>
      </c>
      <c r="AB237" s="63" t="s">
        <v>38</v>
      </c>
      <c r="AC237" s="63" t="s">
        <v>27</v>
      </c>
      <c r="AD237" s="64" t="s">
        <v>169</v>
      </c>
      <c r="AE237" s="19"/>
      <c r="AG237" s="8"/>
      <c r="AH237" s="55">
        <f t="shared" ref="AH237:AS237" si="166">AH224^3+AH225^3+AH226^3+AH227^3+AH228^3+AH229^3+AH230^3+AH231^3+AH232^3+AH233^3+AH234^3+AH235^3</f>
        <v>9082800</v>
      </c>
      <c r="AI237" s="56">
        <f t="shared" si="166"/>
        <v>9082800</v>
      </c>
      <c r="AJ237" s="56">
        <f t="shared" si="166"/>
        <v>9082800</v>
      </c>
      <c r="AK237" s="56">
        <f t="shared" si="166"/>
        <v>9082800</v>
      </c>
      <c r="AL237" s="56">
        <f t="shared" si="166"/>
        <v>9082800</v>
      </c>
      <c r="AM237" s="56">
        <f t="shared" si="166"/>
        <v>9082800</v>
      </c>
      <c r="AN237" s="56">
        <f t="shared" si="166"/>
        <v>9082800</v>
      </c>
      <c r="AO237" s="56">
        <f t="shared" si="166"/>
        <v>9082800</v>
      </c>
      <c r="AP237" s="56">
        <f t="shared" si="166"/>
        <v>9082800</v>
      </c>
      <c r="AQ237" s="56">
        <f t="shared" si="166"/>
        <v>9082800</v>
      </c>
      <c r="AR237" s="56">
        <f t="shared" si="166"/>
        <v>9082800</v>
      </c>
      <c r="AS237" s="56">
        <f t="shared" si="166"/>
        <v>9082800</v>
      </c>
      <c r="AT237" s="57">
        <f>SUMSQ(AH235,AI234,AJ233,AK232,AL231,AM230,AN229,AO228,AP227,AQ226,AR225,AS224)</f>
        <v>83810</v>
      </c>
      <c r="AU237" s="58">
        <f>AH235^3+AI234^3+AJ233^3+AK232^3+AL231^3+AM230^3+AN229^3+AO228^3+AP227^3+AQ226^3+AR225^3+AS224^3</f>
        <v>9082800</v>
      </c>
      <c r="AV237" s="14"/>
      <c r="AW237" s="14"/>
      <c r="AX237" s="62" t="s">
        <v>143</v>
      </c>
      <c r="AY237" s="63" t="s">
        <v>39</v>
      </c>
      <c r="AZ237" s="63" t="s">
        <v>38</v>
      </c>
      <c r="BA237" s="63" t="s">
        <v>48</v>
      </c>
      <c r="BB237" s="63" t="s">
        <v>55</v>
      </c>
      <c r="BC237" s="63" t="s">
        <v>71</v>
      </c>
      <c r="BD237" s="63" t="s">
        <v>21</v>
      </c>
      <c r="BE237" s="63" t="s">
        <v>95</v>
      </c>
      <c r="BF237" s="63" t="s">
        <v>19</v>
      </c>
      <c r="BG237" s="63" t="s">
        <v>84</v>
      </c>
      <c r="BH237" s="63" t="s">
        <v>112</v>
      </c>
      <c r="BI237" s="64" t="s">
        <v>102</v>
      </c>
      <c r="BJ237" s="19"/>
      <c r="BL237" s="8"/>
      <c r="BM237" s="55">
        <f t="shared" ref="BM237:BX237" si="167">BM224^3+BM225^3+BM226^3+BM227^3+BM228^3+BM229^3+BM230^3+BM231^3+BM232^3+BM233^3+BM234^3+BM235^3</f>
        <v>9082800</v>
      </c>
      <c r="BN237" s="56">
        <f t="shared" si="167"/>
        <v>9082800</v>
      </c>
      <c r="BO237" s="56">
        <f t="shared" si="167"/>
        <v>9082800</v>
      </c>
      <c r="BP237" s="56">
        <f t="shared" si="167"/>
        <v>9082800</v>
      </c>
      <c r="BQ237" s="56">
        <f t="shared" si="167"/>
        <v>9082800</v>
      </c>
      <c r="BR237" s="56">
        <f t="shared" si="167"/>
        <v>9082800</v>
      </c>
      <c r="BS237" s="56">
        <f t="shared" si="167"/>
        <v>9082800</v>
      </c>
      <c r="BT237" s="56">
        <f t="shared" si="167"/>
        <v>9082800</v>
      </c>
      <c r="BU237" s="56">
        <f t="shared" si="167"/>
        <v>9082800</v>
      </c>
      <c r="BV237" s="56">
        <f t="shared" si="167"/>
        <v>9082800</v>
      </c>
      <c r="BW237" s="56">
        <f t="shared" si="167"/>
        <v>9082800</v>
      </c>
      <c r="BX237" s="56">
        <f t="shared" si="167"/>
        <v>9082800</v>
      </c>
      <c r="BY237" s="57">
        <f>SUMSQ(BM235,BN234,BO233,BP232,BQ231,BR230,BS229,BT228,BU227,BV226,BW225,BX224)</f>
        <v>83810</v>
      </c>
      <c r="BZ237" s="58">
        <f>BM235^3+BN234^3+BO233^3+BP232^3+BQ231^3+BR230^3+BS229^3+BT228^3+BU227^3+BV226^3+BW225^3+BX224^3</f>
        <v>9082800</v>
      </c>
      <c r="CA237" s="14"/>
      <c r="CB237" s="14"/>
      <c r="CC237" s="62" t="s">
        <v>46</v>
      </c>
      <c r="CD237" s="63" t="s">
        <v>63</v>
      </c>
      <c r="CE237" s="63" t="s">
        <v>133</v>
      </c>
      <c r="CF237" s="63" t="s">
        <v>36</v>
      </c>
      <c r="CG237" s="63" t="s">
        <v>31</v>
      </c>
      <c r="CH237" s="63" t="s">
        <v>14</v>
      </c>
      <c r="CI237" s="63" t="s">
        <v>93</v>
      </c>
      <c r="CJ237" s="63" t="s">
        <v>114</v>
      </c>
      <c r="CK237" s="63" t="s">
        <v>149</v>
      </c>
      <c r="CL237" s="63" t="s">
        <v>159</v>
      </c>
      <c r="CM237" s="63" t="s">
        <v>16</v>
      </c>
      <c r="CN237" s="64" t="s">
        <v>27</v>
      </c>
      <c r="CO237" s="19"/>
    </row>
    <row r="238" spans="1:93" ht="12.75" thickBot="1" x14ac:dyDescent="0.25">
      <c r="B238" s="65" t="s">
        <v>0</v>
      </c>
      <c r="C238" s="66"/>
      <c r="D238" s="66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134"/>
      <c r="P238" s="134"/>
      <c r="Q238" s="66"/>
      <c r="R238" s="66"/>
      <c r="S238" s="126" t="s">
        <v>168</v>
      </c>
      <c r="T238" s="127" t="s">
        <v>26</v>
      </c>
      <c r="U238" s="127" t="s">
        <v>37</v>
      </c>
      <c r="V238" s="127" t="s">
        <v>142</v>
      </c>
      <c r="W238" s="127" t="s">
        <v>113</v>
      </c>
      <c r="X238" s="127" t="s">
        <v>111</v>
      </c>
      <c r="Y238" s="127" t="s">
        <v>74</v>
      </c>
      <c r="Z238" s="127" t="s">
        <v>123</v>
      </c>
      <c r="AA238" s="127" t="s">
        <v>108</v>
      </c>
      <c r="AB238" s="127" t="s">
        <v>21</v>
      </c>
      <c r="AC238" s="127" t="s">
        <v>88</v>
      </c>
      <c r="AD238" s="128" t="s">
        <v>91</v>
      </c>
      <c r="AE238" s="71"/>
      <c r="AG238" s="8" t="s">
        <v>0</v>
      </c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72"/>
      <c r="AU238" s="72"/>
      <c r="AV238" s="14"/>
      <c r="AW238" s="14"/>
      <c r="AX238" s="73" t="s">
        <v>107</v>
      </c>
      <c r="AY238" s="74" t="s">
        <v>115</v>
      </c>
      <c r="AZ238" s="74" t="s">
        <v>77</v>
      </c>
      <c r="BA238" s="74" t="s">
        <v>8</v>
      </c>
      <c r="BB238" s="74" t="s">
        <v>94</v>
      </c>
      <c r="BC238" s="74" t="s">
        <v>32</v>
      </c>
      <c r="BD238" s="74" t="s">
        <v>68</v>
      </c>
      <c r="BE238" s="74" t="s">
        <v>62</v>
      </c>
      <c r="BF238" s="74" t="s">
        <v>47</v>
      </c>
      <c r="BG238" s="74" t="s">
        <v>37</v>
      </c>
      <c r="BH238" s="74" t="s">
        <v>36</v>
      </c>
      <c r="BI238" s="75" t="s">
        <v>144</v>
      </c>
      <c r="BJ238" s="19"/>
      <c r="BL238" s="8" t="s">
        <v>0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72"/>
      <c r="BZ238" s="72"/>
      <c r="CA238" s="14"/>
      <c r="CB238" s="14"/>
      <c r="CC238" s="73" t="s">
        <v>26</v>
      </c>
      <c r="CD238" s="74" t="s">
        <v>11</v>
      </c>
      <c r="CE238" s="74" t="s">
        <v>156</v>
      </c>
      <c r="CF238" s="74" t="s">
        <v>148</v>
      </c>
      <c r="CG238" s="74" t="s">
        <v>113</v>
      </c>
      <c r="CH238" s="74" t="s">
        <v>96</v>
      </c>
      <c r="CI238" s="74" t="s">
        <v>13</v>
      </c>
      <c r="CJ238" s="74" t="s">
        <v>22</v>
      </c>
      <c r="CK238" s="74" t="s">
        <v>39</v>
      </c>
      <c r="CL238" s="74" t="s">
        <v>136</v>
      </c>
      <c r="CM238" s="74" t="s">
        <v>54</v>
      </c>
      <c r="CN238" s="75" t="s">
        <v>49</v>
      </c>
      <c r="CO238" s="19"/>
    </row>
    <row r="239" spans="1:93" ht="12.75" thickBot="1" x14ac:dyDescent="0.25">
      <c r="AG239" s="76" t="s">
        <v>0</v>
      </c>
      <c r="AH239" s="76"/>
      <c r="AI239" s="76"/>
      <c r="AJ239" s="76"/>
      <c r="AK239" s="76"/>
      <c r="AL239" s="76"/>
      <c r="AM239" s="76"/>
      <c r="AN239" s="76"/>
      <c r="AO239" s="76"/>
      <c r="AP239" s="76"/>
      <c r="AQ239" s="76"/>
      <c r="AR239" s="76"/>
      <c r="AS239" s="76"/>
      <c r="AT239" s="76"/>
      <c r="AU239" s="76"/>
      <c r="AV239" s="76"/>
      <c r="AW239" s="76"/>
      <c r="AX239" s="76"/>
      <c r="AY239" s="76"/>
      <c r="AZ239" s="76"/>
      <c r="BA239" s="76"/>
      <c r="BB239" s="76"/>
      <c r="BC239" s="76"/>
      <c r="BD239" s="76"/>
      <c r="BE239" s="76"/>
      <c r="BF239" s="76"/>
      <c r="BG239" s="76"/>
      <c r="BH239" s="76"/>
      <c r="BI239" s="76"/>
      <c r="BJ239" s="76"/>
      <c r="BL239" s="76" t="s">
        <v>0</v>
      </c>
      <c r="BM239" s="76"/>
      <c r="BN239" s="76"/>
      <c r="BO239" s="76"/>
      <c r="BP239" s="76"/>
      <c r="BQ239" s="76"/>
      <c r="BR239" s="76"/>
      <c r="BS239" s="76"/>
      <c r="BT239" s="76"/>
      <c r="BU239" s="76"/>
      <c r="BV239" s="76"/>
      <c r="BW239" s="76"/>
      <c r="BX239" s="76"/>
      <c r="BY239" s="76"/>
      <c r="BZ239" s="76"/>
      <c r="CA239" s="76"/>
      <c r="CB239" s="76"/>
      <c r="CC239" s="76"/>
      <c r="CD239" s="76"/>
      <c r="CE239" s="76"/>
      <c r="CF239" s="76"/>
      <c r="CG239" s="76"/>
      <c r="CH239" s="76"/>
      <c r="CI239" s="76"/>
      <c r="CJ239" s="76"/>
      <c r="CK239" s="76"/>
      <c r="CL239" s="76"/>
      <c r="CM239" s="76"/>
      <c r="CN239" s="76"/>
      <c r="CO239" s="76"/>
    </row>
    <row r="240" spans="1:93" ht="12.75" thickBot="1" x14ac:dyDescent="0.25">
      <c r="B240" s="2"/>
      <c r="C240" s="3"/>
      <c r="D240" s="3"/>
      <c r="E240" s="3"/>
      <c r="F240" s="3"/>
      <c r="G240" s="3"/>
      <c r="H240" s="3"/>
      <c r="I240" s="4" t="s">
        <v>248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">
        <v>249</v>
      </c>
      <c r="Y240" s="3"/>
      <c r="Z240" s="3"/>
      <c r="AA240" s="130"/>
      <c r="AB240" s="3"/>
      <c r="AC240" s="3"/>
      <c r="AD240" s="3"/>
      <c r="AE240" s="6"/>
      <c r="AG240" s="2" t="s">
        <v>0</v>
      </c>
      <c r="AH240" s="3"/>
      <c r="AI240" s="3"/>
      <c r="AJ240" s="3"/>
      <c r="AK240" s="3"/>
      <c r="AL240" s="3"/>
      <c r="AM240" s="3"/>
      <c r="AN240" s="4" t="s">
        <v>250</v>
      </c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4" t="s">
        <v>251</v>
      </c>
      <c r="BD240" s="5"/>
      <c r="BE240" s="3"/>
      <c r="BF240" s="3"/>
      <c r="BG240" s="3"/>
      <c r="BH240" s="3"/>
      <c r="BI240" s="3"/>
      <c r="BJ240" s="6"/>
      <c r="BL240" s="2" t="s">
        <v>0</v>
      </c>
      <c r="BM240" s="3"/>
      <c r="BN240" s="3"/>
      <c r="BO240" s="3"/>
      <c r="BP240" s="3"/>
      <c r="BQ240" s="3"/>
      <c r="BR240" s="3"/>
      <c r="BS240" s="4" t="s">
        <v>252</v>
      </c>
      <c r="BT240" s="3"/>
      <c r="BU240" s="3"/>
      <c r="BV240" s="3"/>
      <c r="BW240" s="3"/>
      <c r="BX240" s="3"/>
      <c r="BY240" s="3"/>
      <c r="BZ240" s="3"/>
      <c r="CA240" s="3"/>
      <c r="CB240" s="3" t="s">
        <v>0</v>
      </c>
      <c r="CC240" s="3"/>
      <c r="CD240" s="3"/>
      <c r="CE240" s="3"/>
      <c r="CF240" s="3"/>
      <c r="CG240" s="3"/>
      <c r="CH240" s="4" t="s">
        <v>197</v>
      </c>
      <c r="CI240" s="5"/>
      <c r="CJ240" s="3"/>
      <c r="CK240" s="3"/>
      <c r="CL240" s="3"/>
      <c r="CM240" s="3"/>
      <c r="CN240" s="3"/>
      <c r="CO240" s="6"/>
    </row>
    <row r="241" spans="1:93" ht="12.75" x14ac:dyDescent="0.2">
      <c r="B241" s="8"/>
      <c r="C241" s="9">
        <v>128</v>
      </c>
      <c r="D241" s="10">
        <v>126</v>
      </c>
      <c r="E241" s="10">
        <v>81</v>
      </c>
      <c r="F241" s="10">
        <v>119</v>
      </c>
      <c r="G241" s="10">
        <v>42</v>
      </c>
      <c r="H241" s="10">
        <v>108</v>
      </c>
      <c r="I241" s="10">
        <v>37</v>
      </c>
      <c r="J241" s="10">
        <v>103</v>
      </c>
      <c r="K241" s="10">
        <v>26</v>
      </c>
      <c r="L241" s="10">
        <v>64</v>
      </c>
      <c r="M241" s="10">
        <v>19</v>
      </c>
      <c r="N241" s="11">
        <v>17</v>
      </c>
      <c r="O241" s="12">
        <f t="shared" ref="O241:O252" si="168">SUMSQ(C241:N241)</f>
        <v>83810</v>
      </c>
      <c r="P241" s="13">
        <f t="shared" ref="P241:P252" si="169">C241^3+D241^3+E241^3+F241^3+G241^3+H241^3+I241^3+J241^3+K241^3+L241^3+M241^3+N241^3</f>
        <v>9082800</v>
      </c>
      <c r="Q241" s="14"/>
      <c r="R241" s="144" t="s">
        <v>178</v>
      </c>
      <c r="S241" s="16" t="s">
        <v>98</v>
      </c>
      <c r="T241" s="17" t="s">
        <v>75</v>
      </c>
      <c r="U241" s="17" t="s">
        <v>153</v>
      </c>
      <c r="V241" s="17" t="s">
        <v>46</v>
      </c>
      <c r="W241" s="17" t="s">
        <v>13</v>
      </c>
      <c r="X241" s="17" t="s">
        <v>131</v>
      </c>
      <c r="Y241" s="17" t="s">
        <v>130</v>
      </c>
      <c r="Z241" s="17" t="s">
        <v>14</v>
      </c>
      <c r="AA241" s="17" t="s">
        <v>49</v>
      </c>
      <c r="AB241" s="17" t="s">
        <v>152</v>
      </c>
      <c r="AC241" s="17" t="s">
        <v>64</v>
      </c>
      <c r="AD241" s="18" t="s">
        <v>91</v>
      </c>
      <c r="AE241" s="19"/>
      <c r="AG241" s="8"/>
      <c r="AH241" s="9">
        <v>132</v>
      </c>
      <c r="AI241" s="10">
        <v>128</v>
      </c>
      <c r="AJ241" s="10">
        <v>81</v>
      </c>
      <c r="AK241" s="10">
        <v>44</v>
      </c>
      <c r="AL241" s="10">
        <v>58</v>
      </c>
      <c r="AM241" s="10">
        <v>124</v>
      </c>
      <c r="AN241" s="10">
        <v>21</v>
      </c>
      <c r="AO241" s="10">
        <v>87</v>
      </c>
      <c r="AP241" s="10">
        <v>101</v>
      </c>
      <c r="AQ241" s="10">
        <v>64</v>
      </c>
      <c r="AR241" s="10">
        <v>17</v>
      </c>
      <c r="AS241" s="11">
        <v>13</v>
      </c>
      <c r="AT241" s="12">
        <f t="shared" ref="AT241:AT252" si="170">SUMSQ(AH241:AS241)</f>
        <v>83810</v>
      </c>
      <c r="AU241" s="13">
        <f t="shared" ref="AU241:AU252" si="171">AH241^3+AI241^3+AJ241^3+AK241^3+AL241^3+AM241^3+AN241^3+AO241^3+AP241^3+AQ241^3+AR241^3+AS241^3</f>
        <v>9082800</v>
      </c>
      <c r="AV241" s="88"/>
      <c r="AW241" s="169" t="s">
        <v>20</v>
      </c>
      <c r="AX241" s="79" t="s">
        <v>123</v>
      </c>
      <c r="AY241" s="17" t="s">
        <v>98</v>
      </c>
      <c r="AZ241" s="17" t="s">
        <v>153</v>
      </c>
      <c r="BA241" s="80" t="s">
        <v>102</v>
      </c>
      <c r="BB241" s="90" t="s">
        <v>44</v>
      </c>
      <c r="BC241" s="17" t="s">
        <v>109</v>
      </c>
      <c r="BD241" s="17" t="s">
        <v>100</v>
      </c>
      <c r="BE241" s="17" t="s">
        <v>51</v>
      </c>
      <c r="BF241" s="17" t="s">
        <v>107</v>
      </c>
      <c r="BG241" s="111" t="s">
        <v>152</v>
      </c>
      <c r="BH241" s="17" t="s">
        <v>91</v>
      </c>
      <c r="BI241" s="18" t="s">
        <v>118</v>
      </c>
      <c r="BJ241" s="19" t="s">
        <v>0</v>
      </c>
      <c r="BK241" s="1" t="s">
        <v>0</v>
      </c>
      <c r="BL241" s="8"/>
      <c r="BM241" s="9">
        <v>12</v>
      </c>
      <c r="BN241" s="10">
        <v>96</v>
      </c>
      <c r="BO241" s="10">
        <v>102</v>
      </c>
      <c r="BP241" s="10">
        <v>86</v>
      </c>
      <c r="BQ241" s="10">
        <v>56</v>
      </c>
      <c r="BR241" s="10">
        <v>3</v>
      </c>
      <c r="BS241" s="10">
        <v>142</v>
      </c>
      <c r="BT241" s="10">
        <v>89</v>
      </c>
      <c r="BU241" s="10">
        <v>59</v>
      </c>
      <c r="BV241" s="10">
        <v>43</v>
      </c>
      <c r="BW241" s="10">
        <v>49</v>
      </c>
      <c r="BX241" s="11">
        <v>133</v>
      </c>
      <c r="BY241" s="12">
        <f t="shared" ref="BY241:BY252" si="172">SUMSQ(BM241:BX241)</f>
        <v>83810</v>
      </c>
      <c r="BZ241" s="13">
        <f t="shared" ref="BZ241:BZ252" si="173">BM241^3+BN241^3+BO241^3+BP241^3+BQ241^3+BR241^3+BS241^3+BT241^3+BU241^3+BV241^3+BW241^3+BX241^3</f>
        <v>9082800</v>
      </c>
      <c r="CA241" s="14"/>
      <c r="CB241" s="139" t="s">
        <v>33</v>
      </c>
      <c r="CC241" s="16" t="s">
        <v>168</v>
      </c>
      <c r="CD241" s="17" t="s">
        <v>139</v>
      </c>
      <c r="CE241" s="17" t="s">
        <v>58</v>
      </c>
      <c r="CF241" s="17" t="s">
        <v>66</v>
      </c>
      <c r="CG241" s="17" t="s">
        <v>47</v>
      </c>
      <c r="CH241" s="17" t="s">
        <v>72</v>
      </c>
      <c r="CI241" s="17" t="s">
        <v>67</v>
      </c>
      <c r="CJ241" s="17" t="s">
        <v>48</v>
      </c>
      <c r="CK241" s="17" t="s">
        <v>73</v>
      </c>
      <c r="CL241" s="17" t="s">
        <v>59</v>
      </c>
      <c r="CM241" s="17" t="s">
        <v>138</v>
      </c>
      <c r="CN241" s="18" t="s">
        <v>169</v>
      </c>
      <c r="CO241" s="19"/>
    </row>
    <row r="242" spans="1:93" ht="12.75" x14ac:dyDescent="0.2">
      <c r="B242" s="8"/>
      <c r="C242" s="25">
        <v>63</v>
      </c>
      <c r="D242" s="26">
        <v>74</v>
      </c>
      <c r="E242" s="26">
        <v>22</v>
      </c>
      <c r="F242" s="26">
        <v>138</v>
      </c>
      <c r="G242" s="26">
        <v>131</v>
      </c>
      <c r="H242" s="26">
        <v>76</v>
      </c>
      <c r="I242" s="26">
        <v>69</v>
      </c>
      <c r="J242" s="26">
        <v>14</v>
      </c>
      <c r="K242" s="26">
        <v>7</v>
      </c>
      <c r="L242" s="26">
        <v>123</v>
      </c>
      <c r="M242" s="26">
        <v>71</v>
      </c>
      <c r="N242" s="27">
        <v>82</v>
      </c>
      <c r="O242" s="28">
        <f t="shared" si="168"/>
        <v>83810</v>
      </c>
      <c r="P242" s="29">
        <f t="shared" si="169"/>
        <v>9082800</v>
      </c>
      <c r="Q242" s="14"/>
      <c r="R242" s="144"/>
      <c r="S242" s="30" t="s">
        <v>94</v>
      </c>
      <c r="T242" s="35" t="s">
        <v>87</v>
      </c>
      <c r="U242" s="35" t="s">
        <v>127</v>
      </c>
      <c r="V242" s="31" t="s">
        <v>52</v>
      </c>
      <c r="W242" s="31" t="s">
        <v>10</v>
      </c>
      <c r="X242" s="31" t="s">
        <v>69</v>
      </c>
      <c r="Y242" s="31" t="s">
        <v>70</v>
      </c>
      <c r="Z242" s="31" t="s">
        <v>17</v>
      </c>
      <c r="AA242" s="31" t="s">
        <v>43</v>
      </c>
      <c r="AB242" s="35" t="s">
        <v>126</v>
      </c>
      <c r="AC242" s="35" t="s">
        <v>88</v>
      </c>
      <c r="AD242" s="32" t="s">
        <v>95</v>
      </c>
      <c r="AE242" s="19"/>
      <c r="AG242" s="8"/>
      <c r="AH242" s="25">
        <v>76</v>
      </c>
      <c r="AI242" s="26">
        <v>134</v>
      </c>
      <c r="AJ242" s="26">
        <v>3</v>
      </c>
      <c r="AK242" s="26">
        <v>107</v>
      </c>
      <c r="AL242" s="26">
        <v>73</v>
      </c>
      <c r="AM242" s="26">
        <v>49</v>
      </c>
      <c r="AN242" s="26">
        <v>96</v>
      </c>
      <c r="AO242" s="26">
        <v>72</v>
      </c>
      <c r="AP242" s="26">
        <v>38</v>
      </c>
      <c r="AQ242" s="26">
        <v>142</v>
      </c>
      <c r="AR242" s="26">
        <v>11</v>
      </c>
      <c r="AS242" s="27">
        <v>69</v>
      </c>
      <c r="AT242" s="28">
        <f t="shared" si="170"/>
        <v>83810</v>
      </c>
      <c r="AU242" s="29">
        <f t="shared" si="171"/>
        <v>9082800</v>
      </c>
      <c r="AV242" s="88"/>
      <c r="AW242" s="169" t="s">
        <v>53</v>
      </c>
      <c r="AX242" s="30" t="s">
        <v>69</v>
      </c>
      <c r="AY242" s="34" t="s">
        <v>121</v>
      </c>
      <c r="AZ242" s="31" t="s">
        <v>72</v>
      </c>
      <c r="BA242" s="31" t="s">
        <v>148</v>
      </c>
      <c r="BB242" s="105" t="s">
        <v>84</v>
      </c>
      <c r="BC242" s="31" t="s">
        <v>138</v>
      </c>
      <c r="BD242" s="31" t="s">
        <v>139</v>
      </c>
      <c r="BE242" s="31" t="s">
        <v>77</v>
      </c>
      <c r="BF242" s="31" t="s">
        <v>149</v>
      </c>
      <c r="BG242" s="94" t="s">
        <v>67</v>
      </c>
      <c r="BH242" s="31" t="s">
        <v>120</v>
      </c>
      <c r="BI242" s="32" t="s">
        <v>70</v>
      </c>
      <c r="BJ242" s="19"/>
      <c r="BL242" s="8"/>
      <c r="BM242" s="25">
        <v>67</v>
      </c>
      <c r="BN242" s="26">
        <v>33</v>
      </c>
      <c r="BO242" s="26">
        <v>104</v>
      </c>
      <c r="BP242" s="26">
        <v>94</v>
      </c>
      <c r="BQ242" s="26">
        <v>24</v>
      </c>
      <c r="BR242" s="26">
        <v>143</v>
      </c>
      <c r="BS242" s="26">
        <v>2</v>
      </c>
      <c r="BT242" s="26">
        <v>121</v>
      </c>
      <c r="BU242" s="26">
        <v>51</v>
      </c>
      <c r="BV242" s="26">
        <v>41</v>
      </c>
      <c r="BW242" s="26">
        <v>112</v>
      </c>
      <c r="BX242" s="27">
        <v>78</v>
      </c>
      <c r="BY242" s="28">
        <f t="shared" si="172"/>
        <v>83810</v>
      </c>
      <c r="BZ242" s="29">
        <f t="shared" si="173"/>
        <v>9082800</v>
      </c>
      <c r="CA242" s="14"/>
      <c r="CB242" s="139" t="s">
        <v>42</v>
      </c>
      <c r="CC242" s="83" t="s">
        <v>68</v>
      </c>
      <c r="CD242" s="31" t="s">
        <v>26</v>
      </c>
      <c r="CE242" s="31" t="s">
        <v>104</v>
      </c>
      <c r="CF242" s="37" t="s">
        <v>45</v>
      </c>
      <c r="CG242" s="37" t="s">
        <v>159</v>
      </c>
      <c r="CH242" s="37" t="s">
        <v>158</v>
      </c>
      <c r="CI242" s="37" t="s">
        <v>157</v>
      </c>
      <c r="CJ242" s="37" t="s">
        <v>156</v>
      </c>
      <c r="CK242" s="37" t="s">
        <v>50</v>
      </c>
      <c r="CL242" s="31" t="s">
        <v>105</v>
      </c>
      <c r="CM242" s="31" t="s">
        <v>27</v>
      </c>
      <c r="CN242" s="36" t="s">
        <v>71</v>
      </c>
      <c r="CO242" s="19"/>
    </row>
    <row r="243" spans="1:93" ht="12.75" x14ac:dyDescent="0.2">
      <c r="B243" s="8"/>
      <c r="C243" s="25">
        <v>114</v>
      </c>
      <c r="D243" s="26">
        <v>1</v>
      </c>
      <c r="E243" s="26">
        <v>83</v>
      </c>
      <c r="F243" s="26">
        <v>129</v>
      </c>
      <c r="G243" s="26">
        <v>77</v>
      </c>
      <c r="H243" s="26">
        <v>58</v>
      </c>
      <c r="I243" s="26">
        <v>87</v>
      </c>
      <c r="J243" s="26">
        <v>68</v>
      </c>
      <c r="K243" s="26">
        <v>16</v>
      </c>
      <c r="L243" s="26">
        <v>62</v>
      </c>
      <c r="M243" s="26">
        <v>144</v>
      </c>
      <c r="N243" s="27">
        <v>31</v>
      </c>
      <c r="O243" s="28">
        <f t="shared" si="168"/>
        <v>83810</v>
      </c>
      <c r="P243" s="29">
        <f t="shared" si="169"/>
        <v>9082800</v>
      </c>
      <c r="Q243" s="14"/>
      <c r="R243" s="144" t="s">
        <v>172</v>
      </c>
      <c r="S243" s="30" t="s">
        <v>97</v>
      </c>
      <c r="T243" s="31" t="s">
        <v>55</v>
      </c>
      <c r="U243" s="31" t="s">
        <v>32</v>
      </c>
      <c r="V243" s="31" t="s">
        <v>30</v>
      </c>
      <c r="W243" s="31" t="s">
        <v>80</v>
      </c>
      <c r="X243" s="31" t="s">
        <v>44</v>
      </c>
      <c r="Y243" s="31" t="s">
        <v>51</v>
      </c>
      <c r="Z243" s="31" t="s">
        <v>81</v>
      </c>
      <c r="AA243" s="31" t="s">
        <v>23</v>
      </c>
      <c r="AB243" s="31" t="s">
        <v>21</v>
      </c>
      <c r="AC243" s="31" t="s">
        <v>62</v>
      </c>
      <c r="AD243" s="32" t="s">
        <v>92</v>
      </c>
      <c r="AE243" s="19"/>
      <c r="AG243" s="8"/>
      <c r="AH243" s="25">
        <v>79</v>
      </c>
      <c r="AI243" s="26">
        <v>117</v>
      </c>
      <c r="AJ243" s="26">
        <v>59</v>
      </c>
      <c r="AK243" s="26">
        <v>30</v>
      </c>
      <c r="AL243" s="26">
        <v>122</v>
      </c>
      <c r="AM243" s="26">
        <v>135</v>
      </c>
      <c r="AN243" s="26">
        <v>10</v>
      </c>
      <c r="AO243" s="26">
        <v>23</v>
      </c>
      <c r="AP243" s="26">
        <v>115</v>
      </c>
      <c r="AQ243" s="26">
        <v>86</v>
      </c>
      <c r="AR243" s="26">
        <v>28</v>
      </c>
      <c r="AS243" s="27">
        <v>66</v>
      </c>
      <c r="AT243" s="28">
        <f t="shared" si="170"/>
        <v>83810</v>
      </c>
      <c r="AU243" s="29">
        <f t="shared" si="171"/>
        <v>9082800</v>
      </c>
      <c r="AV243" s="88"/>
      <c r="AW243" s="169" t="s">
        <v>85</v>
      </c>
      <c r="AX243" s="30" t="s">
        <v>103</v>
      </c>
      <c r="AY243" s="31" t="s">
        <v>111</v>
      </c>
      <c r="AZ243" s="34" t="s">
        <v>73</v>
      </c>
      <c r="BA243" s="31" t="s">
        <v>114</v>
      </c>
      <c r="BB243" s="93" t="s">
        <v>74</v>
      </c>
      <c r="BC243" s="33" t="s">
        <v>112</v>
      </c>
      <c r="BD243" s="31" t="s">
        <v>115</v>
      </c>
      <c r="BE243" s="31" t="s">
        <v>65</v>
      </c>
      <c r="BF243" s="31" t="s">
        <v>113</v>
      </c>
      <c r="BG243" s="94" t="s">
        <v>66</v>
      </c>
      <c r="BH243" s="31" t="s">
        <v>116</v>
      </c>
      <c r="BI243" s="32" t="s">
        <v>106</v>
      </c>
      <c r="BJ243" s="19"/>
      <c r="BL243" s="8"/>
      <c r="BM243" s="25">
        <v>53</v>
      </c>
      <c r="BN243" s="26">
        <v>124</v>
      </c>
      <c r="BO243" s="26">
        <v>34</v>
      </c>
      <c r="BP243" s="26">
        <v>72</v>
      </c>
      <c r="BQ243" s="26">
        <v>134</v>
      </c>
      <c r="BR243" s="26">
        <v>118</v>
      </c>
      <c r="BS243" s="26">
        <v>27</v>
      </c>
      <c r="BT243" s="26">
        <v>11</v>
      </c>
      <c r="BU243" s="26">
        <v>73</v>
      </c>
      <c r="BV243" s="26">
        <v>111</v>
      </c>
      <c r="BW243" s="26">
        <v>21</v>
      </c>
      <c r="BX243" s="27">
        <v>92</v>
      </c>
      <c r="BY243" s="28">
        <f t="shared" si="172"/>
        <v>83810</v>
      </c>
      <c r="BZ243" s="29">
        <f t="shared" si="173"/>
        <v>9082800</v>
      </c>
      <c r="CA243" s="14"/>
      <c r="CB243" s="139" t="s">
        <v>90</v>
      </c>
      <c r="CC243" s="30" t="s">
        <v>29</v>
      </c>
      <c r="CD243" s="31" t="s">
        <v>109</v>
      </c>
      <c r="CE243" s="31" t="s">
        <v>37</v>
      </c>
      <c r="CF243" s="31" t="s">
        <v>77</v>
      </c>
      <c r="CG243" s="31" t="s">
        <v>121</v>
      </c>
      <c r="CH243" s="31" t="s">
        <v>11</v>
      </c>
      <c r="CI243" s="31" t="s">
        <v>16</v>
      </c>
      <c r="CJ243" s="31" t="s">
        <v>120</v>
      </c>
      <c r="CK243" s="31" t="s">
        <v>84</v>
      </c>
      <c r="CL243" s="31" t="s">
        <v>38</v>
      </c>
      <c r="CM243" s="31" t="s">
        <v>100</v>
      </c>
      <c r="CN243" s="32" t="s">
        <v>24</v>
      </c>
      <c r="CO243" s="19"/>
    </row>
    <row r="244" spans="1:93" ht="12.75" x14ac:dyDescent="0.2">
      <c r="A244" s="140"/>
      <c r="B244" s="8"/>
      <c r="C244" s="25">
        <v>137</v>
      </c>
      <c r="D244" s="26">
        <v>39</v>
      </c>
      <c r="E244" s="26">
        <v>136</v>
      </c>
      <c r="F244" s="26">
        <v>45</v>
      </c>
      <c r="G244" s="26">
        <v>88</v>
      </c>
      <c r="H244" s="26">
        <v>65</v>
      </c>
      <c r="I244" s="26">
        <v>80</v>
      </c>
      <c r="J244" s="26">
        <v>57</v>
      </c>
      <c r="K244" s="26">
        <v>100</v>
      </c>
      <c r="L244" s="26">
        <v>9</v>
      </c>
      <c r="M244" s="26">
        <v>106</v>
      </c>
      <c r="N244" s="27">
        <v>8</v>
      </c>
      <c r="O244" s="28">
        <f t="shared" si="168"/>
        <v>83810</v>
      </c>
      <c r="P244" s="29">
        <f t="shared" si="169"/>
        <v>9082800</v>
      </c>
      <c r="Q244" s="14"/>
      <c r="R244" s="144" t="s">
        <v>170</v>
      </c>
      <c r="S244" s="30" t="s">
        <v>78</v>
      </c>
      <c r="T244" s="31" t="s">
        <v>125</v>
      </c>
      <c r="U244" s="31" t="s">
        <v>147</v>
      </c>
      <c r="V244" s="119" t="s">
        <v>101</v>
      </c>
      <c r="W244" s="31" t="s">
        <v>56</v>
      </c>
      <c r="X244" s="119" t="s">
        <v>35</v>
      </c>
      <c r="Y244" s="119" t="s">
        <v>40</v>
      </c>
      <c r="Z244" s="31" t="s">
        <v>61</v>
      </c>
      <c r="AA244" s="119" t="s">
        <v>108</v>
      </c>
      <c r="AB244" s="31" t="s">
        <v>150</v>
      </c>
      <c r="AC244" s="31" t="s">
        <v>128</v>
      </c>
      <c r="AD244" s="32" t="s">
        <v>83</v>
      </c>
      <c r="AE244" s="19"/>
      <c r="AG244" s="8"/>
      <c r="AH244" s="25">
        <v>113</v>
      </c>
      <c r="AI244" s="26">
        <v>106</v>
      </c>
      <c r="AJ244" s="26">
        <v>8</v>
      </c>
      <c r="AK244" s="26">
        <v>25</v>
      </c>
      <c r="AL244" s="26">
        <v>84</v>
      </c>
      <c r="AM244" s="26">
        <v>105</v>
      </c>
      <c r="AN244" s="26">
        <v>40</v>
      </c>
      <c r="AO244" s="26">
        <v>61</v>
      </c>
      <c r="AP244" s="26">
        <v>120</v>
      </c>
      <c r="AQ244" s="26">
        <v>137</v>
      </c>
      <c r="AR244" s="26">
        <v>39</v>
      </c>
      <c r="AS244" s="27">
        <v>32</v>
      </c>
      <c r="AT244" s="28">
        <f t="shared" si="170"/>
        <v>83810</v>
      </c>
      <c r="AU244" s="29">
        <f t="shared" si="171"/>
        <v>9082800</v>
      </c>
      <c r="AV244" s="88"/>
      <c r="AW244" s="169" t="s">
        <v>110</v>
      </c>
      <c r="AX244" s="30" t="s">
        <v>155</v>
      </c>
      <c r="AY244" s="31" t="s">
        <v>128</v>
      </c>
      <c r="AZ244" s="31" t="s">
        <v>83</v>
      </c>
      <c r="BA244" s="34" t="s">
        <v>93</v>
      </c>
      <c r="BB244" s="93" t="s">
        <v>12</v>
      </c>
      <c r="BC244" s="31" t="s">
        <v>36</v>
      </c>
      <c r="BD244" s="33" t="s">
        <v>39</v>
      </c>
      <c r="BE244" s="31" t="s">
        <v>15</v>
      </c>
      <c r="BF244" s="31" t="s">
        <v>96</v>
      </c>
      <c r="BG244" s="94" t="s">
        <v>78</v>
      </c>
      <c r="BH244" s="31" t="s">
        <v>125</v>
      </c>
      <c r="BI244" s="32" t="s">
        <v>160</v>
      </c>
      <c r="BJ244" s="19"/>
      <c r="BL244" s="8"/>
      <c r="BM244" s="25">
        <v>137</v>
      </c>
      <c r="BN244" s="26">
        <v>39</v>
      </c>
      <c r="BO244" s="26">
        <v>136</v>
      </c>
      <c r="BP244" s="26">
        <v>55</v>
      </c>
      <c r="BQ244" s="26">
        <v>88</v>
      </c>
      <c r="BR244" s="26">
        <v>50</v>
      </c>
      <c r="BS244" s="26">
        <v>95</v>
      </c>
      <c r="BT244" s="26">
        <v>57</v>
      </c>
      <c r="BU244" s="26">
        <v>90</v>
      </c>
      <c r="BV244" s="26">
        <v>9</v>
      </c>
      <c r="BW244" s="26">
        <v>106</v>
      </c>
      <c r="BX244" s="27">
        <v>8</v>
      </c>
      <c r="BY244" s="28">
        <f t="shared" si="172"/>
        <v>83810</v>
      </c>
      <c r="BZ244" s="29">
        <f t="shared" si="173"/>
        <v>9082800</v>
      </c>
      <c r="CA244" s="14"/>
      <c r="CB244" s="139" t="s">
        <v>117</v>
      </c>
      <c r="CC244" s="170" t="s">
        <v>78</v>
      </c>
      <c r="CD244" s="171" t="s">
        <v>125</v>
      </c>
      <c r="CE244" s="171" t="s">
        <v>147</v>
      </c>
      <c r="CF244" s="31" t="s">
        <v>142</v>
      </c>
      <c r="CG244" s="171" t="s">
        <v>56</v>
      </c>
      <c r="CH244" s="31" t="s">
        <v>18</v>
      </c>
      <c r="CI244" s="31" t="s">
        <v>9</v>
      </c>
      <c r="CJ244" s="171" t="s">
        <v>61</v>
      </c>
      <c r="CK244" s="31" t="s">
        <v>145</v>
      </c>
      <c r="CL244" s="171" t="s">
        <v>150</v>
      </c>
      <c r="CM244" s="171" t="s">
        <v>128</v>
      </c>
      <c r="CN244" s="172" t="s">
        <v>83</v>
      </c>
      <c r="CO244" s="19"/>
    </row>
    <row r="245" spans="1:93" ht="12.75" x14ac:dyDescent="0.2">
      <c r="A245" s="140"/>
      <c r="B245" s="8"/>
      <c r="C245" s="25">
        <v>109</v>
      </c>
      <c r="D245" s="26">
        <v>38</v>
      </c>
      <c r="E245" s="26">
        <v>85</v>
      </c>
      <c r="F245" s="26">
        <v>29</v>
      </c>
      <c r="G245" s="26">
        <v>13</v>
      </c>
      <c r="H245" s="26">
        <v>25</v>
      </c>
      <c r="I245" s="26">
        <v>120</v>
      </c>
      <c r="J245" s="26">
        <v>132</v>
      </c>
      <c r="K245" s="26">
        <v>116</v>
      </c>
      <c r="L245" s="26">
        <v>60</v>
      </c>
      <c r="M245" s="26">
        <v>107</v>
      </c>
      <c r="N245" s="27">
        <v>36</v>
      </c>
      <c r="O245" s="28">
        <f t="shared" si="168"/>
        <v>83810</v>
      </c>
      <c r="P245" s="29">
        <f t="shared" si="169"/>
        <v>9082800</v>
      </c>
      <c r="Q245" s="14"/>
      <c r="R245" s="144" t="s">
        <v>164</v>
      </c>
      <c r="S245" s="30" t="s">
        <v>60</v>
      </c>
      <c r="T245" s="31" t="s">
        <v>149</v>
      </c>
      <c r="U245" s="31" t="s">
        <v>166</v>
      </c>
      <c r="V245" s="31" t="s">
        <v>136</v>
      </c>
      <c r="W245" s="31" t="s">
        <v>118</v>
      </c>
      <c r="X245" s="31" t="s">
        <v>93</v>
      </c>
      <c r="Y245" s="31" t="s">
        <v>96</v>
      </c>
      <c r="Z245" s="31" t="s">
        <v>123</v>
      </c>
      <c r="AA245" s="31" t="s">
        <v>133</v>
      </c>
      <c r="AB245" s="31" t="s">
        <v>165</v>
      </c>
      <c r="AC245" s="31" t="s">
        <v>148</v>
      </c>
      <c r="AD245" s="32" t="s">
        <v>57</v>
      </c>
      <c r="AE245" s="19"/>
      <c r="AG245" s="8"/>
      <c r="AH245" s="25">
        <v>18</v>
      </c>
      <c r="AI245" s="26">
        <v>27</v>
      </c>
      <c r="AJ245" s="26">
        <v>93</v>
      </c>
      <c r="AK245" s="26">
        <v>71</v>
      </c>
      <c r="AL245" s="26">
        <v>34</v>
      </c>
      <c r="AM245" s="26">
        <v>14</v>
      </c>
      <c r="AN245" s="26">
        <v>131</v>
      </c>
      <c r="AO245" s="26">
        <v>111</v>
      </c>
      <c r="AP245" s="26">
        <v>74</v>
      </c>
      <c r="AQ245" s="26">
        <v>52</v>
      </c>
      <c r="AR245" s="26">
        <v>118</v>
      </c>
      <c r="AS245" s="27">
        <v>127</v>
      </c>
      <c r="AT245" s="28">
        <f t="shared" si="170"/>
        <v>83810</v>
      </c>
      <c r="AU245" s="29">
        <f t="shared" si="171"/>
        <v>9082800</v>
      </c>
      <c r="AV245" s="88"/>
      <c r="AW245" s="169" t="s">
        <v>129</v>
      </c>
      <c r="AX245" s="30" t="s">
        <v>34</v>
      </c>
      <c r="AY245" s="31" t="s">
        <v>16</v>
      </c>
      <c r="AZ245" s="31" t="s">
        <v>89</v>
      </c>
      <c r="BA245" s="31" t="s">
        <v>88</v>
      </c>
      <c r="BB245" s="95" t="s">
        <v>37</v>
      </c>
      <c r="BC245" s="31" t="s">
        <v>17</v>
      </c>
      <c r="BD245" s="31" t="s">
        <v>10</v>
      </c>
      <c r="BE245" s="33" t="s">
        <v>38</v>
      </c>
      <c r="BF245" s="31" t="s">
        <v>87</v>
      </c>
      <c r="BG245" s="94" t="s">
        <v>86</v>
      </c>
      <c r="BH245" s="31" t="s">
        <v>11</v>
      </c>
      <c r="BI245" s="32" t="s">
        <v>41</v>
      </c>
      <c r="BJ245" s="19"/>
      <c r="BL245" s="8"/>
      <c r="BM245" s="25">
        <v>6</v>
      </c>
      <c r="BN245" s="26">
        <v>47</v>
      </c>
      <c r="BO245" s="26">
        <v>48</v>
      </c>
      <c r="BP245" s="26">
        <v>20</v>
      </c>
      <c r="BQ245" s="26">
        <v>115</v>
      </c>
      <c r="BR245" s="26">
        <v>84</v>
      </c>
      <c r="BS245" s="26">
        <v>61</v>
      </c>
      <c r="BT245" s="26">
        <v>30</v>
      </c>
      <c r="BU245" s="26">
        <v>125</v>
      </c>
      <c r="BV245" s="26">
        <v>97</v>
      </c>
      <c r="BW245" s="26">
        <v>98</v>
      </c>
      <c r="BX245" s="27">
        <v>139</v>
      </c>
      <c r="BY245" s="28">
        <f t="shared" si="172"/>
        <v>83810</v>
      </c>
      <c r="BZ245" s="29">
        <f t="shared" si="173"/>
        <v>9082800</v>
      </c>
      <c r="CA245" s="14"/>
      <c r="CB245" s="139" t="s">
        <v>132</v>
      </c>
      <c r="CC245" s="30" t="s">
        <v>28</v>
      </c>
      <c r="CD245" s="31" t="s">
        <v>135</v>
      </c>
      <c r="CE245" s="31" t="s">
        <v>146</v>
      </c>
      <c r="CF245" s="31" t="s">
        <v>54</v>
      </c>
      <c r="CG245" s="31" t="s">
        <v>113</v>
      </c>
      <c r="CH245" s="31" t="s">
        <v>12</v>
      </c>
      <c r="CI245" s="31" t="s">
        <v>15</v>
      </c>
      <c r="CJ245" s="31" t="s">
        <v>114</v>
      </c>
      <c r="CK245" s="31" t="s">
        <v>63</v>
      </c>
      <c r="CL245" s="31" t="s">
        <v>141</v>
      </c>
      <c r="CM245" s="31" t="s">
        <v>134</v>
      </c>
      <c r="CN245" s="32" t="s">
        <v>25</v>
      </c>
      <c r="CO245" s="19"/>
    </row>
    <row r="246" spans="1:93" ht="12.75" x14ac:dyDescent="0.2">
      <c r="B246" s="8"/>
      <c r="C246" s="25">
        <v>91</v>
      </c>
      <c r="D246" s="26">
        <v>52</v>
      </c>
      <c r="E246" s="26">
        <v>35</v>
      </c>
      <c r="F246" s="26">
        <v>4</v>
      </c>
      <c r="G246" s="26">
        <v>105</v>
      </c>
      <c r="H246" s="26">
        <v>23</v>
      </c>
      <c r="I246" s="26">
        <v>122</v>
      </c>
      <c r="J246" s="26">
        <v>40</v>
      </c>
      <c r="K246" s="26">
        <v>141</v>
      </c>
      <c r="L246" s="26">
        <v>110</v>
      </c>
      <c r="M246" s="26">
        <v>93</v>
      </c>
      <c r="N246" s="27">
        <v>54</v>
      </c>
      <c r="O246" s="28">
        <f t="shared" si="168"/>
        <v>83810</v>
      </c>
      <c r="P246" s="29">
        <f t="shared" si="169"/>
        <v>9082800</v>
      </c>
      <c r="Q246" s="14"/>
      <c r="R246" s="144" t="s">
        <v>151</v>
      </c>
      <c r="S246" s="150" t="s">
        <v>119</v>
      </c>
      <c r="T246" s="31" t="s">
        <v>86</v>
      </c>
      <c r="U246" s="31" t="s">
        <v>176</v>
      </c>
      <c r="V246" s="31" t="s">
        <v>82</v>
      </c>
      <c r="W246" s="31" t="s">
        <v>36</v>
      </c>
      <c r="X246" s="151" t="s">
        <v>65</v>
      </c>
      <c r="Y246" s="151" t="s">
        <v>74</v>
      </c>
      <c r="Z246" s="31" t="s">
        <v>39</v>
      </c>
      <c r="AA246" s="31" t="s">
        <v>79</v>
      </c>
      <c r="AB246" s="31" t="s">
        <v>175</v>
      </c>
      <c r="AC246" s="31" t="s">
        <v>89</v>
      </c>
      <c r="AD246" s="152" t="s">
        <v>122</v>
      </c>
      <c r="AE246" s="19"/>
      <c r="AG246" s="8"/>
      <c r="AH246" s="25">
        <v>55</v>
      </c>
      <c r="AI246" s="26">
        <v>97</v>
      </c>
      <c r="AJ246" s="26">
        <v>94</v>
      </c>
      <c r="AK246" s="26">
        <v>5</v>
      </c>
      <c r="AL246" s="26">
        <v>123</v>
      </c>
      <c r="AM246" s="26">
        <v>29</v>
      </c>
      <c r="AN246" s="26">
        <v>116</v>
      </c>
      <c r="AO246" s="26">
        <v>22</v>
      </c>
      <c r="AP246" s="26">
        <v>140</v>
      </c>
      <c r="AQ246" s="26">
        <v>51</v>
      </c>
      <c r="AR246" s="26">
        <v>48</v>
      </c>
      <c r="AS246" s="27">
        <v>90</v>
      </c>
      <c r="AT246" s="28">
        <f t="shared" si="170"/>
        <v>83810</v>
      </c>
      <c r="AU246" s="29">
        <f t="shared" si="171"/>
        <v>9082800</v>
      </c>
      <c r="AV246" s="88"/>
      <c r="AW246" s="169" t="s">
        <v>140</v>
      </c>
      <c r="AX246" s="30" t="s">
        <v>142</v>
      </c>
      <c r="AY246" s="31" t="s">
        <v>141</v>
      </c>
      <c r="AZ246" s="31" t="s">
        <v>45</v>
      </c>
      <c r="BA246" s="31" t="s">
        <v>144</v>
      </c>
      <c r="BB246" s="93" t="s">
        <v>126</v>
      </c>
      <c r="BC246" s="34" t="s">
        <v>136</v>
      </c>
      <c r="BD246" s="31" t="s">
        <v>133</v>
      </c>
      <c r="BE246" s="31" t="s">
        <v>127</v>
      </c>
      <c r="BF246" s="33" t="s">
        <v>143</v>
      </c>
      <c r="BG246" s="94" t="s">
        <v>50</v>
      </c>
      <c r="BH246" s="31" t="s">
        <v>146</v>
      </c>
      <c r="BI246" s="32" t="s">
        <v>145</v>
      </c>
      <c r="BJ246" s="19"/>
      <c r="BL246" s="8"/>
      <c r="BM246" s="25">
        <v>44</v>
      </c>
      <c r="BN246" s="26">
        <v>127</v>
      </c>
      <c r="BO246" s="26">
        <v>5</v>
      </c>
      <c r="BP246" s="26">
        <v>79</v>
      </c>
      <c r="BQ246" s="26">
        <v>70</v>
      </c>
      <c r="BR246" s="26">
        <v>117</v>
      </c>
      <c r="BS246" s="26">
        <v>28</v>
      </c>
      <c r="BT246" s="26">
        <v>75</v>
      </c>
      <c r="BU246" s="26">
        <v>66</v>
      </c>
      <c r="BV246" s="26">
        <v>140</v>
      </c>
      <c r="BW246" s="26">
        <v>18</v>
      </c>
      <c r="BX246" s="27">
        <v>101</v>
      </c>
      <c r="BY246" s="28">
        <f t="shared" si="172"/>
        <v>83810</v>
      </c>
      <c r="BZ246" s="29">
        <f t="shared" si="173"/>
        <v>9082800</v>
      </c>
      <c r="CA246" s="14"/>
      <c r="CB246" s="139"/>
      <c r="CC246" s="30" t="s">
        <v>102</v>
      </c>
      <c r="CD246" s="173" t="s">
        <v>41</v>
      </c>
      <c r="CE246" s="173" t="s">
        <v>144</v>
      </c>
      <c r="CF246" s="173" t="s">
        <v>103</v>
      </c>
      <c r="CG246" s="173" t="s">
        <v>162</v>
      </c>
      <c r="CH246" s="31" t="s">
        <v>111</v>
      </c>
      <c r="CI246" s="31" t="s">
        <v>116</v>
      </c>
      <c r="CJ246" s="173" t="s">
        <v>163</v>
      </c>
      <c r="CK246" s="173" t="s">
        <v>106</v>
      </c>
      <c r="CL246" s="173" t="s">
        <v>143</v>
      </c>
      <c r="CM246" s="173" t="s">
        <v>34</v>
      </c>
      <c r="CN246" s="32" t="s">
        <v>107</v>
      </c>
      <c r="CO246" s="19"/>
    </row>
    <row r="247" spans="1:93" ht="12.75" x14ac:dyDescent="0.2">
      <c r="B247" s="8"/>
      <c r="C247" s="25">
        <v>44</v>
      </c>
      <c r="D247" s="26">
        <v>127</v>
      </c>
      <c r="E247" s="26">
        <v>5</v>
      </c>
      <c r="F247" s="26">
        <v>79</v>
      </c>
      <c r="G247" s="26">
        <v>70</v>
      </c>
      <c r="H247" s="26">
        <v>117</v>
      </c>
      <c r="I247" s="26">
        <v>28</v>
      </c>
      <c r="J247" s="26">
        <v>75</v>
      </c>
      <c r="K247" s="26">
        <v>66</v>
      </c>
      <c r="L247" s="26">
        <v>140</v>
      </c>
      <c r="M247" s="26">
        <v>18</v>
      </c>
      <c r="N247" s="27">
        <v>101</v>
      </c>
      <c r="O247" s="28">
        <f t="shared" si="168"/>
        <v>83810</v>
      </c>
      <c r="P247" s="29">
        <f t="shared" si="169"/>
        <v>9082800</v>
      </c>
      <c r="Q247" s="14"/>
      <c r="R247" s="144" t="s">
        <v>140</v>
      </c>
      <c r="S247" s="147" t="s">
        <v>102</v>
      </c>
      <c r="T247" s="31" t="s">
        <v>41</v>
      </c>
      <c r="U247" s="31" t="s">
        <v>144</v>
      </c>
      <c r="V247" s="31" t="s">
        <v>103</v>
      </c>
      <c r="W247" s="31" t="s">
        <v>162</v>
      </c>
      <c r="X247" s="148" t="s">
        <v>111</v>
      </c>
      <c r="Y247" s="148" t="s">
        <v>116</v>
      </c>
      <c r="Z247" s="31" t="s">
        <v>163</v>
      </c>
      <c r="AA247" s="31" t="s">
        <v>106</v>
      </c>
      <c r="AB247" s="31" t="s">
        <v>143</v>
      </c>
      <c r="AC247" s="31" t="s">
        <v>34</v>
      </c>
      <c r="AD247" s="149" t="s">
        <v>107</v>
      </c>
      <c r="AE247" s="19"/>
      <c r="AG247" s="8"/>
      <c r="AH247" s="25">
        <v>80</v>
      </c>
      <c r="AI247" s="26">
        <v>20</v>
      </c>
      <c r="AJ247" s="26">
        <v>144</v>
      </c>
      <c r="AK247" s="26">
        <v>43</v>
      </c>
      <c r="AL247" s="26">
        <v>57</v>
      </c>
      <c r="AM247" s="26">
        <v>36</v>
      </c>
      <c r="AN247" s="26">
        <v>109</v>
      </c>
      <c r="AO247" s="26">
        <v>88</v>
      </c>
      <c r="AP247" s="26">
        <v>102</v>
      </c>
      <c r="AQ247" s="26">
        <v>1</v>
      </c>
      <c r="AR247" s="26">
        <v>125</v>
      </c>
      <c r="AS247" s="27">
        <v>65</v>
      </c>
      <c r="AT247" s="28">
        <f t="shared" si="170"/>
        <v>83810</v>
      </c>
      <c r="AU247" s="29">
        <f t="shared" si="171"/>
        <v>9082800</v>
      </c>
      <c r="AV247" s="88"/>
      <c r="AW247" s="169" t="s">
        <v>151</v>
      </c>
      <c r="AX247" s="30" t="s">
        <v>40</v>
      </c>
      <c r="AY247" s="31" t="s">
        <v>54</v>
      </c>
      <c r="AZ247" s="31" t="s">
        <v>62</v>
      </c>
      <c r="BA247" s="31" t="s">
        <v>59</v>
      </c>
      <c r="BB247" s="93" t="s">
        <v>61</v>
      </c>
      <c r="BC247" s="31" t="s">
        <v>57</v>
      </c>
      <c r="BD247" s="34" t="s">
        <v>60</v>
      </c>
      <c r="BE247" s="31" t="s">
        <v>56</v>
      </c>
      <c r="BF247" s="31" t="s">
        <v>58</v>
      </c>
      <c r="BG247" s="106" t="s">
        <v>55</v>
      </c>
      <c r="BH247" s="31" t="s">
        <v>63</v>
      </c>
      <c r="BI247" s="32" t="s">
        <v>35</v>
      </c>
      <c r="BJ247" s="19"/>
      <c r="BL247" s="8"/>
      <c r="BM247" s="25">
        <v>91</v>
      </c>
      <c r="BN247" s="26">
        <v>52</v>
      </c>
      <c r="BO247" s="26">
        <v>35</v>
      </c>
      <c r="BP247" s="26">
        <v>4</v>
      </c>
      <c r="BQ247" s="26">
        <v>105</v>
      </c>
      <c r="BR247" s="26">
        <v>23</v>
      </c>
      <c r="BS247" s="26">
        <v>122</v>
      </c>
      <c r="BT247" s="26">
        <v>40</v>
      </c>
      <c r="BU247" s="26">
        <v>141</v>
      </c>
      <c r="BV247" s="26">
        <v>110</v>
      </c>
      <c r="BW247" s="26">
        <v>93</v>
      </c>
      <c r="BX247" s="27">
        <v>54</v>
      </c>
      <c r="BY247" s="28">
        <f t="shared" si="172"/>
        <v>83810</v>
      </c>
      <c r="BZ247" s="29">
        <f t="shared" si="173"/>
        <v>9082800</v>
      </c>
      <c r="CA247" s="14"/>
      <c r="CB247" s="139" t="s">
        <v>154</v>
      </c>
      <c r="CC247" s="30" t="s">
        <v>119</v>
      </c>
      <c r="CD247" s="174" t="s">
        <v>86</v>
      </c>
      <c r="CE247" s="174" t="s">
        <v>176</v>
      </c>
      <c r="CF247" s="174" t="s">
        <v>82</v>
      </c>
      <c r="CG247" s="174" t="s">
        <v>36</v>
      </c>
      <c r="CH247" s="31" t="s">
        <v>65</v>
      </c>
      <c r="CI247" s="31" t="s">
        <v>74</v>
      </c>
      <c r="CJ247" s="174" t="s">
        <v>39</v>
      </c>
      <c r="CK247" s="174" t="s">
        <v>79</v>
      </c>
      <c r="CL247" s="174" t="s">
        <v>175</v>
      </c>
      <c r="CM247" s="174" t="s">
        <v>89</v>
      </c>
      <c r="CN247" s="32" t="s">
        <v>122</v>
      </c>
      <c r="CO247" s="19"/>
    </row>
    <row r="248" spans="1:93" ht="12.75" x14ac:dyDescent="0.2">
      <c r="B248" s="8"/>
      <c r="C248" s="25">
        <v>6</v>
      </c>
      <c r="D248" s="26">
        <v>47</v>
      </c>
      <c r="E248" s="26">
        <v>48</v>
      </c>
      <c r="F248" s="26">
        <v>20</v>
      </c>
      <c r="G248" s="26">
        <v>115</v>
      </c>
      <c r="H248" s="26">
        <v>84</v>
      </c>
      <c r="I248" s="26">
        <v>61</v>
      </c>
      <c r="J248" s="26">
        <v>30</v>
      </c>
      <c r="K248" s="26">
        <v>125</v>
      </c>
      <c r="L248" s="26">
        <v>97</v>
      </c>
      <c r="M248" s="26">
        <v>98</v>
      </c>
      <c r="N248" s="27">
        <v>139</v>
      </c>
      <c r="O248" s="28">
        <f t="shared" si="168"/>
        <v>83810</v>
      </c>
      <c r="P248" s="29">
        <f t="shared" si="169"/>
        <v>9082800</v>
      </c>
      <c r="Q248" s="14"/>
      <c r="R248" s="144" t="s">
        <v>129</v>
      </c>
      <c r="S248" s="30" t="s">
        <v>28</v>
      </c>
      <c r="T248" s="31" t="s">
        <v>135</v>
      </c>
      <c r="U248" s="31" t="s">
        <v>146</v>
      </c>
      <c r="V248" s="31" t="s">
        <v>54</v>
      </c>
      <c r="W248" s="31" t="s">
        <v>113</v>
      </c>
      <c r="X248" s="31" t="s">
        <v>12</v>
      </c>
      <c r="Y248" s="31" t="s">
        <v>15</v>
      </c>
      <c r="Z248" s="31" t="s">
        <v>114</v>
      </c>
      <c r="AA248" s="31" t="s">
        <v>63</v>
      </c>
      <c r="AB248" s="31" t="s">
        <v>141</v>
      </c>
      <c r="AC248" s="31" t="s">
        <v>134</v>
      </c>
      <c r="AD248" s="32" t="s">
        <v>25</v>
      </c>
      <c r="AE248" s="19"/>
      <c r="AG248" s="8"/>
      <c r="AH248" s="25">
        <v>12</v>
      </c>
      <c r="AI248" s="26">
        <v>67</v>
      </c>
      <c r="AJ248" s="26">
        <v>47</v>
      </c>
      <c r="AK248" s="26">
        <v>141</v>
      </c>
      <c r="AL248" s="26">
        <v>41</v>
      </c>
      <c r="AM248" s="26">
        <v>54</v>
      </c>
      <c r="AN248" s="26">
        <v>91</v>
      </c>
      <c r="AO248" s="26">
        <v>104</v>
      </c>
      <c r="AP248" s="26">
        <v>4</v>
      </c>
      <c r="AQ248" s="26">
        <v>98</v>
      </c>
      <c r="AR248" s="26">
        <v>78</v>
      </c>
      <c r="AS248" s="27">
        <v>133</v>
      </c>
      <c r="AT248" s="28">
        <f t="shared" si="170"/>
        <v>83810</v>
      </c>
      <c r="AU248" s="29">
        <f t="shared" si="171"/>
        <v>9082800</v>
      </c>
      <c r="AV248" s="88"/>
      <c r="AW248" s="169" t="s">
        <v>164</v>
      </c>
      <c r="AX248" s="30" t="s">
        <v>168</v>
      </c>
      <c r="AY248" s="31" t="s">
        <v>68</v>
      </c>
      <c r="AZ248" s="31" t="s">
        <v>135</v>
      </c>
      <c r="BA248" s="31" t="s">
        <v>79</v>
      </c>
      <c r="BB248" s="93" t="s">
        <v>105</v>
      </c>
      <c r="BC248" s="31" t="s">
        <v>122</v>
      </c>
      <c r="BD248" s="31" t="s">
        <v>119</v>
      </c>
      <c r="BE248" s="34" t="s">
        <v>104</v>
      </c>
      <c r="BF248" s="31" t="s">
        <v>82</v>
      </c>
      <c r="BG248" s="94" t="s">
        <v>134</v>
      </c>
      <c r="BH248" s="33" t="s">
        <v>71</v>
      </c>
      <c r="BI248" s="32" t="s">
        <v>67</v>
      </c>
      <c r="BJ248" s="19"/>
      <c r="BL248" s="8"/>
      <c r="BM248" s="25">
        <v>109</v>
      </c>
      <c r="BN248" s="26">
        <v>38</v>
      </c>
      <c r="BO248" s="26">
        <v>85</v>
      </c>
      <c r="BP248" s="26">
        <v>29</v>
      </c>
      <c r="BQ248" s="26">
        <v>13</v>
      </c>
      <c r="BR248" s="26">
        <v>25</v>
      </c>
      <c r="BS248" s="26">
        <v>120</v>
      </c>
      <c r="BT248" s="26">
        <v>132</v>
      </c>
      <c r="BU248" s="26">
        <v>116</v>
      </c>
      <c r="BV248" s="26">
        <v>60</v>
      </c>
      <c r="BW248" s="26">
        <v>107</v>
      </c>
      <c r="BX248" s="27">
        <v>36</v>
      </c>
      <c r="BY248" s="28">
        <f t="shared" si="172"/>
        <v>83810</v>
      </c>
      <c r="BZ248" s="29">
        <f t="shared" si="173"/>
        <v>9082800</v>
      </c>
      <c r="CA248" s="14"/>
      <c r="CB248" s="139" t="s">
        <v>167</v>
      </c>
      <c r="CC248" s="30" t="s">
        <v>60</v>
      </c>
      <c r="CD248" s="31" t="s">
        <v>149</v>
      </c>
      <c r="CE248" s="31" t="s">
        <v>166</v>
      </c>
      <c r="CF248" s="31" t="s">
        <v>136</v>
      </c>
      <c r="CG248" s="31" t="s">
        <v>118</v>
      </c>
      <c r="CH248" s="31" t="s">
        <v>93</v>
      </c>
      <c r="CI248" s="31" t="s">
        <v>96</v>
      </c>
      <c r="CJ248" s="31" t="s">
        <v>123</v>
      </c>
      <c r="CK248" s="31" t="s">
        <v>133</v>
      </c>
      <c r="CL248" s="31" t="s">
        <v>165</v>
      </c>
      <c r="CM248" s="31" t="s">
        <v>148</v>
      </c>
      <c r="CN248" s="32" t="s">
        <v>57</v>
      </c>
      <c r="CO248" s="19"/>
    </row>
    <row r="249" spans="1:93" ht="12.75" x14ac:dyDescent="0.2">
      <c r="B249" s="8"/>
      <c r="C249" s="25">
        <v>46</v>
      </c>
      <c r="D249" s="26">
        <v>113</v>
      </c>
      <c r="E249" s="26">
        <v>135</v>
      </c>
      <c r="F249" s="26">
        <v>55</v>
      </c>
      <c r="G249" s="26">
        <v>15</v>
      </c>
      <c r="H249" s="26">
        <v>50</v>
      </c>
      <c r="I249" s="26">
        <v>95</v>
      </c>
      <c r="J249" s="26">
        <v>130</v>
      </c>
      <c r="K249" s="26">
        <v>90</v>
      </c>
      <c r="L249" s="26">
        <v>10</v>
      </c>
      <c r="M249" s="26">
        <v>32</v>
      </c>
      <c r="N249" s="27">
        <v>99</v>
      </c>
      <c r="O249" s="28">
        <f t="shared" si="168"/>
        <v>83810</v>
      </c>
      <c r="P249" s="29">
        <f t="shared" si="169"/>
        <v>9082800</v>
      </c>
      <c r="Q249" s="14"/>
      <c r="R249" s="144" t="s">
        <v>110</v>
      </c>
      <c r="S249" s="30" t="s">
        <v>31</v>
      </c>
      <c r="T249" s="31" t="s">
        <v>155</v>
      </c>
      <c r="U249" s="31" t="s">
        <v>112</v>
      </c>
      <c r="V249" s="146" t="s">
        <v>142</v>
      </c>
      <c r="W249" s="31" t="s">
        <v>19</v>
      </c>
      <c r="X249" s="146" t="s">
        <v>18</v>
      </c>
      <c r="Y249" s="146" t="s">
        <v>9</v>
      </c>
      <c r="Z249" s="31" t="s">
        <v>8</v>
      </c>
      <c r="AA249" s="146" t="s">
        <v>145</v>
      </c>
      <c r="AB249" s="31" t="s">
        <v>115</v>
      </c>
      <c r="AC249" s="31" t="s">
        <v>160</v>
      </c>
      <c r="AD249" s="32" t="s">
        <v>22</v>
      </c>
      <c r="AE249" s="19"/>
      <c r="AG249" s="8"/>
      <c r="AH249" s="25">
        <v>56</v>
      </c>
      <c r="AI249" s="26">
        <v>60</v>
      </c>
      <c r="AJ249" s="26">
        <v>136</v>
      </c>
      <c r="AK249" s="26">
        <v>70</v>
      </c>
      <c r="AL249" s="26">
        <v>2</v>
      </c>
      <c r="AM249" s="26">
        <v>103</v>
      </c>
      <c r="AN249" s="26">
        <v>42</v>
      </c>
      <c r="AO249" s="26">
        <v>143</v>
      </c>
      <c r="AP249" s="26">
        <v>75</v>
      </c>
      <c r="AQ249" s="26">
        <v>9</v>
      </c>
      <c r="AR249" s="26">
        <v>85</v>
      </c>
      <c r="AS249" s="27">
        <v>89</v>
      </c>
      <c r="AT249" s="28">
        <f t="shared" si="170"/>
        <v>83810</v>
      </c>
      <c r="AU249" s="29">
        <f t="shared" si="171"/>
        <v>9082800</v>
      </c>
      <c r="AV249" s="88"/>
      <c r="AW249" s="169" t="s">
        <v>170</v>
      </c>
      <c r="AX249" s="30" t="s">
        <v>47</v>
      </c>
      <c r="AY249" s="31" t="s">
        <v>165</v>
      </c>
      <c r="AZ249" s="31" t="s">
        <v>147</v>
      </c>
      <c r="BA249" s="31" t="s">
        <v>162</v>
      </c>
      <c r="BB249" s="93" t="s">
        <v>157</v>
      </c>
      <c r="BC249" s="31" t="s">
        <v>14</v>
      </c>
      <c r="BD249" s="31" t="s">
        <v>13</v>
      </c>
      <c r="BE249" s="31" t="s">
        <v>158</v>
      </c>
      <c r="BF249" s="34" t="s">
        <v>163</v>
      </c>
      <c r="BG249" s="94" t="s">
        <v>150</v>
      </c>
      <c r="BH249" s="31" t="s">
        <v>166</v>
      </c>
      <c r="BI249" s="81" t="s">
        <v>48</v>
      </c>
      <c r="BJ249" s="19"/>
      <c r="BL249" s="8"/>
      <c r="BM249" s="25">
        <v>46</v>
      </c>
      <c r="BN249" s="26">
        <v>113</v>
      </c>
      <c r="BO249" s="26">
        <v>135</v>
      </c>
      <c r="BP249" s="26">
        <v>45</v>
      </c>
      <c r="BQ249" s="26">
        <v>15</v>
      </c>
      <c r="BR249" s="26">
        <v>65</v>
      </c>
      <c r="BS249" s="26">
        <v>80</v>
      </c>
      <c r="BT249" s="26">
        <v>130</v>
      </c>
      <c r="BU249" s="26">
        <v>100</v>
      </c>
      <c r="BV249" s="26">
        <v>10</v>
      </c>
      <c r="BW249" s="26">
        <v>32</v>
      </c>
      <c r="BX249" s="27">
        <v>99</v>
      </c>
      <c r="BY249" s="28">
        <f t="shared" si="172"/>
        <v>83810</v>
      </c>
      <c r="BZ249" s="29">
        <f t="shared" si="173"/>
        <v>9082800</v>
      </c>
      <c r="CA249" s="14"/>
      <c r="CB249" s="139" t="s">
        <v>171</v>
      </c>
      <c r="CC249" s="175" t="s">
        <v>31</v>
      </c>
      <c r="CD249" s="119" t="s">
        <v>155</v>
      </c>
      <c r="CE249" s="119" t="s">
        <v>112</v>
      </c>
      <c r="CF249" s="31" t="s">
        <v>101</v>
      </c>
      <c r="CG249" s="119" t="s">
        <v>19</v>
      </c>
      <c r="CH249" s="31" t="s">
        <v>35</v>
      </c>
      <c r="CI249" s="31" t="s">
        <v>40</v>
      </c>
      <c r="CJ249" s="119" t="s">
        <v>8</v>
      </c>
      <c r="CK249" s="31" t="s">
        <v>108</v>
      </c>
      <c r="CL249" s="119" t="s">
        <v>115</v>
      </c>
      <c r="CM249" s="119" t="s">
        <v>160</v>
      </c>
      <c r="CN249" s="176" t="s">
        <v>22</v>
      </c>
      <c r="CO249" s="19"/>
    </row>
    <row r="250" spans="1:93" ht="12.75" x14ac:dyDescent="0.2">
      <c r="B250" s="8"/>
      <c r="C250" s="25">
        <v>53</v>
      </c>
      <c r="D250" s="26">
        <v>124</v>
      </c>
      <c r="E250" s="26">
        <v>34</v>
      </c>
      <c r="F250" s="26">
        <v>72</v>
      </c>
      <c r="G250" s="26">
        <v>134</v>
      </c>
      <c r="H250" s="26">
        <v>118</v>
      </c>
      <c r="I250" s="26">
        <v>27</v>
      </c>
      <c r="J250" s="26">
        <v>11</v>
      </c>
      <c r="K250" s="26">
        <v>73</v>
      </c>
      <c r="L250" s="26">
        <v>111</v>
      </c>
      <c r="M250" s="26">
        <v>21</v>
      </c>
      <c r="N250" s="27">
        <v>92</v>
      </c>
      <c r="O250" s="28">
        <f t="shared" si="168"/>
        <v>83810</v>
      </c>
      <c r="P250" s="29">
        <f t="shared" si="169"/>
        <v>9082800</v>
      </c>
      <c r="Q250" s="14"/>
      <c r="R250" s="144" t="s">
        <v>85</v>
      </c>
      <c r="S250" s="30" t="s">
        <v>29</v>
      </c>
      <c r="T250" s="31" t="s">
        <v>109</v>
      </c>
      <c r="U250" s="31" t="s">
        <v>37</v>
      </c>
      <c r="V250" s="31" t="s">
        <v>77</v>
      </c>
      <c r="W250" s="31" t="s">
        <v>121</v>
      </c>
      <c r="X250" s="31" t="s">
        <v>11</v>
      </c>
      <c r="Y250" s="31" t="s">
        <v>16</v>
      </c>
      <c r="Z250" s="31" t="s">
        <v>120</v>
      </c>
      <c r="AA250" s="31" t="s">
        <v>84</v>
      </c>
      <c r="AB250" s="31" t="s">
        <v>38</v>
      </c>
      <c r="AC250" s="31" t="s">
        <v>100</v>
      </c>
      <c r="AD250" s="32" t="s">
        <v>24</v>
      </c>
      <c r="AE250" s="19"/>
      <c r="AG250" s="8"/>
      <c r="AH250" s="25">
        <v>95</v>
      </c>
      <c r="AI250" s="26">
        <v>7</v>
      </c>
      <c r="AJ250" s="26">
        <v>82</v>
      </c>
      <c r="AK250" s="26">
        <v>114</v>
      </c>
      <c r="AL250" s="26">
        <v>121</v>
      </c>
      <c r="AM250" s="26">
        <v>110</v>
      </c>
      <c r="AN250" s="26">
        <v>35</v>
      </c>
      <c r="AO250" s="26">
        <v>24</v>
      </c>
      <c r="AP250" s="26">
        <v>31</v>
      </c>
      <c r="AQ250" s="26">
        <v>63</v>
      </c>
      <c r="AR250" s="26">
        <v>138</v>
      </c>
      <c r="AS250" s="27">
        <v>50</v>
      </c>
      <c r="AT250" s="28">
        <f t="shared" si="170"/>
        <v>83810</v>
      </c>
      <c r="AU250" s="29">
        <f t="shared" si="171"/>
        <v>9082800</v>
      </c>
      <c r="AV250" s="88"/>
      <c r="AW250" s="169" t="s">
        <v>172</v>
      </c>
      <c r="AX250" s="30" t="s">
        <v>9</v>
      </c>
      <c r="AY250" s="31" t="s">
        <v>43</v>
      </c>
      <c r="AZ250" s="33" t="s">
        <v>95</v>
      </c>
      <c r="BA250" s="31" t="s">
        <v>97</v>
      </c>
      <c r="BB250" s="93" t="s">
        <v>156</v>
      </c>
      <c r="BC250" s="31" t="s">
        <v>175</v>
      </c>
      <c r="BD250" s="31" t="s">
        <v>176</v>
      </c>
      <c r="BE250" s="31" t="s">
        <v>159</v>
      </c>
      <c r="BF250" s="31" t="s">
        <v>92</v>
      </c>
      <c r="BG250" s="97" t="s">
        <v>94</v>
      </c>
      <c r="BH250" s="31" t="s">
        <v>52</v>
      </c>
      <c r="BI250" s="32" t="s">
        <v>18</v>
      </c>
      <c r="BJ250" s="19"/>
      <c r="BL250" s="8"/>
      <c r="BM250" s="25">
        <v>114</v>
      </c>
      <c r="BN250" s="26">
        <v>1</v>
      </c>
      <c r="BO250" s="26">
        <v>83</v>
      </c>
      <c r="BP250" s="26">
        <v>129</v>
      </c>
      <c r="BQ250" s="26">
        <v>77</v>
      </c>
      <c r="BR250" s="26">
        <v>58</v>
      </c>
      <c r="BS250" s="26">
        <v>87</v>
      </c>
      <c r="BT250" s="26">
        <v>68</v>
      </c>
      <c r="BU250" s="26">
        <v>16</v>
      </c>
      <c r="BV250" s="26">
        <v>62</v>
      </c>
      <c r="BW250" s="26">
        <v>144</v>
      </c>
      <c r="BX250" s="27">
        <v>31</v>
      </c>
      <c r="BY250" s="28">
        <f t="shared" si="172"/>
        <v>83810</v>
      </c>
      <c r="BZ250" s="29">
        <f t="shared" si="173"/>
        <v>9082800</v>
      </c>
      <c r="CA250" s="14"/>
      <c r="CB250" s="139" t="s">
        <v>42</v>
      </c>
      <c r="CC250" s="30" t="s">
        <v>97</v>
      </c>
      <c r="CD250" s="31" t="s">
        <v>55</v>
      </c>
      <c r="CE250" s="31" t="s">
        <v>32</v>
      </c>
      <c r="CF250" s="31" t="s">
        <v>30</v>
      </c>
      <c r="CG250" s="31" t="s">
        <v>80</v>
      </c>
      <c r="CH250" s="31" t="s">
        <v>44</v>
      </c>
      <c r="CI250" s="31" t="s">
        <v>51</v>
      </c>
      <c r="CJ250" s="31" t="s">
        <v>81</v>
      </c>
      <c r="CK250" s="31" t="s">
        <v>23</v>
      </c>
      <c r="CL250" s="31" t="s">
        <v>21</v>
      </c>
      <c r="CM250" s="31" t="s">
        <v>62</v>
      </c>
      <c r="CN250" s="32" t="s">
        <v>92</v>
      </c>
      <c r="CO250" s="19"/>
    </row>
    <row r="251" spans="1:93" ht="12.75" x14ac:dyDescent="0.2">
      <c r="B251" s="8"/>
      <c r="C251" s="25">
        <v>67</v>
      </c>
      <c r="D251" s="26">
        <v>33</v>
      </c>
      <c r="E251" s="26">
        <v>104</v>
      </c>
      <c r="F251" s="26">
        <v>94</v>
      </c>
      <c r="G251" s="26">
        <v>24</v>
      </c>
      <c r="H251" s="26">
        <v>143</v>
      </c>
      <c r="I251" s="26">
        <v>2</v>
      </c>
      <c r="J251" s="26">
        <v>121</v>
      </c>
      <c r="K251" s="26">
        <v>51</v>
      </c>
      <c r="L251" s="26">
        <v>41</v>
      </c>
      <c r="M251" s="26">
        <v>112</v>
      </c>
      <c r="N251" s="27">
        <v>78</v>
      </c>
      <c r="O251" s="28">
        <f t="shared" si="168"/>
        <v>83810</v>
      </c>
      <c r="P251" s="29">
        <f t="shared" si="169"/>
        <v>9082800</v>
      </c>
      <c r="Q251" s="14"/>
      <c r="R251" s="144"/>
      <c r="S251" s="30" t="s">
        <v>68</v>
      </c>
      <c r="T251" s="37" t="s">
        <v>26</v>
      </c>
      <c r="U251" s="37" t="s">
        <v>104</v>
      </c>
      <c r="V251" s="31" t="s">
        <v>45</v>
      </c>
      <c r="W251" s="31" t="s">
        <v>159</v>
      </c>
      <c r="X251" s="31" t="s">
        <v>158</v>
      </c>
      <c r="Y251" s="31" t="s">
        <v>157</v>
      </c>
      <c r="Z251" s="31" t="s">
        <v>156</v>
      </c>
      <c r="AA251" s="31" t="s">
        <v>50</v>
      </c>
      <c r="AB251" s="37" t="s">
        <v>105</v>
      </c>
      <c r="AC251" s="37" t="s">
        <v>27</v>
      </c>
      <c r="AD251" s="32" t="s">
        <v>71</v>
      </c>
      <c r="AE251" s="19"/>
      <c r="AG251" s="8"/>
      <c r="AH251" s="25">
        <v>15</v>
      </c>
      <c r="AI251" s="26">
        <v>45</v>
      </c>
      <c r="AJ251" s="26">
        <v>77</v>
      </c>
      <c r="AK251" s="26">
        <v>108</v>
      </c>
      <c r="AL251" s="26">
        <v>26</v>
      </c>
      <c r="AM251" s="26">
        <v>19</v>
      </c>
      <c r="AN251" s="26">
        <v>126</v>
      </c>
      <c r="AO251" s="26">
        <v>119</v>
      </c>
      <c r="AP251" s="26">
        <v>37</v>
      </c>
      <c r="AQ251" s="26">
        <v>68</v>
      </c>
      <c r="AR251" s="26">
        <v>100</v>
      </c>
      <c r="AS251" s="27">
        <v>130</v>
      </c>
      <c r="AT251" s="28">
        <f t="shared" si="170"/>
        <v>83810</v>
      </c>
      <c r="AU251" s="29">
        <f t="shared" si="171"/>
        <v>9082800</v>
      </c>
      <c r="AV251" s="88"/>
      <c r="AW251" s="169" t="s">
        <v>174</v>
      </c>
      <c r="AX251" s="82" t="s">
        <v>19</v>
      </c>
      <c r="AY251" s="31" t="s">
        <v>101</v>
      </c>
      <c r="AZ251" s="31" t="s">
        <v>80</v>
      </c>
      <c r="BA251" s="31" t="s">
        <v>131</v>
      </c>
      <c r="BB251" s="93" t="s">
        <v>49</v>
      </c>
      <c r="BC251" s="31" t="s">
        <v>64</v>
      </c>
      <c r="BD251" s="31" t="s">
        <v>75</v>
      </c>
      <c r="BE251" s="31" t="s">
        <v>46</v>
      </c>
      <c r="BF251" s="31" t="s">
        <v>130</v>
      </c>
      <c r="BG251" s="94" t="s">
        <v>81</v>
      </c>
      <c r="BH251" s="34" t="s">
        <v>108</v>
      </c>
      <c r="BI251" s="32" t="s">
        <v>8</v>
      </c>
      <c r="BJ251" s="19"/>
      <c r="BL251" s="8"/>
      <c r="BM251" s="25">
        <v>63</v>
      </c>
      <c r="BN251" s="26">
        <v>74</v>
      </c>
      <c r="BO251" s="26">
        <v>22</v>
      </c>
      <c r="BP251" s="26">
        <v>138</v>
      </c>
      <c r="BQ251" s="26">
        <v>131</v>
      </c>
      <c r="BR251" s="26">
        <v>76</v>
      </c>
      <c r="BS251" s="26">
        <v>69</v>
      </c>
      <c r="BT251" s="26">
        <v>14</v>
      </c>
      <c r="BU251" s="26">
        <v>7</v>
      </c>
      <c r="BV251" s="26">
        <v>123</v>
      </c>
      <c r="BW251" s="26">
        <v>71</v>
      </c>
      <c r="BX251" s="27">
        <v>82</v>
      </c>
      <c r="BY251" s="28">
        <f t="shared" si="172"/>
        <v>83810</v>
      </c>
      <c r="BZ251" s="29">
        <f t="shared" si="173"/>
        <v>9082800</v>
      </c>
      <c r="CA251" s="14"/>
      <c r="CB251" s="139" t="s">
        <v>137</v>
      </c>
      <c r="CC251" s="39" t="s">
        <v>94</v>
      </c>
      <c r="CD251" s="31" t="s">
        <v>87</v>
      </c>
      <c r="CE251" s="163" t="s">
        <v>127</v>
      </c>
      <c r="CF251" s="177" t="s">
        <v>52</v>
      </c>
      <c r="CG251" s="177" t="s">
        <v>10</v>
      </c>
      <c r="CH251" s="34" t="s">
        <v>69</v>
      </c>
      <c r="CI251" s="34" t="s">
        <v>70</v>
      </c>
      <c r="CJ251" s="177" t="s">
        <v>17</v>
      </c>
      <c r="CK251" s="177" t="s">
        <v>43</v>
      </c>
      <c r="CL251" s="165" t="s">
        <v>126</v>
      </c>
      <c r="CM251" s="31" t="s">
        <v>88</v>
      </c>
      <c r="CN251" s="38" t="s">
        <v>95</v>
      </c>
      <c r="CO251" s="19"/>
    </row>
    <row r="252" spans="1:93" ht="13.5" thickBot="1" x14ac:dyDescent="0.25">
      <c r="B252" s="8"/>
      <c r="C252" s="40">
        <v>12</v>
      </c>
      <c r="D252" s="41">
        <v>96</v>
      </c>
      <c r="E252" s="41">
        <v>102</v>
      </c>
      <c r="F252" s="41">
        <v>86</v>
      </c>
      <c r="G252" s="41">
        <v>56</v>
      </c>
      <c r="H252" s="41">
        <v>3</v>
      </c>
      <c r="I252" s="41">
        <v>142</v>
      </c>
      <c r="J252" s="41">
        <v>89</v>
      </c>
      <c r="K252" s="41">
        <v>59</v>
      </c>
      <c r="L252" s="41">
        <v>43</v>
      </c>
      <c r="M252" s="41">
        <v>49</v>
      </c>
      <c r="N252" s="42">
        <v>133</v>
      </c>
      <c r="O252" s="28">
        <f t="shared" si="168"/>
        <v>83810</v>
      </c>
      <c r="P252" s="29">
        <f t="shared" si="169"/>
        <v>9082800</v>
      </c>
      <c r="Q252" s="14"/>
      <c r="R252" s="144" t="s">
        <v>20</v>
      </c>
      <c r="S252" s="43" t="s">
        <v>168</v>
      </c>
      <c r="T252" s="44" t="s">
        <v>139</v>
      </c>
      <c r="U252" s="44" t="s">
        <v>58</v>
      </c>
      <c r="V252" s="44" t="s">
        <v>66</v>
      </c>
      <c r="W252" s="44" t="s">
        <v>47</v>
      </c>
      <c r="X252" s="44" t="s">
        <v>72</v>
      </c>
      <c r="Y252" s="44" t="s">
        <v>67</v>
      </c>
      <c r="Z252" s="44" t="s">
        <v>48</v>
      </c>
      <c r="AA252" s="44" t="s">
        <v>73</v>
      </c>
      <c r="AB252" s="44" t="s">
        <v>59</v>
      </c>
      <c r="AC252" s="44" t="s">
        <v>138</v>
      </c>
      <c r="AD252" s="45" t="s">
        <v>169</v>
      </c>
      <c r="AE252" s="19"/>
      <c r="AG252" s="8"/>
      <c r="AH252" s="40">
        <v>139</v>
      </c>
      <c r="AI252" s="41">
        <v>62</v>
      </c>
      <c r="AJ252" s="41">
        <v>46</v>
      </c>
      <c r="AK252" s="41">
        <v>112</v>
      </c>
      <c r="AL252" s="41">
        <v>129</v>
      </c>
      <c r="AM252" s="41">
        <v>92</v>
      </c>
      <c r="AN252" s="41">
        <v>53</v>
      </c>
      <c r="AO252" s="41">
        <v>16</v>
      </c>
      <c r="AP252" s="41">
        <v>33</v>
      </c>
      <c r="AQ252" s="41">
        <v>99</v>
      </c>
      <c r="AR252" s="41">
        <v>83</v>
      </c>
      <c r="AS252" s="42">
        <v>6</v>
      </c>
      <c r="AT252" s="28">
        <f t="shared" si="170"/>
        <v>83810</v>
      </c>
      <c r="AU252" s="29">
        <f t="shared" si="171"/>
        <v>9082800</v>
      </c>
      <c r="AV252" s="88"/>
      <c r="AW252" s="169" t="s">
        <v>178</v>
      </c>
      <c r="AX252" s="43" t="s">
        <v>25</v>
      </c>
      <c r="AY252" s="85" t="s">
        <v>21</v>
      </c>
      <c r="AZ252" s="44" t="s">
        <v>31</v>
      </c>
      <c r="BA252" s="44" t="s">
        <v>27</v>
      </c>
      <c r="BB252" s="115" t="s">
        <v>30</v>
      </c>
      <c r="BC252" s="44" t="s">
        <v>24</v>
      </c>
      <c r="BD252" s="44" t="s">
        <v>29</v>
      </c>
      <c r="BE252" s="44" t="s">
        <v>23</v>
      </c>
      <c r="BF252" s="44" t="s">
        <v>26</v>
      </c>
      <c r="BG252" s="100" t="s">
        <v>22</v>
      </c>
      <c r="BH252" s="44" t="s">
        <v>32</v>
      </c>
      <c r="BI252" s="86" t="s">
        <v>28</v>
      </c>
      <c r="BJ252" s="19"/>
      <c r="BL252" s="8"/>
      <c r="BM252" s="40">
        <v>128</v>
      </c>
      <c r="BN252" s="41">
        <v>126</v>
      </c>
      <c r="BO252" s="41">
        <v>81</v>
      </c>
      <c r="BP252" s="41">
        <v>119</v>
      </c>
      <c r="BQ252" s="41">
        <v>42</v>
      </c>
      <c r="BR252" s="41">
        <v>108</v>
      </c>
      <c r="BS252" s="41">
        <v>37</v>
      </c>
      <c r="BT252" s="41">
        <v>103</v>
      </c>
      <c r="BU252" s="41">
        <v>26</v>
      </c>
      <c r="BV252" s="41">
        <v>64</v>
      </c>
      <c r="BW252" s="41">
        <v>19</v>
      </c>
      <c r="BX252" s="42">
        <v>17</v>
      </c>
      <c r="BY252" s="28">
        <f t="shared" si="172"/>
        <v>83810</v>
      </c>
      <c r="BZ252" s="29">
        <f t="shared" si="173"/>
        <v>9082800</v>
      </c>
      <c r="CA252" s="14"/>
      <c r="CB252" s="139" t="s">
        <v>124</v>
      </c>
      <c r="CC252" s="43" t="s">
        <v>98</v>
      </c>
      <c r="CD252" s="44" t="s">
        <v>75</v>
      </c>
      <c r="CE252" s="166" t="s">
        <v>153</v>
      </c>
      <c r="CF252" s="167" t="s">
        <v>46</v>
      </c>
      <c r="CG252" s="167" t="s">
        <v>13</v>
      </c>
      <c r="CH252" s="44" t="s">
        <v>131</v>
      </c>
      <c r="CI252" s="44" t="s">
        <v>130</v>
      </c>
      <c r="CJ252" s="167" t="s">
        <v>14</v>
      </c>
      <c r="CK252" s="167" t="s">
        <v>49</v>
      </c>
      <c r="CL252" s="168" t="s">
        <v>152</v>
      </c>
      <c r="CM252" s="44" t="s">
        <v>64</v>
      </c>
      <c r="CN252" s="45" t="s">
        <v>91</v>
      </c>
      <c r="CO252" s="19"/>
    </row>
    <row r="253" spans="1:93" ht="12.75" x14ac:dyDescent="0.2">
      <c r="B253" s="8"/>
      <c r="C253" s="50">
        <f t="shared" ref="C253:N253" si="174">SUMSQ(C241:C252)</f>
        <v>83810</v>
      </c>
      <c r="D253" s="51">
        <f t="shared" si="174"/>
        <v>83810</v>
      </c>
      <c r="E253" s="51">
        <f t="shared" si="174"/>
        <v>83810</v>
      </c>
      <c r="F253" s="51">
        <f t="shared" si="174"/>
        <v>83810</v>
      </c>
      <c r="G253" s="51">
        <f t="shared" si="174"/>
        <v>83810</v>
      </c>
      <c r="H253" s="51">
        <f t="shared" si="174"/>
        <v>83810</v>
      </c>
      <c r="I253" s="51">
        <f t="shared" si="174"/>
        <v>83810</v>
      </c>
      <c r="J253" s="51">
        <f t="shared" si="174"/>
        <v>83810</v>
      </c>
      <c r="K253" s="51">
        <f t="shared" si="174"/>
        <v>83810</v>
      </c>
      <c r="L253" s="51">
        <f t="shared" si="174"/>
        <v>83810</v>
      </c>
      <c r="M253" s="51">
        <f t="shared" si="174"/>
        <v>83810</v>
      </c>
      <c r="N253" s="51">
        <f t="shared" si="174"/>
        <v>83810</v>
      </c>
      <c r="O253" s="28">
        <f>SUMSQ(C241,D242,E243,F244,G245,H246,I247,J248,K249,L250,M251,N252)</f>
        <v>83810</v>
      </c>
      <c r="P253" s="52">
        <f>C241^3+D242^3+E243^3+F244^3+G245^3+H246^3+I247^3+J248^3+K249^3+L250^3+M251^3+N252^3</f>
        <v>9082800</v>
      </c>
      <c r="Q253" s="14"/>
      <c r="R253" s="14"/>
      <c r="S253" s="161"/>
      <c r="T253" s="161"/>
      <c r="U253" s="161"/>
      <c r="V253" s="161"/>
      <c r="W253" s="161"/>
      <c r="X253" s="161"/>
      <c r="Y253" s="161"/>
      <c r="Z253" s="161"/>
      <c r="AA253" s="161"/>
      <c r="AB253" s="161"/>
      <c r="AC253" s="161"/>
      <c r="AD253" s="161"/>
      <c r="AE253" s="19"/>
      <c r="AG253" s="8"/>
      <c r="AH253" s="50">
        <f t="shared" ref="AH253:AS253" si="175">SUMSQ(AH241:AH252)</f>
        <v>83810</v>
      </c>
      <c r="AI253" s="51">
        <f t="shared" si="175"/>
        <v>83810</v>
      </c>
      <c r="AJ253" s="51">
        <f t="shared" si="175"/>
        <v>83810</v>
      </c>
      <c r="AK253" s="51">
        <f t="shared" si="175"/>
        <v>83810</v>
      </c>
      <c r="AL253" s="51">
        <f t="shared" si="175"/>
        <v>83810</v>
      </c>
      <c r="AM253" s="51">
        <f t="shared" si="175"/>
        <v>83810</v>
      </c>
      <c r="AN253" s="51">
        <f t="shared" si="175"/>
        <v>83810</v>
      </c>
      <c r="AO253" s="51">
        <f t="shared" si="175"/>
        <v>83810</v>
      </c>
      <c r="AP253" s="51">
        <f t="shared" si="175"/>
        <v>83810</v>
      </c>
      <c r="AQ253" s="51">
        <f t="shared" si="175"/>
        <v>83810</v>
      </c>
      <c r="AR253" s="51">
        <f t="shared" si="175"/>
        <v>83810</v>
      </c>
      <c r="AS253" s="51">
        <f t="shared" si="175"/>
        <v>83810</v>
      </c>
      <c r="AT253" s="28">
        <f>SUMSQ(AH241,AI242,AJ243,AK244,AL245,AM246,AN247,AO248,AP249,AQ250,AR251,AS252)</f>
        <v>83810</v>
      </c>
      <c r="AU253" s="52">
        <f>AH241^3+AI242^3+AJ243^3+AK244^3+AL245^3+AM246^3+AN247^3+AO248^3+AP249^3+AQ250^3+AR251^3+AS252^3</f>
        <v>9082800</v>
      </c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9"/>
      <c r="BL253" s="8"/>
      <c r="BM253" s="50">
        <f t="shared" ref="BM253:BX253" si="176">SUMSQ(BM241:BM252)</f>
        <v>83810</v>
      </c>
      <c r="BN253" s="51">
        <f t="shared" si="176"/>
        <v>83810</v>
      </c>
      <c r="BO253" s="51">
        <f t="shared" si="176"/>
        <v>83810</v>
      </c>
      <c r="BP253" s="51">
        <f t="shared" si="176"/>
        <v>83810</v>
      </c>
      <c r="BQ253" s="51">
        <f t="shared" si="176"/>
        <v>83810</v>
      </c>
      <c r="BR253" s="51">
        <f t="shared" si="176"/>
        <v>83810</v>
      </c>
      <c r="BS253" s="51">
        <f t="shared" si="176"/>
        <v>83810</v>
      </c>
      <c r="BT253" s="51">
        <f t="shared" si="176"/>
        <v>83810</v>
      </c>
      <c r="BU253" s="51">
        <f t="shared" si="176"/>
        <v>83810</v>
      </c>
      <c r="BV253" s="51">
        <f t="shared" si="176"/>
        <v>83810</v>
      </c>
      <c r="BW253" s="51">
        <f t="shared" si="176"/>
        <v>83810</v>
      </c>
      <c r="BX253" s="51">
        <f t="shared" si="176"/>
        <v>83810</v>
      </c>
      <c r="BY253" s="28">
        <f>SUMSQ(BM241,BN242,BO243,BP244,BQ245,BR246,BS247,BT248,BU249,BV250,BW251,BX252)</f>
        <v>83810</v>
      </c>
      <c r="BZ253" s="52">
        <f>BM241^3+BN242^3+BO243^3+BP244^3+BQ245^3+BR246^3+BS247^3+BT248^3+BU249^3+BV250^3+BW251^3+BX252^3</f>
        <v>9082800</v>
      </c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9"/>
    </row>
    <row r="254" spans="1:93" ht="12.75" thickBot="1" x14ac:dyDescent="0.25">
      <c r="B254" s="8"/>
      <c r="C254" s="55">
        <f t="shared" ref="C254:N254" si="177">C241^3+C242^3+C243^3+C244^3+C245^3+C246^3+C247^3+C248^3+C249^3+C250^3+C251^3+C252^3</f>
        <v>9082800</v>
      </c>
      <c r="D254" s="56">
        <f t="shared" si="177"/>
        <v>9082800</v>
      </c>
      <c r="E254" s="56">
        <f t="shared" si="177"/>
        <v>9082800</v>
      </c>
      <c r="F254" s="56">
        <f t="shared" si="177"/>
        <v>9082800</v>
      </c>
      <c r="G254" s="56">
        <f t="shared" si="177"/>
        <v>9082800</v>
      </c>
      <c r="H254" s="56">
        <f t="shared" si="177"/>
        <v>9082800</v>
      </c>
      <c r="I254" s="56">
        <f t="shared" si="177"/>
        <v>9082800</v>
      </c>
      <c r="J254" s="56">
        <f t="shared" si="177"/>
        <v>9082800</v>
      </c>
      <c r="K254" s="56">
        <f t="shared" si="177"/>
        <v>9082800</v>
      </c>
      <c r="L254" s="56">
        <f t="shared" si="177"/>
        <v>9082800</v>
      </c>
      <c r="M254" s="56">
        <f t="shared" si="177"/>
        <v>9082800</v>
      </c>
      <c r="N254" s="56">
        <f t="shared" si="177"/>
        <v>9082800</v>
      </c>
      <c r="O254" s="57">
        <f>SUMSQ(C252,D251,E250,F249,G248,H247,I246,J245,K244,L243,M242,N241)</f>
        <v>83810</v>
      </c>
      <c r="P254" s="58">
        <f>C252^3+D251^3+E250^3+F249^3+G248^3+H247^3+I246^3+J245^3+K244^3+L243^3+M242^3+N241^3</f>
        <v>9082800</v>
      </c>
      <c r="Q254" s="14"/>
      <c r="R254" s="14"/>
      <c r="S254" s="62" t="s">
        <v>98</v>
      </c>
      <c r="T254" s="63" t="s">
        <v>87</v>
      </c>
      <c r="U254" s="63" t="s">
        <v>32</v>
      </c>
      <c r="V254" s="63" t="s">
        <v>101</v>
      </c>
      <c r="W254" s="63" t="s">
        <v>118</v>
      </c>
      <c r="X254" s="63" t="s">
        <v>65</v>
      </c>
      <c r="Y254" s="63" t="s">
        <v>116</v>
      </c>
      <c r="Z254" s="63" t="s">
        <v>114</v>
      </c>
      <c r="AA254" s="63" t="s">
        <v>145</v>
      </c>
      <c r="AB254" s="63" t="s">
        <v>38</v>
      </c>
      <c r="AC254" s="63" t="s">
        <v>27</v>
      </c>
      <c r="AD254" s="64" t="s">
        <v>169</v>
      </c>
      <c r="AE254" s="19"/>
      <c r="AG254" s="8"/>
      <c r="AH254" s="55">
        <f t="shared" ref="AH254:AS254" si="178">AH241^3+AH242^3+AH243^3+AH244^3+AH245^3+AH246^3+AH247^3+AH248^3+AH249^3+AH250^3+AH251^3+AH252^3</f>
        <v>9082800</v>
      </c>
      <c r="AI254" s="56">
        <f t="shared" si="178"/>
        <v>9082800</v>
      </c>
      <c r="AJ254" s="56">
        <f t="shared" si="178"/>
        <v>9082800</v>
      </c>
      <c r="AK254" s="56">
        <f t="shared" si="178"/>
        <v>9082800</v>
      </c>
      <c r="AL254" s="56">
        <f t="shared" si="178"/>
        <v>9082800</v>
      </c>
      <c r="AM254" s="56">
        <f t="shared" si="178"/>
        <v>9082800</v>
      </c>
      <c r="AN254" s="56">
        <f t="shared" si="178"/>
        <v>9082800</v>
      </c>
      <c r="AO254" s="56">
        <f t="shared" si="178"/>
        <v>9082800</v>
      </c>
      <c r="AP254" s="56">
        <f t="shared" si="178"/>
        <v>9082800</v>
      </c>
      <c r="AQ254" s="56">
        <f t="shared" si="178"/>
        <v>9082800</v>
      </c>
      <c r="AR254" s="56">
        <f t="shared" si="178"/>
        <v>9082800</v>
      </c>
      <c r="AS254" s="56">
        <f t="shared" si="178"/>
        <v>9082800</v>
      </c>
      <c r="AT254" s="57">
        <f>SUMSQ(AH252,AI251,AJ250,AK249,AL248,AM247,AN246,AO245,AP244,AQ243,AR242,AS241)</f>
        <v>83810</v>
      </c>
      <c r="AU254" s="58">
        <f>AH252^3+AI251^3+AJ250^3+AK249^3+AL248^3+AM247^3+AN246^3+AO245^3+AP244^3+AQ243^3+AR242^3+AS241^3</f>
        <v>9082800</v>
      </c>
      <c r="AV254" s="14"/>
      <c r="AW254" s="14"/>
      <c r="AX254" s="62" t="s">
        <v>123</v>
      </c>
      <c r="AY254" s="63" t="s">
        <v>121</v>
      </c>
      <c r="AZ254" s="63" t="s">
        <v>73</v>
      </c>
      <c r="BA254" s="63" t="s">
        <v>93</v>
      </c>
      <c r="BB254" s="63" t="s">
        <v>37</v>
      </c>
      <c r="BC254" s="63" t="s">
        <v>136</v>
      </c>
      <c r="BD254" s="63" t="s">
        <v>60</v>
      </c>
      <c r="BE254" s="63" t="s">
        <v>104</v>
      </c>
      <c r="BF254" s="63" t="s">
        <v>163</v>
      </c>
      <c r="BG254" s="63" t="s">
        <v>94</v>
      </c>
      <c r="BH254" s="63" t="s">
        <v>108</v>
      </c>
      <c r="BI254" s="64" t="s">
        <v>28</v>
      </c>
      <c r="BJ254" s="19"/>
      <c r="BL254" s="8"/>
      <c r="BM254" s="55">
        <f t="shared" ref="BM254:BX254" si="179">BM241^3+BM242^3+BM243^3+BM244^3+BM245^3+BM246^3+BM247^3+BM248^3+BM249^3+BM250^3+BM251^3+BM252^3</f>
        <v>9082800</v>
      </c>
      <c r="BN254" s="56">
        <f t="shared" si="179"/>
        <v>9082800</v>
      </c>
      <c r="BO254" s="56">
        <f t="shared" si="179"/>
        <v>9082800</v>
      </c>
      <c r="BP254" s="56">
        <f t="shared" si="179"/>
        <v>9082800</v>
      </c>
      <c r="BQ254" s="56">
        <f t="shared" si="179"/>
        <v>9082800</v>
      </c>
      <c r="BR254" s="56">
        <f t="shared" si="179"/>
        <v>9082800</v>
      </c>
      <c r="BS254" s="56">
        <f t="shared" si="179"/>
        <v>9082800</v>
      </c>
      <c r="BT254" s="56">
        <f t="shared" si="179"/>
        <v>9082800</v>
      </c>
      <c r="BU254" s="56">
        <f t="shared" si="179"/>
        <v>9082800</v>
      </c>
      <c r="BV254" s="56">
        <f t="shared" si="179"/>
        <v>9082800</v>
      </c>
      <c r="BW254" s="56">
        <f t="shared" si="179"/>
        <v>9082800</v>
      </c>
      <c r="BX254" s="56">
        <f t="shared" si="179"/>
        <v>9082800</v>
      </c>
      <c r="BY254" s="57">
        <f>SUMSQ(BM252,BN251,BO250,BP249,BQ248,BR247,BS246,BT245,BU244,BV243,BW242,BX241)</f>
        <v>83810</v>
      </c>
      <c r="BZ254" s="58">
        <f>BM252^3+BN251^3+BO250^3+BP249^3+BQ248^3+BR247^3+BS246^3+BT245^3+BU244^3+BV243^3+BW242^3+BX241^3</f>
        <v>9082800</v>
      </c>
      <c r="CA254" s="14"/>
      <c r="CB254" s="14"/>
      <c r="CC254" s="62" t="s">
        <v>168</v>
      </c>
      <c r="CD254" s="63" t="s">
        <v>26</v>
      </c>
      <c r="CE254" s="63" t="s">
        <v>37</v>
      </c>
      <c r="CF254" s="63" t="s">
        <v>142</v>
      </c>
      <c r="CG254" s="63" t="s">
        <v>113</v>
      </c>
      <c r="CH254" s="63" t="s">
        <v>111</v>
      </c>
      <c r="CI254" s="63" t="s">
        <v>74</v>
      </c>
      <c r="CJ254" s="63" t="s">
        <v>123</v>
      </c>
      <c r="CK254" s="63" t="s">
        <v>108</v>
      </c>
      <c r="CL254" s="63" t="s">
        <v>21</v>
      </c>
      <c r="CM254" s="63" t="s">
        <v>88</v>
      </c>
      <c r="CN254" s="64" t="s">
        <v>91</v>
      </c>
      <c r="CO254" s="19"/>
    </row>
    <row r="255" spans="1:93" ht="12.75" thickBot="1" x14ac:dyDescent="0.25">
      <c r="B255" s="65" t="s">
        <v>0</v>
      </c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134"/>
      <c r="P255" s="134"/>
      <c r="Q255" s="66"/>
      <c r="R255" s="66"/>
      <c r="S255" s="126" t="s">
        <v>168</v>
      </c>
      <c r="T255" s="127" t="s">
        <v>26</v>
      </c>
      <c r="U255" s="127" t="s">
        <v>37</v>
      </c>
      <c r="V255" s="127" t="s">
        <v>142</v>
      </c>
      <c r="W255" s="127" t="s">
        <v>113</v>
      </c>
      <c r="X255" s="127" t="s">
        <v>111</v>
      </c>
      <c r="Y255" s="127" t="s">
        <v>74</v>
      </c>
      <c r="Z255" s="127" t="s">
        <v>123</v>
      </c>
      <c r="AA255" s="127" t="s">
        <v>108</v>
      </c>
      <c r="AB255" s="127" t="s">
        <v>21</v>
      </c>
      <c r="AC255" s="127" t="s">
        <v>88</v>
      </c>
      <c r="AD255" s="128" t="s">
        <v>91</v>
      </c>
      <c r="AE255" s="71"/>
      <c r="AG255" s="8" t="s">
        <v>0</v>
      </c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72"/>
      <c r="AU255" s="72"/>
      <c r="AV255" s="14"/>
      <c r="AW255" s="14"/>
      <c r="AX255" s="73" t="s">
        <v>25</v>
      </c>
      <c r="AY255" s="74" t="s">
        <v>101</v>
      </c>
      <c r="AZ255" s="74" t="s">
        <v>95</v>
      </c>
      <c r="BA255" s="74" t="s">
        <v>162</v>
      </c>
      <c r="BB255" s="74" t="s">
        <v>105</v>
      </c>
      <c r="BC255" s="74" t="s">
        <v>57</v>
      </c>
      <c r="BD255" s="74" t="s">
        <v>133</v>
      </c>
      <c r="BE255" s="74" t="s">
        <v>38</v>
      </c>
      <c r="BF255" s="74" t="s">
        <v>96</v>
      </c>
      <c r="BG255" s="74" t="s">
        <v>66</v>
      </c>
      <c r="BH255" s="74" t="s">
        <v>120</v>
      </c>
      <c r="BI255" s="75" t="s">
        <v>118</v>
      </c>
      <c r="BJ255" s="19"/>
      <c r="BL255" s="8" t="s">
        <v>0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72"/>
      <c r="BZ255" s="72"/>
      <c r="CA255" s="14"/>
      <c r="CB255" s="14"/>
      <c r="CC255" s="73" t="s">
        <v>98</v>
      </c>
      <c r="CD255" s="74" t="s">
        <v>87</v>
      </c>
      <c r="CE255" s="74" t="s">
        <v>32</v>
      </c>
      <c r="CF255" s="74" t="s">
        <v>101</v>
      </c>
      <c r="CG255" s="74" t="s">
        <v>118</v>
      </c>
      <c r="CH255" s="74" t="s">
        <v>65</v>
      </c>
      <c r="CI255" s="74" t="s">
        <v>116</v>
      </c>
      <c r="CJ255" s="74" t="s">
        <v>114</v>
      </c>
      <c r="CK255" s="74" t="s">
        <v>145</v>
      </c>
      <c r="CL255" s="74" t="s">
        <v>38</v>
      </c>
      <c r="CM255" s="74" t="s">
        <v>27</v>
      </c>
      <c r="CN255" s="75" t="s">
        <v>169</v>
      </c>
      <c r="CO255" s="19"/>
    </row>
    <row r="256" spans="1:93" ht="12.75" thickBot="1" x14ac:dyDescent="0.25">
      <c r="AG256" s="76"/>
      <c r="AH256" s="76"/>
      <c r="AI256" s="76"/>
      <c r="AJ256" s="76"/>
      <c r="AK256" s="76"/>
      <c r="AL256" s="76"/>
      <c r="AM256" s="76"/>
      <c r="AN256" s="76"/>
      <c r="AO256" s="76"/>
      <c r="AP256" s="76"/>
      <c r="AQ256" s="76"/>
      <c r="AR256" s="76"/>
      <c r="AS256" s="76"/>
      <c r="AT256" s="76"/>
      <c r="AU256" s="76"/>
      <c r="AV256" s="76"/>
      <c r="AW256" s="76"/>
      <c r="AX256" s="76"/>
      <c r="AY256" s="76"/>
      <c r="AZ256" s="76"/>
      <c r="BA256" s="76"/>
      <c r="BB256" s="76"/>
      <c r="BC256" s="76" t="s">
        <v>0</v>
      </c>
      <c r="BD256" s="76"/>
      <c r="BE256" s="76"/>
      <c r="BF256" s="77"/>
      <c r="BG256" s="76"/>
      <c r="BH256" s="76"/>
      <c r="BI256" s="76"/>
      <c r="BJ256" s="76"/>
      <c r="BL256" s="76" t="s">
        <v>0</v>
      </c>
      <c r="BM256" s="76"/>
      <c r="BN256" s="76"/>
      <c r="BO256" s="76"/>
      <c r="BP256" s="76"/>
      <c r="BQ256" s="76"/>
      <c r="BR256" s="76"/>
      <c r="BS256" s="76"/>
      <c r="BT256" s="76"/>
      <c r="BU256" s="76"/>
      <c r="BV256" s="76"/>
      <c r="BW256" s="76"/>
      <c r="BX256" s="76"/>
      <c r="BY256" s="76"/>
      <c r="BZ256" s="76"/>
      <c r="CA256" s="76"/>
      <c r="CB256" s="76"/>
      <c r="CC256" s="76"/>
      <c r="CD256" s="76"/>
      <c r="CE256" s="76"/>
      <c r="CF256" s="76"/>
      <c r="CG256" s="76"/>
      <c r="CH256" s="76"/>
      <c r="CI256" s="76"/>
      <c r="CJ256" s="76"/>
      <c r="CK256" s="76"/>
      <c r="CL256" s="76"/>
      <c r="CM256" s="76"/>
      <c r="CN256" s="76"/>
      <c r="CO256" s="76"/>
    </row>
    <row r="257" spans="1:93" ht="12.75" thickBot="1" x14ac:dyDescent="0.25">
      <c r="B257" s="2"/>
      <c r="C257" s="3"/>
      <c r="D257" s="3"/>
      <c r="E257" s="3"/>
      <c r="F257" s="3"/>
      <c r="G257" s="3"/>
      <c r="H257" s="3"/>
      <c r="I257" s="4" t="s">
        <v>253</v>
      </c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">
        <v>254</v>
      </c>
      <c r="Y257" s="3"/>
      <c r="Z257" s="3"/>
      <c r="AA257" s="130"/>
      <c r="AB257" s="3"/>
      <c r="AC257" s="3"/>
      <c r="AD257" s="3"/>
      <c r="AE257" s="6"/>
      <c r="AG257" s="2" t="s">
        <v>0</v>
      </c>
      <c r="AH257" s="3"/>
      <c r="AI257" s="3"/>
      <c r="AJ257" s="3"/>
      <c r="AK257" s="3"/>
      <c r="AL257" s="3"/>
      <c r="AM257" s="3"/>
      <c r="AN257" s="4" t="s">
        <v>255</v>
      </c>
      <c r="AO257" s="3"/>
      <c r="AP257" s="3"/>
      <c r="AQ257" s="3"/>
      <c r="AR257" s="3"/>
      <c r="AS257" s="3"/>
      <c r="AT257" s="3"/>
      <c r="AU257" s="3"/>
      <c r="AV257" s="3"/>
      <c r="AW257" s="3" t="s">
        <v>0</v>
      </c>
      <c r="AX257" s="3"/>
      <c r="AY257" s="3"/>
      <c r="AZ257" s="3"/>
      <c r="BA257" s="3"/>
      <c r="BB257" s="3"/>
      <c r="BC257" s="4" t="s">
        <v>256</v>
      </c>
      <c r="BD257" s="5"/>
      <c r="BE257" s="3"/>
      <c r="BF257" s="3"/>
      <c r="BG257" s="3"/>
      <c r="BH257" s="3"/>
      <c r="BI257" s="3"/>
      <c r="BJ257" s="6"/>
      <c r="BL257" s="2" t="s">
        <v>0</v>
      </c>
      <c r="BM257" s="3"/>
      <c r="BN257" s="3"/>
      <c r="BO257" s="3"/>
      <c r="BP257" s="3"/>
      <c r="BQ257" s="3"/>
      <c r="BR257" s="3"/>
      <c r="BS257" s="4" t="s">
        <v>257</v>
      </c>
      <c r="BT257" s="3"/>
      <c r="BU257" s="3"/>
      <c r="BV257" s="3"/>
      <c r="BW257" s="3"/>
      <c r="BX257" s="3"/>
      <c r="BY257" s="3"/>
      <c r="BZ257" s="3"/>
      <c r="CA257" s="3"/>
      <c r="CB257" s="3" t="s">
        <v>0</v>
      </c>
      <c r="CC257" s="3"/>
      <c r="CD257" s="3"/>
      <c r="CE257" s="3"/>
      <c r="CF257" s="3"/>
      <c r="CG257" s="3"/>
      <c r="CH257" s="4" t="s">
        <v>202</v>
      </c>
      <c r="CI257" s="5"/>
      <c r="CJ257" s="3"/>
      <c r="CK257" s="3"/>
      <c r="CL257" s="3"/>
      <c r="CM257" s="3"/>
      <c r="CN257" s="3"/>
      <c r="CO257" s="6"/>
    </row>
    <row r="258" spans="1:93" ht="12.75" x14ac:dyDescent="0.2">
      <c r="B258" s="8"/>
      <c r="C258" s="9">
        <v>128</v>
      </c>
      <c r="D258" s="10">
        <v>126</v>
      </c>
      <c r="E258" s="10">
        <v>81</v>
      </c>
      <c r="F258" s="10">
        <v>119</v>
      </c>
      <c r="G258" s="10">
        <v>42</v>
      </c>
      <c r="H258" s="10">
        <v>108</v>
      </c>
      <c r="I258" s="10">
        <v>37</v>
      </c>
      <c r="J258" s="10">
        <v>103</v>
      </c>
      <c r="K258" s="10">
        <v>26</v>
      </c>
      <c r="L258" s="10">
        <v>64</v>
      </c>
      <c r="M258" s="10">
        <v>19</v>
      </c>
      <c r="N258" s="11">
        <v>17</v>
      </c>
      <c r="O258" s="12">
        <f t="shared" ref="O258:O269" si="180">SUMSQ(C258:N258)</f>
        <v>83810</v>
      </c>
      <c r="P258" s="13">
        <f t="shared" ref="P258:P269" si="181">C258^3+D258^3+E258^3+F258^3+G258^3+H258^3+I258^3+J258^3+K258^3+L258^3+M258^3+N258^3</f>
        <v>9082800</v>
      </c>
      <c r="Q258" s="14"/>
      <c r="R258" s="144" t="s">
        <v>178</v>
      </c>
      <c r="S258" s="16" t="s">
        <v>98</v>
      </c>
      <c r="T258" s="17" t="s">
        <v>75</v>
      </c>
      <c r="U258" s="17" t="s">
        <v>153</v>
      </c>
      <c r="V258" s="17" t="s">
        <v>46</v>
      </c>
      <c r="W258" s="17" t="s">
        <v>13</v>
      </c>
      <c r="X258" s="17" t="s">
        <v>131</v>
      </c>
      <c r="Y258" s="17" t="s">
        <v>130</v>
      </c>
      <c r="Z258" s="17" t="s">
        <v>14</v>
      </c>
      <c r="AA258" s="17" t="s">
        <v>49</v>
      </c>
      <c r="AB258" s="17" t="s">
        <v>152</v>
      </c>
      <c r="AC258" s="17" t="s">
        <v>64</v>
      </c>
      <c r="AD258" s="18" t="s">
        <v>91</v>
      </c>
      <c r="AE258" s="19"/>
      <c r="AG258" s="8"/>
      <c r="AH258" s="9">
        <v>15</v>
      </c>
      <c r="AI258" s="10">
        <v>45</v>
      </c>
      <c r="AJ258" s="10">
        <v>77</v>
      </c>
      <c r="AK258" s="10">
        <v>108</v>
      </c>
      <c r="AL258" s="10">
        <v>26</v>
      </c>
      <c r="AM258" s="10">
        <v>19</v>
      </c>
      <c r="AN258" s="10">
        <v>126</v>
      </c>
      <c r="AO258" s="10">
        <v>119</v>
      </c>
      <c r="AP258" s="10">
        <v>37</v>
      </c>
      <c r="AQ258" s="10">
        <v>68</v>
      </c>
      <c r="AR258" s="10">
        <v>100</v>
      </c>
      <c r="AS258" s="11">
        <v>130</v>
      </c>
      <c r="AT258" s="12">
        <f t="shared" ref="AT258:AT269" si="182">SUMSQ(AH258:AS258)</f>
        <v>83810</v>
      </c>
      <c r="AU258" s="13">
        <f t="shared" ref="AU258:AU269" si="183">AH258^3+AI258^3+AJ258^3+AK258^3+AL258^3+AM258^3+AN258^3+AO258^3+AP258^3+AQ258^3+AR258^3+AS258^3</f>
        <v>9082800</v>
      </c>
      <c r="AV258" s="14"/>
      <c r="AW258" s="169" t="s">
        <v>174</v>
      </c>
      <c r="AX258" s="21" t="s">
        <v>19</v>
      </c>
      <c r="AY258" s="17" t="s">
        <v>101</v>
      </c>
      <c r="AZ258" s="90" t="s">
        <v>80</v>
      </c>
      <c r="BA258" s="17" t="s">
        <v>131</v>
      </c>
      <c r="BB258" s="17" t="s">
        <v>49</v>
      </c>
      <c r="BC258" s="17" t="s">
        <v>64</v>
      </c>
      <c r="BD258" s="17" t="s">
        <v>75</v>
      </c>
      <c r="BE258" s="111" t="s">
        <v>46</v>
      </c>
      <c r="BF258" s="17" t="s">
        <v>130</v>
      </c>
      <c r="BG258" s="17" t="s">
        <v>81</v>
      </c>
      <c r="BH258" s="22" t="s">
        <v>108</v>
      </c>
      <c r="BI258" s="18" t="s">
        <v>8</v>
      </c>
      <c r="BJ258" s="19"/>
      <c r="BL258" s="8"/>
      <c r="BM258" s="9">
        <v>12</v>
      </c>
      <c r="BN258" s="10">
        <v>96</v>
      </c>
      <c r="BO258" s="10">
        <v>102</v>
      </c>
      <c r="BP258" s="10">
        <v>86</v>
      </c>
      <c r="BQ258" s="10">
        <v>56</v>
      </c>
      <c r="BR258" s="10">
        <v>3</v>
      </c>
      <c r="BS258" s="10">
        <v>142</v>
      </c>
      <c r="BT258" s="10">
        <v>89</v>
      </c>
      <c r="BU258" s="10">
        <v>59</v>
      </c>
      <c r="BV258" s="10">
        <v>43</v>
      </c>
      <c r="BW258" s="10">
        <v>49</v>
      </c>
      <c r="BX258" s="11">
        <v>133</v>
      </c>
      <c r="BY258" s="12">
        <f t="shared" ref="BY258:BY269" si="184">SUMSQ(BM258:BX258)</f>
        <v>83810</v>
      </c>
      <c r="BZ258" s="13">
        <f t="shared" ref="BZ258:BZ269" si="185">BM258^3+BN258^3+BO258^3+BP258^3+BQ258^3+BR258^3+BS258^3+BT258^3+BU258^3+BV258^3+BW258^3+BX258^3</f>
        <v>9082800</v>
      </c>
      <c r="CA258" s="14"/>
      <c r="CB258" s="139" t="s">
        <v>33</v>
      </c>
      <c r="CC258" s="16" t="s">
        <v>168</v>
      </c>
      <c r="CD258" s="17" t="s">
        <v>139</v>
      </c>
      <c r="CE258" s="17" t="s">
        <v>58</v>
      </c>
      <c r="CF258" s="17" t="s">
        <v>66</v>
      </c>
      <c r="CG258" s="17" t="s">
        <v>47</v>
      </c>
      <c r="CH258" s="17" t="s">
        <v>72</v>
      </c>
      <c r="CI258" s="17" t="s">
        <v>67</v>
      </c>
      <c r="CJ258" s="17" t="s">
        <v>48</v>
      </c>
      <c r="CK258" s="17" t="s">
        <v>73</v>
      </c>
      <c r="CL258" s="17" t="s">
        <v>59</v>
      </c>
      <c r="CM258" s="17" t="s">
        <v>138</v>
      </c>
      <c r="CN258" s="18" t="s">
        <v>169</v>
      </c>
      <c r="CO258" s="19"/>
    </row>
    <row r="259" spans="1:93" ht="12.75" x14ac:dyDescent="0.2">
      <c r="B259" s="8"/>
      <c r="C259" s="25">
        <v>67</v>
      </c>
      <c r="D259" s="26">
        <v>74</v>
      </c>
      <c r="E259" s="26">
        <v>22</v>
      </c>
      <c r="F259" s="26">
        <v>94</v>
      </c>
      <c r="G259" s="26">
        <v>24</v>
      </c>
      <c r="H259" s="26">
        <v>143</v>
      </c>
      <c r="I259" s="26">
        <v>2</v>
      </c>
      <c r="J259" s="26">
        <v>121</v>
      </c>
      <c r="K259" s="26">
        <v>51</v>
      </c>
      <c r="L259" s="26">
        <v>123</v>
      </c>
      <c r="M259" s="26">
        <v>71</v>
      </c>
      <c r="N259" s="27">
        <v>78</v>
      </c>
      <c r="O259" s="28">
        <f t="shared" si="180"/>
        <v>83810</v>
      </c>
      <c r="P259" s="29">
        <f t="shared" si="181"/>
        <v>9082800</v>
      </c>
      <c r="Q259" s="14"/>
      <c r="R259" s="144" t="s">
        <v>174</v>
      </c>
      <c r="S259" s="30" t="s">
        <v>68</v>
      </c>
      <c r="T259" s="35" t="s">
        <v>87</v>
      </c>
      <c r="U259" s="35" t="s">
        <v>127</v>
      </c>
      <c r="V259" s="31" t="s">
        <v>45</v>
      </c>
      <c r="W259" s="31" t="s">
        <v>159</v>
      </c>
      <c r="X259" s="31" t="s">
        <v>158</v>
      </c>
      <c r="Y259" s="31" t="s">
        <v>157</v>
      </c>
      <c r="Z259" s="31" t="s">
        <v>156</v>
      </c>
      <c r="AA259" s="31" t="s">
        <v>50</v>
      </c>
      <c r="AB259" s="35" t="s">
        <v>126</v>
      </c>
      <c r="AC259" s="35" t="s">
        <v>88</v>
      </c>
      <c r="AD259" s="32" t="s">
        <v>71</v>
      </c>
      <c r="AE259" s="19"/>
      <c r="AG259" s="8"/>
      <c r="AH259" s="25">
        <v>139</v>
      </c>
      <c r="AI259" s="26">
        <v>62</v>
      </c>
      <c r="AJ259" s="26">
        <v>46</v>
      </c>
      <c r="AK259" s="26">
        <v>112</v>
      </c>
      <c r="AL259" s="26">
        <v>129</v>
      </c>
      <c r="AM259" s="26">
        <v>92</v>
      </c>
      <c r="AN259" s="26">
        <v>53</v>
      </c>
      <c r="AO259" s="26">
        <v>16</v>
      </c>
      <c r="AP259" s="26">
        <v>33</v>
      </c>
      <c r="AQ259" s="26">
        <v>99</v>
      </c>
      <c r="AR259" s="26">
        <v>83</v>
      </c>
      <c r="AS259" s="27">
        <v>6</v>
      </c>
      <c r="AT259" s="28">
        <f t="shared" si="182"/>
        <v>83810</v>
      </c>
      <c r="AU259" s="29">
        <f t="shared" si="183"/>
        <v>9082800</v>
      </c>
      <c r="AV259" s="14"/>
      <c r="AW259" s="169" t="s">
        <v>178</v>
      </c>
      <c r="AX259" s="30" t="s">
        <v>25</v>
      </c>
      <c r="AY259" s="33" t="s">
        <v>21</v>
      </c>
      <c r="AZ259" s="93" t="s">
        <v>31</v>
      </c>
      <c r="BA259" s="31" t="s">
        <v>27</v>
      </c>
      <c r="BB259" s="31" t="s">
        <v>30</v>
      </c>
      <c r="BC259" s="31" t="s">
        <v>24</v>
      </c>
      <c r="BD259" s="31" t="s">
        <v>29</v>
      </c>
      <c r="BE259" s="94" t="s">
        <v>23</v>
      </c>
      <c r="BF259" s="31" t="s">
        <v>26</v>
      </c>
      <c r="BG259" s="31" t="s">
        <v>22</v>
      </c>
      <c r="BH259" s="31" t="s">
        <v>32</v>
      </c>
      <c r="BI259" s="38" t="s">
        <v>28</v>
      </c>
      <c r="BJ259" s="19"/>
      <c r="BL259" s="8"/>
      <c r="BM259" s="25">
        <v>63</v>
      </c>
      <c r="BN259" s="26">
        <v>33</v>
      </c>
      <c r="BO259" s="26">
        <v>104</v>
      </c>
      <c r="BP259" s="26">
        <v>138</v>
      </c>
      <c r="BQ259" s="26">
        <v>131</v>
      </c>
      <c r="BR259" s="26">
        <v>76</v>
      </c>
      <c r="BS259" s="26">
        <v>69</v>
      </c>
      <c r="BT259" s="26">
        <v>14</v>
      </c>
      <c r="BU259" s="26">
        <v>7</v>
      </c>
      <c r="BV259" s="26">
        <v>41</v>
      </c>
      <c r="BW259" s="26">
        <v>112</v>
      </c>
      <c r="BX259" s="27">
        <v>82</v>
      </c>
      <c r="BY259" s="28">
        <f t="shared" si="184"/>
        <v>83810</v>
      </c>
      <c r="BZ259" s="29">
        <f t="shared" si="185"/>
        <v>9082800</v>
      </c>
      <c r="CA259" s="14"/>
      <c r="CB259" s="139" t="s">
        <v>42</v>
      </c>
      <c r="CC259" s="39" t="s">
        <v>94</v>
      </c>
      <c r="CD259" s="31" t="s">
        <v>26</v>
      </c>
      <c r="CE259" s="31" t="s">
        <v>104</v>
      </c>
      <c r="CF259" s="177" t="s">
        <v>52</v>
      </c>
      <c r="CG259" s="177" t="s">
        <v>10</v>
      </c>
      <c r="CH259" s="34" t="s">
        <v>69</v>
      </c>
      <c r="CI259" s="34" t="s">
        <v>70</v>
      </c>
      <c r="CJ259" s="177" t="s">
        <v>17</v>
      </c>
      <c r="CK259" s="177" t="s">
        <v>43</v>
      </c>
      <c r="CL259" s="31" t="s">
        <v>105</v>
      </c>
      <c r="CM259" s="31" t="s">
        <v>27</v>
      </c>
      <c r="CN259" s="38" t="s">
        <v>95</v>
      </c>
      <c r="CO259" s="19"/>
    </row>
    <row r="260" spans="1:93" ht="12.75" x14ac:dyDescent="0.2">
      <c r="B260" s="8"/>
      <c r="C260" s="25">
        <v>114</v>
      </c>
      <c r="D260" s="26">
        <v>1</v>
      </c>
      <c r="E260" s="26">
        <v>83</v>
      </c>
      <c r="F260" s="26">
        <v>129</v>
      </c>
      <c r="G260" s="26">
        <v>77</v>
      </c>
      <c r="H260" s="26">
        <v>58</v>
      </c>
      <c r="I260" s="26">
        <v>87</v>
      </c>
      <c r="J260" s="26">
        <v>68</v>
      </c>
      <c r="K260" s="26">
        <v>16</v>
      </c>
      <c r="L260" s="26">
        <v>62</v>
      </c>
      <c r="M260" s="26">
        <v>144</v>
      </c>
      <c r="N260" s="27">
        <v>31</v>
      </c>
      <c r="O260" s="28">
        <f t="shared" si="180"/>
        <v>83810</v>
      </c>
      <c r="P260" s="29">
        <f t="shared" si="181"/>
        <v>9082800</v>
      </c>
      <c r="Q260" s="14"/>
      <c r="R260" s="144" t="s">
        <v>172</v>
      </c>
      <c r="S260" s="30" t="s">
        <v>97</v>
      </c>
      <c r="T260" s="31" t="s">
        <v>55</v>
      </c>
      <c r="U260" s="31" t="s">
        <v>32</v>
      </c>
      <c r="V260" s="31" t="s">
        <v>30</v>
      </c>
      <c r="W260" s="31" t="s">
        <v>80</v>
      </c>
      <c r="X260" s="31" t="s">
        <v>44</v>
      </c>
      <c r="Y260" s="31" t="s">
        <v>51</v>
      </c>
      <c r="Z260" s="31" t="s">
        <v>81</v>
      </c>
      <c r="AA260" s="31" t="s">
        <v>23</v>
      </c>
      <c r="AB260" s="31" t="s">
        <v>21</v>
      </c>
      <c r="AC260" s="31" t="s">
        <v>62</v>
      </c>
      <c r="AD260" s="32" t="s">
        <v>92</v>
      </c>
      <c r="AE260" s="19"/>
      <c r="AG260" s="8"/>
      <c r="AH260" s="25">
        <v>95</v>
      </c>
      <c r="AI260" s="26">
        <v>7</v>
      </c>
      <c r="AJ260" s="26">
        <v>82</v>
      </c>
      <c r="AK260" s="26">
        <v>114</v>
      </c>
      <c r="AL260" s="26">
        <v>121</v>
      </c>
      <c r="AM260" s="26">
        <v>110</v>
      </c>
      <c r="AN260" s="26">
        <v>35</v>
      </c>
      <c r="AO260" s="26">
        <v>24</v>
      </c>
      <c r="AP260" s="26">
        <v>31</v>
      </c>
      <c r="AQ260" s="26">
        <v>63</v>
      </c>
      <c r="AR260" s="26">
        <v>138</v>
      </c>
      <c r="AS260" s="27">
        <v>50</v>
      </c>
      <c r="AT260" s="28">
        <f t="shared" si="182"/>
        <v>83810</v>
      </c>
      <c r="AU260" s="29">
        <f t="shared" si="183"/>
        <v>9082800</v>
      </c>
      <c r="AV260" s="14"/>
      <c r="AW260" s="169" t="s">
        <v>172</v>
      </c>
      <c r="AX260" s="30" t="s">
        <v>9</v>
      </c>
      <c r="AY260" s="31" t="s">
        <v>43</v>
      </c>
      <c r="AZ260" s="105" t="s">
        <v>95</v>
      </c>
      <c r="BA260" s="31" t="s">
        <v>97</v>
      </c>
      <c r="BB260" s="31" t="s">
        <v>156</v>
      </c>
      <c r="BC260" s="31" t="s">
        <v>175</v>
      </c>
      <c r="BD260" s="31" t="s">
        <v>176</v>
      </c>
      <c r="BE260" s="94" t="s">
        <v>159</v>
      </c>
      <c r="BF260" s="31" t="s">
        <v>92</v>
      </c>
      <c r="BG260" s="34" t="s">
        <v>94</v>
      </c>
      <c r="BH260" s="31" t="s">
        <v>52</v>
      </c>
      <c r="BI260" s="32" t="s">
        <v>18</v>
      </c>
      <c r="BJ260" s="19"/>
      <c r="BL260" s="8"/>
      <c r="BM260" s="25">
        <v>53</v>
      </c>
      <c r="BN260" s="26">
        <v>124</v>
      </c>
      <c r="BO260" s="26">
        <v>34</v>
      </c>
      <c r="BP260" s="26">
        <v>72</v>
      </c>
      <c r="BQ260" s="26">
        <v>134</v>
      </c>
      <c r="BR260" s="26">
        <v>118</v>
      </c>
      <c r="BS260" s="26">
        <v>27</v>
      </c>
      <c r="BT260" s="26">
        <v>11</v>
      </c>
      <c r="BU260" s="26">
        <v>73</v>
      </c>
      <c r="BV260" s="26">
        <v>111</v>
      </c>
      <c r="BW260" s="26">
        <v>21</v>
      </c>
      <c r="BX260" s="27">
        <v>92</v>
      </c>
      <c r="BY260" s="28">
        <f t="shared" si="184"/>
        <v>83810</v>
      </c>
      <c r="BZ260" s="29">
        <f t="shared" si="185"/>
        <v>9082800</v>
      </c>
      <c r="CA260" s="14"/>
      <c r="CB260" s="139" t="s">
        <v>90</v>
      </c>
      <c r="CC260" s="30" t="s">
        <v>29</v>
      </c>
      <c r="CD260" s="31" t="s">
        <v>109</v>
      </c>
      <c r="CE260" s="31" t="s">
        <v>37</v>
      </c>
      <c r="CF260" s="31" t="s">
        <v>77</v>
      </c>
      <c r="CG260" s="31" t="s">
        <v>121</v>
      </c>
      <c r="CH260" s="31" t="s">
        <v>11</v>
      </c>
      <c r="CI260" s="31" t="s">
        <v>16</v>
      </c>
      <c r="CJ260" s="31" t="s">
        <v>120</v>
      </c>
      <c r="CK260" s="31" t="s">
        <v>84</v>
      </c>
      <c r="CL260" s="31" t="s">
        <v>38</v>
      </c>
      <c r="CM260" s="31" t="s">
        <v>100</v>
      </c>
      <c r="CN260" s="32" t="s">
        <v>24</v>
      </c>
      <c r="CO260" s="19"/>
    </row>
    <row r="261" spans="1:93" ht="12.75" x14ac:dyDescent="0.2">
      <c r="B261" s="8"/>
      <c r="C261" s="25">
        <v>46</v>
      </c>
      <c r="D261" s="26">
        <v>113</v>
      </c>
      <c r="E261" s="26">
        <v>135</v>
      </c>
      <c r="F261" s="26">
        <v>45</v>
      </c>
      <c r="G261" s="26">
        <v>15</v>
      </c>
      <c r="H261" s="26">
        <v>65</v>
      </c>
      <c r="I261" s="26">
        <v>80</v>
      </c>
      <c r="J261" s="26">
        <v>130</v>
      </c>
      <c r="K261" s="26">
        <v>100</v>
      </c>
      <c r="L261" s="26">
        <v>10</v>
      </c>
      <c r="M261" s="26">
        <v>32</v>
      </c>
      <c r="N261" s="27">
        <v>99</v>
      </c>
      <c r="O261" s="28">
        <f t="shared" si="180"/>
        <v>83810</v>
      </c>
      <c r="P261" s="29">
        <f t="shared" si="181"/>
        <v>9082800</v>
      </c>
      <c r="Q261" s="14"/>
      <c r="R261" s="144"/>
      <c r="S261" s="30" t="s">
        <v>31</v>
      </c>
      <c r="T261" s="31" t="s">
        <v>155</v>
      </c>
      <c r="U261" s="31" t="s">
        <v>112</v>
      </c>
      <c r="V261" s="119" t="s">
        <v>101</v>
      </c>
      <c r="W261" s="31" t="s">
        <v>19</v>
      </c>
      <c r="X261" s="119" t="s">
        <v>35</v>
      </c>
      <c r="Y261" s="119" t="s">
        <v>40</v>
      </c>
      <c r="Z261" s="31" t="s">
        <v>8</v>
      </c>
      <c r="AA261" s="119" t="s">
        <v>108</v>
      </c>
      <c r="AB261" s="31" t="s">
        <v>115</v>
      </c>
      <c r="AC261" s="31" t="s">
        <v>160</v>
      </c>
      <c r="AD261" s="32" t="s">
        <v>22</v>
      </c>
      <c r="AE261" s="19"/>
      <c r="AG261" s="8"/>
      <c r="AH261" s="25">
        <v>132</v>
      </c>
      <c r="AI261" s="26">
        <v>128</v>
      </c>
      <c r="AJ261" s="26">
        <v>81</v>
      </c>
      <c r="AK261" s="26">
        <v>44</v>
      </c>
      <c r="AL261" s="26">
        <v>58</v>
      </c>
      <c r="AM261" s="26">
        <v>124</v>
      </c>
      <c r="AN261" s="26">
        <v>21</v>
      </c>
      <c r="AO261" s="26">
        <v>87</v>
      </c>
      <c r="AP261" s="26">
        <v>101</v>
      </c>
      <c r="AQ261" s="26">
        <v>64</v>
      </c>
      <c r="AR261" s="26">
        <v>17</v>
      </c>
      <c r="AS261" s="27">
        <v>13</v>
      </c>
      <c r="AT261" s="28">
        <f t="shared" si="182"/>
        <v>83810</v>
      </c>
      <c r="AU261" s="29">
        <f t="shared" si="183"/>
        <v>9082800</v>
      </c>
      <c r="AV261" s="14"/>
      <c r="AW261" s="169" t="s">
        <v>20</v>
      </c>
      <c r="AX261" s="39" t="s">
        <v>123</v>
      </c>
      <c r="AY261" s="31" t="s">
        <v>98</v>
      </c>
      <c r="AZ261" s="93" t="s">
        <v>153</v>
      </c>
      <c r="BA261" s="33" t="s">
        <v>102</v>
      </c>
      <c r="BB261" s="31" t="s">
        <v>44</v>
      </c>
      <c r="BC261" s="31" t="s">
        <v>109</v>
      </c>
      <c r="BD261" s="31" t="s">
        <v>100</v>
      </c>
      <c r="BE261" s="94" t="s">
        <v>51</v>
      </c>
      <c r="BF261" s="31" t="s">
        <v>107</v>
      </c>
      <c r="BG261" s="31" t="s">
        <v>152</v>
      </c>
      <c r="BH261" s="31" t="s">
        <v>91</v>
      </c>
      <c r="BI261" s="32" t="s">
        <v>118</v>
      </c>
      <c r="BJ261" s="19"/>
      <c r="BL261" s="8"/>
      <c r="BM261" s="25">
        <v>137</v>
      </c>
      <c r="BN261" s="26">
        <v>39</v>
      </c>
      <c r="BO261" s="26">
        <v>136</v>
      </c>
      <c r="BP261" s="26">
        <v>55</v>
      </c>
      <c r="BQ261" s="26">
        <v>88</v>
      </c>
      <c r="BR261" s="26">
        <v>50</v>
      </c>
      <c r="BS261" s="26">
        <v>95</v>
      </c>
      <c r="BT261" s="26">
        <v>57</v>
      </c>
      <c r="BU261" s="26">
        <v>90</v>
      </c>
      <c r="BV261" s="26">
        <v>9</v>
      </c>
      <c r="BW261" s="26">
        <v>106</v>
      </c>
      <c r="BX261" s="27">
        <v>8</v>
      </c>
      <c r="BY261" s="28">
        <f t="shared" si="184"/>
        <v>83810</v>
      </c>
      <c r="BZ261" s="29">
        <f t="shared" si="185"/>
        <v>9082800</v>
      </c>
      <c r="CA261" s="14"/>
      <c r="CB261" s="139" t="s">
        <v>117</v>
      </c>
      <c r="CC261" s="30" t="s">
        <v>78</v>
      </c>
      <c r="CD261" s="31" t="s">
        <v>125</v>
      </c>
      <c r="CE261" s="31" t="s">
        <v>147</v>
      </c>
      <c r="CF261" s="31" t="s">
        <v>142</v>
      </c>
      <c r="CG261" s="31" t="s">
        <v>56</v>
      </c>
      <c r="CH261" s="31" t="s">
        <v>18</v>
      </c>
      <c r="CI261" s="31" t="s">
        <v>9</v>
      </c>
      <c r="CJ261" s="31" t="s">
        <v>61</v>
      </c>
      <c r="CK261" s="31" t="s">
        <v>145</v>
      </c>
      <c r="CL261" s="31" t="s">
        <v>150</v>
      </c>
      <c r="CM261" s="31" t="s">
        <v>128</v>
      </c>
      <c r="CN261" s="32" t="s">
        <v>83</v>
      </c>
      <c r="CO261" s="19"/>
    </row>
    <row r="262" spans="1:93" ht="12.75" x14ac:dyDescent="0.2">
      <c r="A262" s="140"/>
      <c r="B262" s="8"/>
      <c r="C262" s="25">
        <v>109</v>
      </c>
      <c r="D262" s="26">
        <v>38</v>
      </c>
      <c r="E262" s="26">
        <v>85</v>
      </c>
      <c r="F262" s="26">
        <v>29</v>
      </c>
      <c r="G262" s="26">
        <v>13</v>
      </c>
      <c r="H262" s="26">
        <v>25</v>
      </c>
      <c r="I262" s="26">
        <v>120</v>
      </c>
      <c r="J262" s="26">
        <v>132</v>
      </c>
      <c r="K262" s="26">
        <v>116</v>
      </c>
      <c r="L262" s="26">
        <v>60</v>
      </c>
      <c r="M262" s="26">
        <v>107</v>
      </c>
      <c r="N262" s="27">
        <v>36</v>
      </c>
      <c r="O262" s="28">
        <f t="shared" si="180"/>
        <v>83810</v>
      </c>
      <c r="P262" s="29">
        <f t="shared" si="181"/>
        <v>9082800</v>
      </c>
      <c r="Q262" s="14"/>
      <c r="R262" s="144" t="s">
        <v>164</v>
      </c>
      <c r="S262" s="30" t="s">
        <v>60</v>
      </c>
      <c r="T262" s="31" t="s">
        <v>149</v>
      </c>
      <c r="U262" s="31" t="s">
        <v>166</v>
      </c>
      <c r="V262" s="31" t="s">
        <v>136</v>
      </c>
      <c r="W262" s="31" t="s">
        <v>118</v>
      </c>
      <c r="X262" s="31" t="s">
        <v>93</v>
      </c>
      <c r="Y262" s="31" t="s">
        <v>96</v>
      </c>
      <c r="Z262" s="31" t="s">
        <v>123</v>
      </c>
      <c r="AA262" s="31" t="s">
        <v>133</v>
      </c>
      <c r="AB262" s="31" t="s">
        <v>165</v>
      </c>
      <c r="AC262" s="31" t="s">
        <v>148</v>
      </c>
      <c r="AD262" s="32" t="s">
        <v>57</v>
      </c>
      <c r="AE262" s="19"/>
      <c r="AG262" s="8"/>
      <c r="AH262" s="25">
        <v>76</v>
      </c>
      <c r="AI262" s="26">
        <v>134</v>
      </c>
      <c r="AJ262" s="26">
        <v>3</v>
      </c>
      <c r="AK262" s="26">
        <v>107</v>
      </c>
      <c r="AL262" s="26">
        <v>73</v>
      </c>
      <c r="AM262" s="26">
        <v>49</v>
      </c>
      <c r="AN262" s="26">
        <v>96</v>
      </c>
      <c r="AO262" s="26">
        <v>72</v>
      </c>
      <c r="AP262" s="26">
        <v>38</v>
      </c>
      <c r="AQ262" s="26">
        <v>142</v>
      </c>
      <c r="AR262" s="26">
        <v>11</v>
      </c>
      <c r="AS262" s="27">
        <v>69</v>
      </c>
      <c r="AT262" s="28">
        <f t="shared" si="182"/>
        <v>83810</v>
      </c>
      <c r="AU262" s="29">
        <f t="shared" si="183"/>
        <v>9082800</v>
      </c>
      <c r="AV262" s="14"/>
      <c r="AW262" s="169" t="s">
        <v>53</v>
      </c>
      <c r="AX262" s="30" t="s">
        <v>69</v>
      </c>
      <c r="AY262" s="34" t="s">
        <v>121</v>
      </c>
      <c r="AZ262" s="93" t="s">
        <v>72</v>
      </c>
      <c r="BA262" s="31" t="s">
        <v>148</v>
      </c>
      <c r="BB262" s="33" t="s">
        <v>84</v>
      </c>
      <c r="BC262" s="31" t="s">
        <v>138</v>
      </c>
      <c r="BD262" s="31" t="s">
        <v>139</v>
      </c>
      <c r="BE262" s="94" t="s">
        <v>77</v>
      </c>
      <c r="BF262" s="31" t="s">
        <v>149</v>
      </c>
      <c r="BG262" s="31" t="s">
        <v>67</v>
      </c>
      <c r="BH262" s="31" t="s">
        <v>120</v>
      </c>
      <c r="BI262" s="32" t="s">
        <v>70</v>
      </c>
      <c r="BJ262" s="19"/>
      <c r="BL262" s="8"/>
      <c r="BM262" s="25">
        <v>6</v>
      </c>
      <c r="BN262" s="26">
        <v>47</v>
      </c>
      <c r="BO262" s="26">
        <v>48</v>
      </c>
      <c r="BP262" s="26">
        <v>20</v>
      </c>
      <c r="BQ262" s="26">
        <v>115</v>
      </c>
      <c r="BR262" s="26">
        <v>84</v>
      </c>
      <c r="BS262" s="26">
        <v>61</v>
      </c>
      <c r="BT262" s="26">
        <v>30</v>
      </c>
      <c r="BU262" s="26">
        <v>125</v>
      </c>
      <c r="BV262" s="26">
        <v>97</v>
      </c>
      <c r="BW262" s="26">
        <v>98</v>
      </c>
      <c r="BX262" s="27">
        <v>139</v>
      </c>
      <c r="BY262" s="28">
        <f t="shared" si="184"/>
        <v>83810</v>
      </c>
      <c r="BZ262" s="29">
        <f t="shared" si="185"/>
        <v>9082800</v>
      </c>
      <c r="CA262" s="14"/>
      <c r="CB262" s="139" t="s">
        <v>132</v>
      </c>
      <c r="CC262" s="30" t="s">
        <v>28</v>
      </c>
      <c r="CD262" s="31" t="s">
        <v>135</v>
      </c>
      <c r="CE262" s="31" t="s">
        <v>146</v>
      </c>
      <c r="CF262" s="31" t="s">
        <v>54</v>
      </c>
      <c r="CG262" s="31" t="s">
        <v>113</v>
      </c>
      <c r="CH262" s="31" t="s">
        <v>12</v>
      </c>
      <c r="CI262" s="31" t="s">
        <v>15</v>
      </c>
      <c r="CJ262" s="31" t="s">
        <v>114</v>
      </c>
      <c r="CK262" s="31" t="s">
        <v>63</v>
      </c>
      <c r="CL262" s="31" t="s">
        <v>141</v>
      </c>
      <c r="CM262" s="31" t="s">
        <v>134</v>
      </c>
      <c r="CN262" s="32" t="s">
        <v>25</v>
      </c>
      <c r="CO262" s="19"/>
    </row>
    <row r="263" spans="1:93" ht="12.75" x14ac:dyDescent="0.2">
      <c r="A263" s="140"/>
      <c r="B263" s="8"/>
      <c r="C263" s="25">
        <v>91</v>
      </c>
      <c r="D263" s="26">
        <v>127</v>
      </c>
      <c r="E263" s="26">
        <v>5</v>
      </c>
      <c r="F263" s="26">
        <v>79</v>
      </c>
      <c r="G263" s="26">
        <v>70</v>
      </c>
      <c r="H263" s="26">
        <v>23</v>
      </c>
      <c r="I263" s="26">
        <v>122</v>
      </c>
      <c r="J263" s="26">
        <v>75</v>
      </c>
      <c r="K263" s="26">
        <v>66</v>
      </c>
      <c r="L263" s="26">
        <v>140</v>
      </c>
      <c r="M263" s="26">
        <v>18</v>
      </c>
      <c r="N263" s="27">
        <v>54</v>
      </c>
      <c r="O263" s="28">
        <f t="shared" si="180"/>
        <v>83810</v>
      </c>
      <c r="P263" s="29">
        <f t="shared" si="181"/>
        <v>9082800</v>
      </c>
      <c r="Q263" s="14"/>
      <c r="R263" s="144"/>
      <c r="S263" s="150" t="s">
        <v>119</v>
      </c>
      <c r="T263" s="31" t="s">
        <v>41</v>
      </c>
      <c r="U263" s="31" t="s">
        <v>144</v>
      </c>
      <c r="V263" s="31" t="s">
        <v>103</v>
      </c>
      <c r="W263" s="31" t="s">
        <v>162</v>
      </c>
      <c r="X263" s="151" t="s">
        <v>65</v>
      </c>
      <c r="Y263" s="151" t="s">
        <v>74</v>
      </c>
      <c r="Z263" s="31" t="s">
        <v>163</v>
      </c>
      <c r="AA263" s="31" t="s">
        <v>106</v>
      </c>
      <c r="AB263" s="31" t="s">
        <v>143</v>
      </c>
      <c r="AC263" s="31" t="s">
        <v>34</v>
      </c>
      <c r="AD263" s="152" t="s">
        <v>122</v>
      </c>
      <c r="AE263" s="19"/>
      <c r="AG263" s="8"/>
      <c r="AH263" s="25">
        <v>79</v>
      </c>
      <c r="AI263" s="26">
        <v>117</v>
      </c>
      <c r="AJ263" s="26">
        <v>59</v>
      </c>
      <c r="AK263" s="26">
        <v>30</v>
      </c>
      <c r="AL263" s="26">
        <v>122</v>
      </c>
      <c r="AM263" s="26">
        <v>135</v>
      </c>
      <c r="AN263" s="26">
        <v>10</v>
      </c>
      <c r="AO263" s="26">
        <v>23</v>
      </c>
      <c r="AP263" s="26">
        <v>115</v>
      </c>
      <c r="AQ263" s="26">
        <v>86</v>
      </c>
      <c r="AR263" s="26">
        <v>28</v>
      </c>
      <c r="AS263" s="27">
        <v>66</v>
      </c>
      <c r="AT263" s="28">
        <f t="shared" si="182"/>
        <v>83810</v>
      </c>
      <c r="AU263" s="29">
        <f t="shared" si="183"/>
        <v>9082800</v>
      </c>
      <c r="AV263" s="14"/>
      <c r="AW263" s="169" t="s">
        <v>85</v>
      </c>
      <c r="AX263" s="30" t="s">
        <v>103</v>
      </c>
      <c r="AY263" s="31" t="s">
        <v>111</v>
      </c>
      <c r="AZ263" s="95" t="s">
        <v>73</v>
      </c>
      <c r="BA263" s="31" t="s">
        <v>114</v>
      </c>
      <c r="BB263" s="31" t="s">
        <v>74</v>
      </c>
      <c r="BC263" s="33" t="s">
        <v>112</v>
      </c>
      <c r="BD263" s="31" t="s">
        <v>115</v>
      </c>
      <c r="BE263" s="94" t="s">
        <v>65</v>
      </c>
      <c r="BF263" s="31" t="s">
        <v>113</v>
      </c>
      <c r="BG263" s="31" t="s">
        <v>66</v>
      </c>
      <c r="BH263" s="31" t="s">
        <v>116</v>
      </c>
      <c r="BI263" s="32" t="s">
        <v>106</v>
      </c>
      <c r="BJ263" s="19"/>
      <c r="BL263" s="8"/>
      <c r="BM263" s="25">
        <v>44</v>
      </c>
      <c r="BN263" s="26">
        <v>127</v>
      </c>
      <c r="BO263" s="26">
        <v>5</v>
      </c>
      <c r="BP263" s="26">
        <v>79</v>
      </c>
      <c r="BQ263" s="26">
        <v>70</v>
      </c>
      <c r="BR263" s="26">
        <v>117</v>
      </c>
      <c r="BS263" s="26">
        <v>28</v>
      </c>
      <c r="BT263" s="26">
        <v>75</v>
      </c>
      <c r="BU263" s="26">
        <v>66</v>
      </c>
      <c r="BV263" s="26">
        <v>140</v>
      </c>
      <c r="BW263" s="26">
        <v>18</v>
      </c>
      <c r="BX263" s="27">
        <v>101</v>
      </c>
      <c r="BY263" s="28">
        <f t="shared" si="184"/>
        <v>83810</v>
      </c>
      <c r="BZ263" s="29">
        <f t="shared" si="185"/>
        <v>9082800</v>
      </c>
      <c r="CA263" s="14"/>
      <c r="CB263" s="139"/>
      <c r="CC263" s="30" t="s">
        <v>102</v>
      </c>
      <c r="CD263" s="31" t="s">
        <v>41</v>
      </c>
      <c r="CE263" s="31" t="s">
        <v>144</v>
      </c>
      <c r="CF263" s="31" t="s">
        <v>103</v>
      </c>
      <c r="CG263" s="31" t="s">
        <v>162</v>
      </c>
      <c r="CH263" s="31" t="s">
        <v>111</v>
      </c>
      <c r="CI263" s="31" t="s">
        <v>116</v>
      </c>
      <c r="CJ263" s="31" t="s">
        <v>163</v>
      </c>
      <c r="CK263" s="31" t="s">
        <v>106</v>
      </c>
      <c r="CL263" s="31" t="s">
        <v>143</v>
      </c>
      <c r="CM263" s="31" t="s">
        <v>34</v>
      </c>
      <c r="CN263" s="32" t="s">
        <v>107</v>
      </c>
      <c r="CO263" s="19"/>
    </row>
    <row r="264" spans="1:93" ht="12.75" x14ac:dyDescent="0.2">
      <c r="B264" s="8"/>
      <c r="C264" s="25">
        <v>44</v>
      </c>
      <c r="D264" s="26">
        <v>52</v>
      </c>
      <c r="E264" s="26">
        <v>35</v>
      </c>
      <c r="F264" s="26">
        <v>4</v>
      </c>
      <c r="G264" s="26">
        <v>105</v>
      </c>
      <c r="H264" s="26">
        <v>117</v>
      </c>
      <c r="I264" s="26">
        <v>28</v>
      </c>
      <c r="J264" s="26">
        <v>40</v>
      </c>
      <c r="K264" s="26">
        <v>141</v>
      </c>
      <c r="L264" s="26">
        <v>110</v>
      </c>
      <c r="M264" s="26">
        <v>93</v>
      </c>
      <c r="N264" s="27">
        <v>101</v>
      </c>
      <c r="O264" s="28">
        <f t="shared" si="180"/>
        <v>83810</v>
      </c>
      <c r="P264" s="29">
        <f t="shared" si="181"/>
        <v>9082800</v>
      </c>
      <c r="Q264" s="14"/>
      <c r="R264" s="144"/>
      <c r="S264" s="147" t="s">
        <v>102</v>
      </c>
      <c r="T264" s="31" t="s">
        <v>86</v>
      </c>
      <c r="U264" s="31" t="s">
        <v>176</v>
      </c>
      <c r="V264" s="31" t="s">
        <v>82</v>
      </c>
      <c r="W264" s="31" t="s">
        <v>36</v>
      </c>
      <c r="X264" s="148" t="s">
        <v>111</v>
      </c>
      <c r="Y264" s="148" t="s">
        <v>116</v>
      </c>
      <c r="Z264" s="31" t="s">
        <v>39</v>
      </c>
      <c r="AA264" s="31" t="s">
        <v>79</v>
      </c>
      <c r="AB264" s="31" t="s">
        <v>175</v>
      </c>
      <c r="AC264" s="31" t="s">
        <v>89</v>
      </c>
      <c r="AD264" s="149" t="s">
        <v>107</v>
      </c>
      <c r="AE264" s="19"/>
      <c r="AG264" s="8"/>
      <c r="AH264" s="25">
        <v>113</v>
      </c>
      <c r="AI264" s="26">
        <v>106</v>
      </c>
      <c r="AJ264" s="26">
        <v>8</v>
      </c>
      <c r="AK264" s="26">
        <v>25</v>
      </c>
      <c r="AL264" s="26">
        <v>84</v>
      </c>
      <c r="AM264" s="26">
        <v>105</v>
      </c>
      <c r="AN264" s="26">
        <v>40</v>
      </c>
      <c r="AO264" s="26">
        <v>61</v>
      </c>
      <c r="AP264" s="26">
        <v>120</v>
      </c>
      <c r="AQ264" s="26">
        <v>137</v>
      </c>
      <c r="AR264" s="26">
        <v>39</v>
      </c>
      <c r="AS264" s="27">
        <v>32</v>
      </c>
      <c r="AT264" s="28">
        <f t="shared" si="182"/>
        <v>83810</v>
      </c>
      <c r="AU264" s="29">
        <f t="shared" si="183"/>
        <v>9082800</v>
      </c>
      <c r="AV264" s="14"/>
      <c r="AW264" s="169" t="s">
        <v>110</v>
      </c>
      <c r="AX264" s="30" t="s">
        <v>155</v>
      </c>
      <c r="AY264" s="31" t="s">
        <v>128</v>
      </c>
      <c r="AZ264" s="93" t="s">
        <v>83</v>
      </c>
      <c r="BA264" s="34" t="s">
        <v>93</v>
      </c>
      <c r="BB264" s="31" t="s">
        <v>12</v>
      </c>
      <c r="BC264" s="31" t="s">
        <v>36</v>
      </c>
      <c r="BD264" s="33" t="s">
        <v>39</v>
      </c>
      <c r="BE264" s="94" t="s">
        <v>15</v>
      </c>
      <c r="BF264" s="31" t="s">
        <v>96</v>
      </c>
      <c r="BG264" s="31" t="s">
        <v>78</v>
      </c>
      <c r="BH264" s="31" t="s">
        <v>125</v>
      </c>
      <c r="BI264" s="32" t="s">
        <v>160</v>
      </c>
      <c r="BJ264" s="19"/>
      <c r="BL264" s="8"/>
      <c r="BM264" s="25">
        <v>91</v>
      </c>
      <c r="BN264" s="26">
        <v>52</v>
      </c>
      <c r="BO264" s="26">
        <v>35</v>
      </c>
      <c r="BP264" s="26">
        <v>4</v>
      </c>
      <c r="BQ264" s="26">
        <v>105</v>
      </c>
      <c r="BR264" s="26">
        <v>23</v>
      </c>
      <c r="BS264" s="26">
        <v>122</v>
      </c>
      <c r="BT264" s="26">
        <v>40</v>
      </c>
      <c r="BU264" s="26">
        <v>141</v>
      </c>
      <c r="BV264" s="26">
        <v>110</v>
      </c>
      <c r="BW264" s="26">
        <v>93</v>
      </c>
      <c r="BX264" s="27">
        <v>54</v>
      </c>
      <c r="BY264" s="28">
        <f t="shared" si="184"/>
        <v>83810</v>
      </c>
      <c r="BZ264" s="29">
        <f t="shared" si="185"/>
        <v>9082800</v>
      </c>
      <c r="CA264" s="14"/>
      <c r="CB264" s="139" t="s">
        <v>154</v>
      </c>
      <c r="CC264" s="30" t="s">
        <v>119</v>
      </c>
      <c r="CD264" s="31" t="s">
        <v>86</v>
      </c>
      <c r="CE264" s="31" t="s">
        <v>176</v>
      </c>
      <c r="CF264" s="31" t="s">
        <v>82</v>
      </c>
      <c r="CG264" s="31" t="s">
        <v>36</v>
      </c>
      <c r="CH264" s="31" t="s">
        <v>65</v>
      </c>
      <c r="CI264" s="31" t="s">
        <v>74</v>
      </c>
      <c r="CJ264" s="31" t="s">
        <v>39</v>
      </c>
      <c r="CK264" s="31" t="s">
        <v>79</v>
      </c>
      <c r="CL264" s="31" t="s">
        <v>175</v>
      </c>
      <c r="CM264" s="31" t="s">
        <v>89</v>
      </c>
      <c r="CN264" s="32" t="s">
        <v>122</v>
      </c>
      <c r="CO264" s="19"/>
    </row>
    <row r="265" spans="1:93" ht="12.75" x14ac:dyDescent="0.2">
      <c r="B265" s="8"/>
      <c r="C265" s="25">
        <v>6</v>
      </c>
      <c r="D265" s="26">
        <v>47</v>
      </c>
      <c r="E265" s="26">
        <v>48</v>
      </c>
      <c r="F265" s="26">
        <v>20</v>
      </c>
      <c r="G265" s="26">
        <v>115</v>
      </c>
      <c r="H265" s="26">
        <v>84</v>
      </c>
      <c r="I265" s="26">
        <v>61</v>
      </c>
      <c r="J265" s="26">
        <v>30</v>
      </c>
      <c r="K265" s="26">
        <v>125</v>
      </c>
      <c r="L265" s="26">
        <v>97</v>
      </c>
      <c r="M265" s="26">
        <v>98</v>
      </c>
      <c r="N265" s="27">
        <v>139</v>
      </c>
      <c r="O265" s="28">
        <f t="shared" si="180"/>
        <v>83810</v>
      </c>
      <c r="P265" s="29">
        <f t="shared" si="181"/>
        <v>9082800</v>
      </c>
      <c r="Q265" s="14"/>
      <c r="R265" s="144" t="s">
        <v>129</v>
      </c>
      <c r="S265" s="30" t="s">
        <v>28</v>
      </c>
      <c r="T265" s="31" t="s">
        <v>135</v>
      </c>
      <c r="U265" s="31" t="s">
        <v>146</v>
      </c>
      <c r="V265" s="31" t="s">
        <v>54</v>
      </c>
      <c r="W265" s="31" t="s">
        <v>113</v>
      </c>
      <c r="X265" s="31" t="s">
        <v>12</v>
      </c>
      <c r="Y265" s="31" t="s">
        <v>15</v>
      </c>
      <c r="Z265" s="31" t="s">
        <v>114</v>
      </c>
      <c r="AA265" s="31" t="s">
        <v>63</v>
      </c>
      <c r="AB265" s="31" t="s">
        <v>141</v>
      </c>
      <c r="AC265" s="31" t="s">
        <v>134</v>
      </c>
      <c r="AD265" s="32" t="s">
        <v>25</v>
      </c>
      <c r="AE265" s="19"/>
      <c r="AG265" s="8"/>
      <c r="AH265" s="25">
        <v>18</v>
      </c>
      <c r="AI265" s="26">
        <v>27</v>
      </c>
      <c r="AJ265" s="26">
        <v>93</v>
      </c>
      <c r="AK265" s="26">
        <v>71</v>
      </c>
      <c r="AL265" s="26">
        <v>34</v>
      </c>
      <c r="AM265" s="26">
        <v>14</v>
      </c>
      <c r="AN265" s="26">
        <v>131</v>
      </c>
      <c r="AO265" s="26">
        <v>111</v>
      </c>
      <c r="AP265" s="26">
        <v>74</v>
      </c>
      <c r="AQ265" s="26">
        <v>52</v>
      </c>
      <c r="AR265" s="26">
        <v>118</v>
      </c>
      <c r="AS265" s="27">
        <v>127</v>
      </c>
      <c r="AT265" s="28">
        <f t="shared" si="182"/>
        <v>83810</v>
      </c>
      <c r="AU265" s="29">
        <f t="shared" si="183"/>
        <v>9082800</v>
      </c>
      <c r="AV265" s="14"/>
      <c r="AW265" s="169" t="s">
        <v>129</v>
      </c>
      <c r="AX265" s="30" t="s">
        <v>34</v>
      </c>
      <c r="AY265" s="31" t="s">
        <v>16</v>
      </c>
      <c r="AZ265" s="93" t="s">
        <v>89</v>
      </c>
      <c r="BA265" s="31" t="s">
        <v>88</v>
      </c>
      <c r="BB265" s="34" t="s">
        <v>37</v>
      </c>
      <c r="BC265" s="31" t="s">
        <v>17</v>
      </c>
      <c r="BD265" s="31" t="s">
        <v>10</v>
      </c>
      <c r="BE265" s="106" t="s">
        <v>38</v>
      </c>
      <c r="BF265" s="31" t="s">
        <v>87</v>
      </c>
      <c r="BG265" s="31" t="s">
        <v>86</v>
      </c>
      <c r="BH265" s="31" t="s">
        <v>11</v>
      </c>
      <c r="BI265" s="32" t="s">
        <v>41</v>
      </c>
      <c r="BJ265" s="19"/>
      <c r="BL265" s="8"/>
      <c r="BM265" s="25">
        <v>109</v>
      </c>
      <c r="BN265" s="26">
        <v>38</v>
      </c>
      <c r="BO265" s="26">
        <v>85</v>
      </c>
      <c r="BP265" s="26">
        <v>29</v>
      </c>
      <c r="BQ265" s="26">
        <v>13</v>
      </c>
      <c r="BR265" s="26">
        <v>25</v>
      </c>
      <c r="BS265" s="26">
        <v>120</v>
      </c>
      <c r="BT265" s="26">
        <v>132</v>
      </c>
      <c r="BU265" s="26">
        <v>116</v>
      </c>
      <c r="BV265" s="26">
        <v>60</v>
      </c>
      <c r="BW265" s="26">
        <v>107</v>
      </c>
      <c r="BX265" s="27">
        <v>36</v>
      </c>
      <c r="BY265" s="28">
        <f t="shared" si="184"/>
        <v>83810</v>
      </c>
      <c r="BZ265" s="29">
        <f t="shared" si="185"/>
        <v>9082800</v>
      </c>
      <c r="CA265" s="14"/>
      <c r="CB265" s="139" t="s">
        <v>167</v>
      </c>
      <c r="CC265" s="30" t="s">
        <v>60</v>
      </c>
      <c r="CD265" s="31" t="s">
        <v>149</v>
      </c>
      <c r="CE265" s="31" t="s">
        <v>166</v>
      </c>
      <c r="CF265" s="31" t="s">
        <v>136</v>
      </c>
      <c r="CG265" s="31" t="s">
        <v>118</v>
      </c>
      <c r="CH265" s="31" t="s">
        <v>93</v>
      </c>
      <c r="CI265" s="31" t="s">
        <v>96</v>
      </c>
      <c r="CJ265" s="31" t="s">
        <v>123</v>
      </c>
      <c r="CK265" s="31" t="s">
        <v>133</v>
      </c>
      <c r="CL265" s="31" t="s">
        <v>165</v>
      </c>
      <c r="CM265" s="31" t="s">
        <v>148</v>
      </c>
      <c r="CN265" s="32" t="s">
        <v>57</v>
      </c>
      <c r="CO265" s="19"/>
    </row>
    <row r="266" spans="1:93" ht="12.75" x14ac:dyDescent="0.2">
      <c r="B266" s="8"/>
      <c r="C266" s="25">
        <v>137</v>
      </c>
      <c r="D266" s="26">
        <v>39</v>
      </c>
      <c r="E266" s="26">
        <v>136</v>
      </c>
      <c r="F266" s="26">
        <v>55</v>
      </c>
      <c r="G266" s="26">
        <v>88</v>
      </c>
      <c r="H266" s="26">
        <v>50</v>
      </c>
      <c r="I266" s="26">
        <v>95</v>
      </c>
      <c r="J266" s="26">
        <v>57</v>
      </c>
      <c r="K266" s="26">
        <v>90</v>
      </c>
      <c r="L266" s="26">
        <v>9</v>
      </c>
      <c r="M266" s="26">
        <v>106</v>
      </c>
      <c r="N266" s="27">
        <v>8</v>
      </c>
      <c r="O266" s="28">
        <f t="shared" si="180"/>
        <v>83810</v>
      </c>
      <c r="P266" s="29">
        <f t="shared" si="181"/>
        <v>9082800</v>
      </c>
      <c r="Q266" s="14"/>
      <c r="R266" s="144"/>
      <c r="S266" s="30" t="s">
        <v>78</v>
      </c>
      <c r="T266" s="31" t="s">
        <v>125</v>
      </c>
      <c r="U266" s="31" t="s">
        <v>147</v>
      </c>
      <c r="V266" s="146" t="s">
        <v>142</v>
      </c>
      <c r="W266" s="31" t="s">
        <v>56</v>
      </c>
      <c r="X266" s="146" t="s">
        <v>18</v>
      </c>
      <c r="Y266" s="146" t="s">
        <v>9</v>
      </c>
      <c r="Z266" s="31" t="s">
        <v>61</v>
      </c>
      <c r="AA266" s="146" t="s">
        <v>145</v>
      </c>
      <c r="AB266" s="31" t="s">
        <v>150</v>
      </c>
      <c r="AC266" s="31" t="s">
        <v>128</v>
      </c>
      <c r="AD266" s="32" t="s">
        <v>83</v>
      </c>
      <c r="AE266" s="19"/>
      <c r="AG266" s="8"/>
      <c r="AH266" s="25">
        <v>55</v>
      </c>
      <c r="AI266" s="26">
        <v>97</v>
      </c>
      <c r="AJ266" s="26">
        <v>94</v>
      </c>
      <c r="AK266" s="26">
        <v>5</v>
      </c>
      <c r="AL266" s="26">
        <v>123</v>
      </c>
      <c r="AM266" s="26">
        <v>29</v>
      </c>
      <c r="AN266" s="26">
        <v>116</v>
      </c>
      <c r="AO266" s="26">
        <v>22</v>
      </c>
      <c r="AP266" s="26">
        <v>140</v>
      </c>
      <c r="AQ266" s="26">
        <v>51</v>
      </c>
      <c r="AR266" s="26">
        <v>48</v>
      </c>
      <c r="AS266" s="27">
        <v>90</v>
      </c>
      <c r="AT266" s="28">
        <f t="shared" si="182"/>
        <v>83810</v>
      </c>
      <c r="AU266" s="29">
        <f t="shared" si="183"/>
        <v>9082800</v>
      </c>
      <c r="AV266" s="14"/>
      <c r="AW266" s="169" t="s">
        <v>140</v>
      </c>
      <c r="AX266" s="30" t="s">
        <v>142</v>
      </c>
      <c r="AY266" s="31" t="s">
        <v>141</v>
      </c>
      <c r="AZ266" s="93" t="s">
        <v>45</v>
      </c>
      <c r="BA266" s="31" t="s">
        <v>144</v>
      </c>
      <c r="BB266" s="31" t="s">
        <v>126</v>
      </c>
      <c r="BC266" s="34" t="s">
        <v>136</v>
      </c>
      <c r="BD266" s="31" t="s">
        <v>133</v>
      </c>
      <c r="BE266" s="94" t="s">
        <v>127</v>
      </c>
      <c r="BF266" s="33" t="s">
        <v>143</v>
      </c>
      <c r="BG266" s="31" t="s">
        <v>50</v>
      </c>
      <c r="BH266" s="31" t="s">
        <v>146</v>
      </c>
      <c r="BI266" s="32" t="s">
        <v>145</v>
      </c>
      <c r="BJ266" s="19"/>
      <c r="BL266" s="8"/>
      <c r="BM266" s="25">
        <v>46</v>
      </c>
      <c r="BN266" s="26">
        <v>113</v>
      </c>
      <c r="BO266" s="26">
        <v>135</v>
      </c>
      <c r="BP266" s="26">
        <v>45</v>
      </c>
      <c r="BQ266" s="26">
        <v>15</v>
      </c>
      <c r="BR266" s="26">
        <v>65</v>
      </c>
      <c r="BS266" s="26">
        <v>80</v>
      </c>
      <c r="BT266" s="26">
        <v>130</v>
      </c>
      <c r="BU266" s="26">
        <v>100</v>
      </c>
      <c r="BV266" s="26">
        <v>10</v>
      </c>
      <c r="BW266" s="26">
        <v>32</v>
      </c>
      <c r="BX266" s="27">
        <v>99</v>
      </c>
      <c r="BY266" s="28">
        <f t="shared" si="184"/>
        <v>83810</v>
      </c>
      <c r="BZ266" s="29">
        <f t="shared" si="185"/>
        <v>9082800</v>
      </c>
      <c r="CA266" s="14"/>
      <c r="CB266" s="139" t="s">
        <v>171</v>
      </c>
      <c r="CC266" s="30" t="s">
        <v>31</v>
      </c>
      <c r="CD266" s="31" t="s">
        <v>155</v>
      </c>
      <c r="CE266" s="31" t="s">
        <v>112</v>
      </c>
      <c r="CF266" s="31" t="s">
        <v>101</v>
      </c>
      <c r="CG266" s="31" t="s">
        <v>19</v>
      </c>
      <c r="CH266" s="31" t="s">
        <v>35</v>
      </c>
      <c r="CI266" s="31" t="s">
        <v>40</v>
      </c>
      <c r="CJ266" s="31" t="s">
        <v>8</v>
      </c>
      <c r="CK266" s="31" t="s">
        <v>108</v>
      </c>
      <c r="CL266" s="31" t="s">
        <v>115</v>
      </c>
      <c r="CM266" s="31" t="s">
        <v>160</v>
      </c>
      <c r="CN266" s="32" t="s">
        <v>22</v>
      </c>
      <c r="CO266" s="19"/>
    </row>
    <row r="267" spans="1:93" ht="12.75" x14ac:dyDescent="0.2">
      <c r="B267" s="8"/>
      <c r="C267" s="25">
        <v>53</v>
      </c>
      <c r="D267" s="26">
        <v>124</v>
      </c>
      <c r="E267" s="26">
        <v>34</v>
      </c>
      <c r="F267" s="26">
        <v>72</v>
      </c>
      <c r="G267" s="26">
        <v>134</v>
      </c>
      <c r="H267" s="26">
        <v>118</v>
      </c>
      <c r="I267" s="26">
        <v>27</v>
      </c>
      <c r="J267" s="26">
        <v>11</v>
      </c>
      <c r="K267" s="26">
        <v>73</v>
      </c>
      <c r="L267" s="26">
        <v>111</v>
      </c>
      <c r="M267" s="26">
        <v>21</v>
      </c>
      <c r="N267" s="27">
        <v>92</v>
      </c>
      <c r="O267" s="28">
        <f t="shared" si="180"/>
        <v>83810</v>
      </c>
      <c r="P267" s="29">
        <f t="shared" si="181"/>
        <v>9082800</v>
      </c>
      <c r="Q267" s="14"/>
      <c r="R267" s="144" t="s">
        <v>85</v>
      </c>
      <c r="S267" s="30" t="s">
        <v>29</v>
      </c>
      <c r="T267" s="31" t="s">
        <v>109</v>
      </c>
      <c r="U267" s="31" t="s">
        <v>37</v>
      </c>
      <c r="V267" s="31" t="s">
        <v>77</v>
      </c>
      <c r="W267" s="31" t="s">
        <v>121</v>
      </c>
      <c r="X267" s="31" t="s">
        <v>11</v>
      </c>
      <c r="Y267" s="31" t="s">
        <v>16</v>
      </c>
      <c r="Z267" s="31" t="s">
        <v>120</v>
      </c>
      <c r="AA267" s="31" t="s">
        <v>84</v>
      </c>
      <c r="AB267" s="31" t="s">
        <v>38</v>
      </c>
      <c r="AC267" s="31" t="s">
        <v>100</v>
      </c>
      <c r="AD267" s="32" t="s">
        <v>24</v>
      </c>
      <c r="AE267" s="19"/>
      <c r="AG267" s="8"/>
      <c r="AH267" s="25">
        <v>80</v>
      </c>
      <c r="AI267" s="26">
        <v>20</v>
      </c>
      <c r="AJ267" s="26">
        <v>144</v>
      </c>
      <c r="AK267" s="26">
        <v>43</v>
      </c>
      <c r="AL267" s="26">
        <v>57</v>
      </c>
      <c r="AM267" s="26">
        <v>36</v>
      </c>
      <c r="AN267" s="26">
        <v>109</v>
      </c>
      <c r="AO267" s="26">
        <v>88</v>
      </c>
      <c r="AP267" s="26">
        <v>102</v>
      </c>
      <c r="AQ267" s="26">
        <v>1</v>
      </c>
      <c r="AR267" s="26">
        <v>125</v>
      </c>
      <c r="AS267" s="27">
        <v>65</v>
      </c>
      <c r="AT267" s="28">
        <f t="shared" si="182"/>
        <v>83810</v>
      </c>
      <c r="AU267" s="29">
        <f t="shared" si="183"/>
        <v>9082800</v>
      </c>
      <c r="AV267" s="14"/>
      <c r="AW267" s="169" t="s">
        <v>151</v>
      </c>
      <c r="AX267" s="30" t="s">
        <v>40</v>
      </c>
      <c r="AY267" s="31" t="s">
        <v>54</v>
      </c>
      <c r="AZ267" s="93" t="s">
        <v>62</v>
      </c>
      <c r="BA267" s="31" t="s">
        <v>59</v>
      </c>
      <c r="BB267" s="31" t="s">
        <v>61</v>
      </c>
      <c r="BC267" s="31" t="s">
        <v>57</v>
      </c>
      <c r="BD267" s="34" t="s">
        <v>60</v>
      </c>
      <c r="BE267" s="94" t="s">
        <v>56</v>
      </c>
      <c r="BF267" s="31" t="s">
        <v>58</v>
      </c>
      <c r="BG267" s="33" t="s">
        <v>55</v>
      </c>
      <c r="BH267" s="31" t="s">
        <v>63</v>
      </c>
      <c r="BI267" s="32" t="s">
        <v>35</v>
      </c>
      <c r="BJ267" s="19"/>
      <c r="BL267" s="8"/>
      <c r="BM267" s="25">
        <v>114</v>
      </c>
      <c r="BN267" s="26">
        <v>1</v>
      </c>
      <c r="BO267" s="26">
        <v>83</v>
      </c>
      <c r="BP267" s="26">
        <v>129</v>
      </c>
      <c r="BQ267" s="26">
        <v>77</v>
      </c>
      <c r="BR267" s="26">
        <v>58</v>
      </c>
      <c r="BS267" s="26">
        <v>87</v>
      </c>
      <c r="BT267" s="26">
        <v>68</v>
      </c>
      <c r="BU267" s="26">
        <v>16</v>
      </c>
      <c r="BV267" s="26">
        <v>62</v>
      </c>
      <c r="BW267" s="26">
        <v>144</v>
      </c>
      <c r="BX267" s="27">
        <v>31</v>
      </c>
      <c r="BY267" s="28">
        <f t="shared" si="184"/>
        <v>83810</v>
      </c>
      <c r="BZ267" s="29">
        <f t="shared" si="185"/>
        <v>9082800</v>
      </c>
      <c r="CA267" s="14"/>
      <c r="CB267" s="139" t="s">
        <v>42</v>
      </c>
      <c r="CC267" s="30" t="s">
        <v>97</v>
      </c>
      <c r="CD267" s="31" t="s">
        <v>55</v>
      </c>
      <c r="CE267" s="31" t="s">
        <v>32</v>
      </c>
      <c r="CF267" s="31" t="s">
        <v>30</v>
      </c>
      <c r="CG267" s="31" t="s">
        <v>80</v>
      </c>
      <c r="CH267" s="31" t="s">
        <v>44</v>
      </c>
      <c r="CI267" s="31" t="s">
        <v>51</v>
      </c>
      <c r="CJ267" s="31" t="s">
        <v>81</v>
      </c>
      <c r="CK267" s="31" t="s">
        <v>23</v>
      </c>
      <c r="CL267" s="31" t="s">
        <v>21</v>
      </c>
      <c r="CM267" s="31" t="s">
        <v>62</v>
      </c>
      <c r="CN267" s="32" t="s">
        <v>92</v>
      </c>
      <c r="CO267" s="19"/>
    </row>
    <row r="268" spans="1:93" ht="12.75" x14ac:dyDescent="0.2">
      <c r="B268" s="8"/>
      <c r="C268" s="25">
        <v>63</v>
      </c>
      <c r="D268" s="26">
        <v>33</v>
      </c>
      <c r="E268" s="26">
        <v>104</v>
      </c>
      <c r="F268" s="26">
        <v>138</v>
      </c>
      <c r="G268" s="26">
        <v>131</v>
      </c>
      <c r="H268" s="26">
        <v>76</v>
      </c>
      <c r="I268" s="26">
        <v>69</v>
      </c>
      <c r="J268" s="26">
        <v>14</v>
      </c>
      <c r="K268" s="26">
        <v>7</v>
      </c>
      <c r="L268" s="26">
        <v>41</v>
      </c>
      <c r="M268" s="26">
        <v>112</v>
      </c>
      <c r="N268" s="27">
        <v>82</v>
      </c>
      <c r="O268" s="28">
        <f t="shared" si="180"/>
        <v>83810</v>
      </c>
      <c r="P268" s="29">
        <f t="shared" si="181"/>
        <v>9082800</v>
      </c>
      <c r="Q268" s="14"/>
      <c r="R268" s="144" t="s">
        <v>53</v>
      </c>
      <c r="S268" s="30" t="s">
        <v>94</v>
      </c>
      <c r="T268" s="37" t="s">
        <v>26</v>
      </c>
      <c r="U268" s="37" t="s">
        <v>104</v>
      </c>
      <c r="V268" s="31" t="s">
        <v>52</v>
      </c>
      <c r="W268" s="31" t="s">
        <v>10</v>
      </c>
      <c r="X268" s="31" t="s">
        <v>69</v>
      </c>
      <c r="Y268" s="31" t="s">
        <v>70</v>
      </c>
      <c r="Z268" s="31" t="s">
        <v>17</v>
      </c>
      <c r="AA268" s="31" t="s">
        <v>43</v>
      </c>
      <c r="AB268" s="37" t="s">
        <v>105</v>
      </c>
      <c r="AC268" s="37" t="s">
        <v>27</v>
      </c>
      <c r="AD268" s="32" t="s">
        <v>95</v>
      </c>
      <c r="AE268" s="19"/>
      <c r="AG268" s="8"/>
      <c r="AH268" s="25">
        <v>12</v>
      </c>
      <c r="AI268" s="26">
        <v>67</v>
      </c>
      <c r="AJ268" s="26">
        <v>47</v>
      </c>
      <c r="AK268" s="26">
        <v>141</v>
      </c>
      <c r="AL268" s="26">
        <v>41</v>
      </c>
      <c r="AM268" s="26">
        <v>54</v>
      </c>
      <c r="AN268" s="26">
        <v>91</v>
      </c>
      <c r="AO268" s="26">
        <v>104</v>
      </c>
      <c r="AP268" s="26">
        <v>4</v>
      </c>
      <c r="AQ268" s="26">
        <v>98</v>
      </c>
      <c r="AR268" s="26">
        <v>78</v>
      </c>
      <c r="AS268" s="27">
        <v>133</v>
      </c>
      <c r="AT268" s="28">
        <f t="shared" si="182"/>
        <v>83810</v>
      </c>
      <c r="AU268" s="29">
        <f t="shared" si="183"/>
        <v>9082800</v>
      </c>
      <c r="AV268" s="14"/>
      <c r="AW268" s="169" t="s">
        <v>164</v>
      </c>
      <c r="AX268" s="30" t="s">
        <v>168</v>
      </c>
      <c r="AY268" s="31" t="s">
        <v>68</v>
      </c>
      <c r="AZ268" s="93" t="s">
        <v>135</v>
      </c>
      <c r="BA268" s="31" t="s">
        <v>79</v>
      </c>
      <c r="BB268" s="31" t="s">
        <v>105</v>
      </c>
      <c r="BC268" s="31" t="s">
        <v>122</v>
      </c>
      <c r="BD268" s="31" t="s">
        <v>119</v>
      </c>
      <c r="BE268" s="97" t="s">
        <v>104</v>
      </c>
      <c r="BF268" s="31" t="s">
        <v>82</v>
      </c>
      <c r="BG268" s="31" t="s">
        <v>134</v>
      </c>
      <c r="BH268" s="33" t="s">
        <v>71</v>
      </c>
      <c r="BI268" s="32" t="s">
        <v>169</v>
      </c>
      <c r="BJ268" s="19"/>
      <c r="BL268" s="8"/>
      <c r="BM268" s="25">
        <v>67</v>
      </c>
      <c r="BN268" s="26">
        <v>74</v>
      </c>
      <c r="BO268" s="26">
        <v>22</v>
      </c>
      <c r="BP268" s="26">
        <v>94</v>
      </c>
      <c r="BQ268" s="26">
        <v>24</v>
      </c>
      <c r="BR268" s="26">
        <v>143</v>
      </c>
      <c r="BS268" s="26">
        <v>2</v>
      </c>
      <c r="BT268" s="26">
        <v>121</v>
      </c>
      <c r="BU268" s="26">
        <v>51</v>
      </c>
      <c r="BV268" s="26">
        <v>123</v>
      </c>
      <c r="BW268" s="26">
        <v>71</v>
      </c>
      <c r="BX268" s="27">
        <v>78</v>
      </c>
      <c r="BY268" s="28">
        <f t="shared" si="184"/>
        <v>83810</v>
      </c>
      <c r="BZ268" s="29">
        <f t="shared" si="185"/>
        <v>9082800</v>
      </c>
      <c r="CA268" s="14"/>
      <c r="CB268" s="139" t="s">
        <v>137</v>
      </c>
      <c r="CC268" s="83" t="s">
        <v>68</v>
      </c>
      <c r="CD268" s="31" t="s">
        <v>87</v>
      </c>
      <c r="CE268" s="163" t="s">
        <v>127</v>
      </c>
      <c r="CF268" s="37" t="s">
        <v>45</v>
      </c>
      <c r="CG268" s="37" t="s">
        <v>159</v>
      </c>
      <c r="CH268" s="37" t="s">
        <v>158</v>
      </c>
      <c r="CI268" s="37" t="s">
        <v>157</v>
      </c>
      <c r="CJ268" s="37" t="s">
        <v>156</v>
      </c>
      <c r="CK268" s="37" t="s">
        <v>50</v>
      </c>
      <c r="CL268" s="165" t="s">
        <v>126</v>
      </c>
      <c r="CM268" s="31" t="s">
        <v>88</v>
      </c>
      <c r="CN268" s="36" t="s">
        <v>71</v>
      </c>
      <c r="CO268" s="19"/>
    </row>
    <row r="269" spans="1:93" ht="13.5" thickBot="1" x14ac:dyDescent="0.25">
      <c r="B269" s="8"/>
      <c r="C269" s="40">
        <v>12</v>
      </c>
      <c r="D269" s="41">
        <v>96</v>
      </c>
      <c r="E269" s="41">
        <v>102</v>
      </c>
      <c r="F269" s="41">
        <v>86</v>
      </c>
      <c r="G269" s="41">
        <v>56</v>
      </c>
      <c r="H269" s="41">
        <v>3</v>
      </c>
      <c r="I269" s="41">
        <v>142</v>
      </c>
      <c r="J269" s="41">
        <v>89</v>
      </c>
      <c r="K269" s="41">
        <v>59</v>
      </c>
      <c r="L269" s="41">
        <v>43</v>
      </c>
      <c r="M269" s="41">
        <v>49</v>
      </c>
      <c r="N269" s="42">
        <v>133</v>
      </c>
      <c r="O269" s="28">
        <f t="shared" si="180"/>
        <v>83810</v>
      </c>
      <c r="P269" s="29">
        <f t="shared" si="181"/>
        <v>9082800</v>
      </c>
      <c r="Q269" s="14"/>
      <c r="R269" s="144" t="s">
        <v>20</v>
      </c>
      <c r="S269" s="43" t="s">
        <v>168</v>
      </c>
      <c r="T269" s="44" t="s">
        <v>139</v>
      </c>
      <c r="U269" s="44" t="s">
        <v>58</v>
      </c>
      <c r="V269" s="44" t="s">
        <v>66</v>
      </c>
      <c r="W269" s="44" t="s">
        <v>47</v>
      </c>
      <c r="X269" s="44" t="s">
        <v>72</v>
      </c>
      <c r="Y269" s="44" t="s">
        <v>67</v>
      </c>
      <c r="Z269" s="44" t="s">
        <v>48</v>
      </c>
      <c r="AA269" s="44" t="s">
        <v>73</v>
      </c>
      <c r="AB269" s="44" t="s">
        <v>59</v>
      </c>
      <c r="AC269" s="44" t="s">
        <v>138</v>
      </c>
      <c r="AD269" s="45" t="s">
        <v>169</v>
      </c>
      <c r="AE269" s="19"/>
      <c r="AG269" s="8"/>
      <c r="AH269" s="40">
        <v>56</v>
      </c>
      <c r="AI269" s="41">
        <v>60</v>
      </c>
      <c r="AJ269" s="41">
        <v>136</v>
      </c>
      <c r="AK269" s="41">
        <v>70</v>
      </c>
      <c r="AL269" s="41">
        <v>2</v>
      </c>
      <c r="AM269" s="41">
        <v>103</v>
      </c>
      <c r="AN269" s="41">
        <v>42</v>
      </c>
      <c r="AO269" s="41">
        <v>143</v>
      </c>
      <c r="AP269" s="41">
        <v>75</v>
      </c>
      <c r="AQ269" s="41">
        <v>9</v>
      </c>
      <c r="AR269" s="41">
        <v>85</v>
      </c>
      <c r="AS269" s="42">
        <v>89</v>
      </c>
      <c r="AT269" s="28">
        <f t="shared" si="182"/>
        <v>83810</v>
      </c>
      <c r="AU269" s="29">
        <f t="shared" si="183"/>
        <v>9082800</v>
      </c>
      <c r="AV269" s="14"/>
      <c r="AW269" s="169" t="s">
        <v>170</v>
      </c>
      <c r="AX269" s="43" t="s">
        <v>47</v>
      </c>
      <c r="AY269" s="44" t="s">
        <v>165</v>
      </c>
      <c r="AZ269" s="115" t="s">
        <v>147</v>
      </c>
      <c r="BA269" s="44" t="s">
        <v>162</v>
      </c>
      <c r="BB269" s="44" t="s">
        <v>157</v>
      </c>
      <c r="BC269" s="44" t="s">
        <v>14</v>
      </c>
      <c r="BD269" s="44" t="s">
        <v>13</v>
      </c>
      <c r="BE269" s="100" t="s">
        <v>158</v>
      </c>
      <c r="BF269" s="46" t="s">
        <v>163</v>
      </c>
      <c r="BG269" s="44" t="s">
        <v>150</v>
      </c>
      <c r="BH269" s="44" t="s">
        <v>166</v>
      </c>
      <c r="BI269" s="47" t="s">
        <v>48</v>
      </c>
      <c r="BJ269" s="19"/>
      <c r="BL269" s="8"/>
      <c r="BM269" s="40">
        <v>128</v>
      </c>
      <c r="BN269" s="41">
        <v>126</v>
      </c>
      <c r="BO269" s="41">
        <v>81</v>
      </c>
      <c r="BP269" s="41">
        <v>119</v>
      </c>
      <c r="BQ269" s="41">
        <v>42</v>
      </c>
      <c r="BR269" s="41">
        <v>108</v>
      </c>
      <c r="BS269" s="41">
        <v>37</v>
      </c>
      <c r="BT269" s="41">
        <v>103</v>
      </c>
      <c r="BU269" s="41">
        <v>26</v>
      </c>
      <c r="BV269" s="41">
        <v>64</v>
      </c>
      <c r="BW269" s="41">
        <v>19</v>
      </c>
      <c r="BX269" s="42">
        <v>17</v>
      </c>
      <c r="BY269" s="28">
        <f t="shared" si="184"/>
        <v>83810</v>
      </c>
      <c r="BZ269" s="29">
        <f t="shared" si="185"/>
        <v>9082800</v>
      </c>
      <c r="CA269" s="14"/>
      <c r="CB269" s="139" t="s">
        <v>124</v>
      </c>
      <c r="CC269" s="43" t="s">
        <v>98</v>
      </c>
      <c r="CD269" s="44" t="s">
        <v>75</v>
      </c>
      <c r="CE269" s="166" t="s">
        <v>153</v>
      </c>
      <c r="CF269" s="167" t="s">
        <v>46</v>
      </c>
      <c r="CG269" s="167" t="s">
        <v>13</v>
      </c>
      <c r="CH269" s="44" t="s">
        <v>131</v>
      </c>
      <c r="CI269" s="44" t="s">
        <v>130</v>
      </c>
      <c r="CJ269" s="167" t="s">
        <v>14</v>
      </c>
      <c r="CK269" s="167" t="s">
        <v>49</v>
      </c>
      <c r="CL269" s="168" t="s">
        <v>152</v>
      </c>
      <c r="CM269" s="44" t="s">
        <v>64</v>
      </c>
      <c r="CN269" s="45" t="s">
        <v>91</v>
      </c>
      <c r="CO269" s="19"/>
    </row>
    <row r="270" spans="1:93" ht="12.75" x14ac:dyDescent="0.2">
      <c r="B270" s="8"/>
      <c r="C270" s="50">
        <f t="shared" ref="C270:N270" si="186">SUMSQ(C258:C269)</f>
        <v>83810</v>
      </c>
      <c r="D270" s="51">
        <f t="shared" si="186"/>
        <v>83810</v>
      </c>
      <c r="E270" s="51">
        <f t="shared" si="186"/>
        <v>83810</v>
      </c>
      <c r="F270" s="51">
        <f t="shared" si="186"/>
        <v>83810</v>
      </c>
      <c r="G270" s="51">
        <f t="shared" si="186"/>
        <v>83810</v>
      </c>
      <c r="H270" s="51">
        <f t="shared" si="186"/>
        <v>83810</v>
      </c>
      <c r="I270" s="51">
        <f t="shared" si="186"/>
        <v>83810</v>
      </c>
      <c r="J270" s="51">
        <f t="shared" si="186"/>
        <v>83810</v>
      </c>
      <c r="K270" s="51">
        <f t="shared" si="186"/>
        <v>83810</v>
      </c>
      <c r="L270" s="51">
        <f t="shared" si="186"/>
        <v>83810</v>
      </c>
      <c r="M270" s="51">
        <f t="shared" si="186"/>
        <v>83810</v>
      </c>
      <c r="N270" s="51">
        <f t="shared" si="186"/>
        <v>83810</v>
      </c>
      <c r="O270" s="28">
        <f>SUMSQ(C258,D259,E260,F261,G262,H263,I264,J265,K266,L267,M268,N269)</f>
        <v>83810</v>
      </c>
      <c r="P270" s="52">
        <f>C258^3+D259^3+E260^3+F261^3+G262^3+H263^3+I264^3+J265^3+K266^3+L267^3+M268^3+N269^3</f>
        <v>9082800</v>
      </c>
      <c r="Q270" s="14"/>
      <c r="R270" s="14"/>
      <c r="S270" s="161"/>
      <c r="T270" s="161"/>
      <c r="U270" s="161"/>
      <c r="V270" s="161"/>
      <c r="W270" s="161"/>
      <c r="X270" s="161"/>
      <c r="Y270" s="161"/>
      <c r="Z270" s="161"/>
      <c r="AA270" s="161"/>
      <c r="AB270" s="161"/>
      <c r="AC270" s="161"/>
      <c r="AD270" s="161"/>
      <c r="AE270" s="19"/>
      <c r="AG270" s="8"/>
      <c r="AH270" s="50">
        <f t="shared" ref="AH270:AS270" si="187">SUMSQ(AH258:AH269)</f>
        <v>83810</v>
      </c>
      <c r="AI270" s="51">
        <f t="shared" si="187"/>
        <v>83810</v>
      </c>
      <c r="AJ270" s="51">
        <f t="shared" si="187"/>
        <v>83810</v>
      </c>
      <c r="AK270" s="51">
        <f t="shared" si="187"/>
        <v>83810</v>
      </c>
      <c r="AL270" s="51">
        <f t="shared" si="187"/>
        <v>83810</v>
      </c>
      <c r="AM270" s="51">
        <f t="shared" si="187"/>
        <v>83810</v>
      </c>
      <c r="AN270" s="51">
        <f t="shared" si="187"/>
        <v>83810</v>
      </c>
      <c r="AO270" s="51">
        <f t="shared" si="187"/>
        <v>83810</v>
      </c>
      <c r="AP270" s="51">
        <f t="shared" si="187"/>
        <v>83810</v>
      </c>
      <c r="AQ270" s="51">
        <f t="shared" si="187"/>
        <v>83810</v>
      </c>
      <c r="AR270" s="51">
        <f t="shared" si="187"/>
        <v>83810</v>
      </c>
      <c r="AS270" s="51">
        <f t="shared" si="187"/>
        <v>83810</v>
      </c>
      <c r="AT270" s="28">
        <f>SUMSQ(AH258,AI259,AJ260,AK261,AL262,AM263,AN264,AO265,AP266,AQ267,AR268,AS269)</f>
        <v>83810</v>
      </c>
      <c r="AU270" s="52">
        <f>AH258^3+AI259^3+AJ260^3+AK261^3+AL262^3+AM263^3+AN264^3+AO265^3+AP266^3+AQ267^3+AR268^3+AS269^3</f>
        <v>9082800</v>
      </c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9"/>
      <c r="BL270" s="8"/>
      <c r="BM270" s="50">
        <f t="shared" ref="BM270:BX270" si="188">SUMSQ(BM258:BM269)</f>
        <v>83810</v>
      </c>
      <c r="BN270" s="51">
        <f t="shared" si="188"/>
        <v>83810</v>
      </c>
      <c r="BO270" s="51">
        <f t="shared" si="188"/>
        <v>83810</v>
      </c>
      <c r="BP270" s="51">
        <f t="shared" si="188"/>
        <v>83810</v>
      </c>
      <c r="BQ270" s="51">
        <f t="shared" si="188"/>
        <v>83810</v>
      </c>
      <c r="BR270" s="51">
        <f t="shared" si="188"/>
        <v>83810</v>
      </c>
      <c r="BS270" s="51">
        <f t="shared" si="188"/>
        <v>83810</v>
      </c>
      <c r="BT270" s="51">
        <f t="shared" si="188"/>
        <v>83810</v>
      </c>
      <c r="BU270" s="51">
        <f t="shared" si="188"/>
        <v>83810</v>
      </c>
      <c r="BV270" s="51">
        <f t="shared" si="188"/>
        <v>83810</v>
      </c>
      <c r="BW270" s="51">
        <f t="shared" si="188"/>
        <v>83810</v>
      </c>
      <c r="BX270" s="51">
        <f t="shared" si="188"/>
        <v>83810</v>
      </c>
      <c r="BY270" s="28">
        <f>SUMSQ(BM258,BN259,BO260,BP261,BQ262,BR263,BS264,BT265,BU266,BV267,BW268,BX269)</f>
        <v>83810</v>
      </c>
      <c r="BZ270" s="52">
        <f>BM258^3+BN259^3+BO260^3+BP261^3+BQ262^3+BR263^3+BS264^3+BT265^3+BU266^3+BV267^3+BW268^3+BX269^3</f>
        <v>9082800</v>
      </c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9"/>
    </row>
    <row r="271" spans="1:93" ht="12.75" thickBot="1" x14ac:dyDescent="0.25">
      <c r="B271" s="8"/>
      <c r="C271" s="55">
        <f t="shared" ref="C271:N271" si="189">C258^3+C259^3+C260^3+C261^3+C262^3+C263^3+C264^3+C265^3+C266^3+C267^3+C268^3+C269^3</f>
        <v>9082800</v>
      </c>
      <c r="D271" s="56">
        <f t="shared" si="189"/>
        <v>9082800</v>
      </c>
      <c r="E271" s="56">
        <f t="shared" si="189"/>
        <v>9082800</v>
      </c>
      <c r="F271" s="56">
        <f t="shared" si="189"/>
        <v>9082800</v>
      </c>
      <c r="G271" s="56">
        <f t="shared" si="189"/>
        <v>9082800</v>
      </c>
      <c r="H271" s="56">
        <f t="shared" si="189"/>
        <v>9082800</v>
      </c>
      <c r="I271" s="56">
        <f t="shared" si="189"/>
        <v>9082800</v>
      </c>
      <c r="J271" s="56">
        <f t="shared" si="189"/>
        <v>9082800</v>
      </c>
      <c r="K271" s="56">
        <f t="shared" si="189"/>
        <v>9082800</v>
      </c>
      <c r="L271" s="56">
        <f t="shared" si="189"/>
        <v>9082800</v>
      </c>
      <c r="M271" s="56">
        <f t="shared" si="189"/>
        <v>9082800</v>
      </c>
      <c r="N271" s="56">
        <f t="shared" si="189"/>
        <v>9082800</v>
      </c>
      <c r="O271" s="57">
        <f>SUMSQ(C269,D268,E267,F266,G265,H264,I263,J262,K261,L260,M259,N258)</f>
        <v>83810</v>
      </c>
      <c r="P271" s="58">
        <f>C269^3+D268^3+E267^3+F266^3+G265^3+H264^3+I263^3+J262^3+K261^3+L260^3+M259^3+N258^3</f>
        <v>9082800</v>
      </c>
      <c r="Q271" s="14"/>
      <c r="R271" s="14"/>
      <c r="S271" s="62" t="s">
        <v>98</v>
      </c>
      <c r="T271" s="63" t="s">
        <v>87</v>
      </c>
      <c r="U271" s="63" t="s">
        <v>32</v>
      </c>
      <c r="V271" s="63" t="s">
        <v>101</v>
      </c>
      <c r="W271" s="63" t="s">
        <v>118</v>
      </c>
      <c r="X271" s="63" t="s">
        <v>65</v>
      </c>
      <c r="Y271" s="63" t="s">
        <v>116</v>
      </c>
      <c r="Z271" s="63" t="s">
        <v>114</v>
      </c>
      <c r="AA271" s="63" t="s">
        <v>145</v>
      </c>
      <c r="AB271" s="63" t="s">
        <v>38</v>
      </c>
      <c r="AC271" s="63" t="s">
        <v>27</v>
      </c>
      <c r="AD271" s="64" t="s">
        <v>169</v>
      </c>
      <c r="AE271" s="19"/>
      <c r="AG271" s="8"/>
      <c r="AH271" s="55">
        <f t="shared" ref="AH271:AS271" si="190">AH258^3+AH259^3+AH260^3+AH261^3+AH262^3+AH263^3+AH264^3+AH265^3+AH266^3+AH267^3+AH268^3+AH269^3</f>
        <v>9082800</v>
      </c>
      <c r="AI271" s="56">
        <f t="shared" si="190"/>
        <v>9082800</v>
      </c>
      <c r="AJ271" s="56">
        <f t="shared" si="190"/>
        <v>9082800</v>
      </c>
      <c r="AK271" s="56">
        <f t="shared" si="190"/>
        <v>9082800</v>
      </c>
      <c r="AL271" s="56">
        <f t="shared" si="190"/>
        <v>9082800</v>
      </c>
      <c r="AM271" s="56">
        <f t="shared" si="190"/>
        <v>9082800</v>
      </c>
      <c r="AN271" s="56">
        <f t="shared" si="190"/>
        <v>9082800</v>
      </c>
      <c r="AO271" s="56">
        <f t="shared" si="190"/>
        <v>9082800</v>
      </c>
      <c r="AP271" s="56">
        <f t="shared" si="190"/>
        <v>9082800</v>
      </c>
      <c r="AQ271" s="56">
        <f t="shared" si="190"/>
        <v>9082800</v>
      </c>
      <c r="AR271" s="56">
        <f t="shared" si="190"/>
        <v>9082800</v>
      </c>
      <c r="AS271" s="56">
        <f t="shared" si="190"/>
        <v>9082800</v>
      </c>
      <c r="AT271" s="57">
        <f>SUMSQ(AH269,AI268,AJ267,AK266,AL265,AM264,AN263,AO262,AP261,AQ260,AR259,AS258)</f>
        <v>83810</v>
      </c>
      <c r="AU271" s="58">
        <f>AH269^3+AI268^3+AJ267^3+AK266^3+AL265^3+AM264^3+AN263^3+AO262^3+AP261^3+AQ260^3+AR259^3+AS258^3</f>
        <v>9082800</v>
      </c>
      <c r="AV271" s="14"/>
      <c r="AW271" s="14"/>
      <c r="AX271" s="62" t="s">
        <v>19</v>
      </c>
      <c r="AY271" s="63" t="s">
        <v>21</v>
      </c>
      <c r="AZ271" s="63" t="s">
        <v>95</v>
      </c>
      <c r="BA271" s="63" t="s">
        <v>102</v>
      </c>
      <c r="BB271" s="63" t="s">
        <v>84</v>
      </c>
      <c r="BC271" s="63" t="s">
        <v>112</v>
      </c>
      <c r="BD271" s="63" t="s">
        <v>39</v>
      </c>
      <c r="BE271" s="63" t="s">
        <v>38</v>
      </c>
      <c r="BF271" s="63" t="s">
        <v>143</v>
      </c>
      <c r="BG271" s="63" t="s">
        <v>55</v>
      </c>
      <c r="BH271" s="63" t="s">
        <v>71</v>
      </c>
      <c r="BI271" s="64" t="s">
        <v>48</v>
      </c>
      <c r="BJ271" s="19"/>
      <c r="BL271" s="8"/>
      <c r="BM271" s="55">
        <f t="shared" ref="BM271:BX271" si="191">BM258^3+BM259^3+BM260^3+BM261^3+BM262^3+BM263^3+BM264^3+BM265^3+BM266^3+BM267^3+BM268^3+BM269^3</f>
        <v>9082800</v>
      </c>
      <c r="BN271" s="56">
        <f t="shared" si="191"/>
        <v>9082800</v>
      </c>
      <c r="BO271" s="56">
        <f t="shared" si="191"/>
        <v>9082800</v>
      </c>
      <c r="BP271" s="56">
        <f t="shared" si="191"/>
        <v>9082800</v>
      </c>
      <c r="BQ271" s="56">
        <f t="shared" si="191"/>
        <v>9082800</v>
      </c>
      <c r="BR271" s="56">
        <f t="shared" si="191"/>
        <v>9082800</v>
      </c>
      <c r="BS271" s="56">
        <f t="shared" si="191"/>
        <v>9082800</v>
      </c>
      <c r="BT271" s="56">
        <f t="shared" si="191"/>
        <v>9082800</v>
      </c>
      <c r="BU271" s="56">
        <f t="shared" si="191"/>
        <v>9082800</v>
      </c>
      <c r="BV271" s="56">
        <f t="shared" si="191"/>
        <v>9082800</v>
      </c>
      <c r="BW271" s="56">
        <f t="shared" si="191"/>
        <v>9082800</v>
      </c>
      <c r="BX271" s="56">
        <f t="shared" si="191"/>
        <v>9082800</v>
      </c>
      <c r="BY271" s="57">
        <f>SUMSQ(BM269,BN268,BO267,BP266,BQ265,BR264,BS263,BT262,BU261,BV260,BW259,BX258)</f>
        <v>83810</v>
      </c>
      <c r="BZ271" s="58">
        <f>BM269^3+BN268^3+BO267^3+BP266^3+BQ265^3+BR264^3+BS263^3+BT262^3+BU261^3+BV260^3+BW259^3+BX258^3</f>
        <v>9082800</v>
      </c>
      <c r="CA271" s="14"/>
      <c r="CB271" s="14"/>
      <c r="CC271" s="62" t="s">
        <v>168</v>
      </c>
      <c r="CD271" s="63" t="s">
        <v>26</v>
      </c>
      <c r="CE271" s="63" t="s">
        <v>37</v>
      </c>
      <c r="CF271" s="63" t="s">
        <v>142</v>
      </c>
      <c r="CG271" s="63" t="s">
        <v>113</v>
      </c>
      <c r="CH271" s="63" t="s">
        <v>111</v>
      </c>
      <c r="CI271" s="63" t="s">
        <v>74</v>
      </c>
      <c r="CJ271" s="63" t="s">
        <v>123</v>
      </c>
      <c r="CK271" s="63" t="s">
        <v>108</v>
      </c>
      <c r="CL271" s="63" t="s">
        <v>21</v>
      </c>
      <c r="CM271" s="63" t="s">
        <v>88</v>
      </c>
      <c r="CN271" s="64" t="s">
        <v>91</v>
      </c>
      <c r="CO271" s="19"/>
    </row>
    <row r="272" spans="1:93" ht="12.75" thickBot="1" x14ac:dyDescent="0.25">
      <c r="B272" s="65" t="s">
        <v>0</v>
      </c>
      <c r="C272" s="66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134"/>
      <c r="P272" s="134"/>
      <c r="Q272" s="66"/>
      <c r="R272" s="66"/>
      <c r="S272" s="126" t="s">
        <v>168</v>
      </c>
      <c r="T272" s="127" t="s">
        <v>26</v>
      </c>
      <c r="U272" s="127" t="s">
        <v>37</v>
      </c>
      <c r="V272" s="127" t="s">
        <v>142</v>
      </c>
      <c r="W272" s="127" t="s">
        <v>113</v>
      </c>
      <c r="X272" s="127" t="s">
        <v>111</v>
      </c>
      <c r="Y272" s="127" t="s">
        <v>74</v>
      </c>
      <c r="Z272" s="127" t="s">
        <v>123</v>
      </c>
      <c r="AA272" s="127" t="s">
        <v>108</v>
      </c>
      <c r="AB272" s="127" t="s">
        <v>21</v>
      </c>
      <c r="AC272" s="127" t="s">
        <v>88</v>
      </c>
      <c r="AD272" s="128" t="s">
        <v>91</v>
      </c>
      <c r="AE272" s="71"/>
      <c r="AG272" s="8" t="s">
        <v>0</v>
      </c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72"/>
      <c r="AU272" s="72"/>
      <c r="AV272" s="14"/>
      <c r="AW272" s="14"/>
      <c r="AX272" s="73" t="s">
        <v>47</v>
      </c>
      <c r="AY272" s="74" t="s">
        <v>68</v>
      </c>
      <c r="AZ272" s="74" t="s">
        <v>62</v>
      </c>
      <c r="BA272" s="74" t="s">
        <v>144</v>
      </c>
      <c r="BB272" s="74" t="s">
        <v>37</v>
      </c>
      <c r="BC272" s="74" t="s">
        <v>36</v>
      </c>
      <c r="BD272" s="74" t="s">
        <v>115</v>
      </c>
      <c r="BE272" s="74" t="s">
        <v>77</v>
      </c>
      <c r="BF272" s="74" t="s">
        <v>107</v>
      </c>
      <c r="BG272" s="74" t="s">
        <v>94</v>
      </c>
      <c r="BH272" s="74" t="s">
        <v>32</v>
      </c>
      <c r="BI272" s="75" t="s">
        <v>8</v>
      </c>
      <c r="BJ272" s="19"/>
      <c r="BL272" s="8" t="s">
        <v>0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72"/>
      <c r="BZ272" s="72"/>
      <c r="CA272" s="14"/>
      <c r="CB272" s="14"/>
      <c r="CC272" s="73" t="s">
        <v>98</v>
      </c>
      <c r="CD272" s="74" t="s">
        <v>87</v>
      </c>
      <c r="CE272" s="74" t="s">
        <v>32</v>
      </c>
      <c r="CF272" s="74" t="s">
        <v>101</v>
      </c>
      <c r="CG272" s="74" t="s">
        <v>118</v>
      </c>
      <c r="CH272" s="74" t="s">
        <v>65</v>
      </c>
      <c r="CI272" s="74" t="s">
        <v>116</v>
      </c>
      <c r="CJ272" s="74" t="s">
        <v>114</v>
      </c>
      <c r="CK272" s="74" t="s">
        <v>145</v>
      </c>
      <c r="CL272" s="74" t="s">
        <v>38</v>
      </c>
      <c r="CM272" s="74" t="s">
        <v>27</v>
      </c>
      <c r="CN272" s="75" t="s">
        <v>169</v>
      </c>
      <c r="CO272" s="19"/>
    </row>
    <row r="273" spans="1:93" ht="12.75" thickBot="1" x14ac:dyDescent="0.25">
      <c r="AG273" s="76" t="s">
        <v>0</v>
      </c>
      <c r="AH273" s="76"/>
      <c r="AI273" s="76"/>
      <c r="AJ273" s="76"/>
      <c r="AK273" s="76"/>
      <c r="AL273" s="76"/>
      <c r="AM273" s="76"/>
      <c r="AN273" s="76"/>
      <c r="AO273" s="76"/>
      <c r="AP273" s="76"/>
      <c r="AQ273" s="76"/>
      <c r="AR273" s="76"/>
      <c r="AS273" s="76"/>
      <c r="AT273" s="76"/>
      <c r="AU273" s="76"/>
      <c r="AV273" s="76"/>
      <c r="AW273" s="76"/>
      <c r="AX273" s="76"/>
      <c r="AY273" s="76"/>
      <c r="AZ273" s="76"/>
      <c r="BA273" s="76"/>
      <c r="BB273" s="76"/>
      <c r="BC273" s="76"/>
      <c r="BD273" s="76"/>
      <c r="BE273" s="76"/>
      <c r="BF273" s="76"/>
      <c r="BG273" s="76"/>
      <c r="BH273" s="76"/>
      <c r="BI273" s="76"/>
      <c r="BJ273" s="76"/>
      <c r="BL273" s="76" t="s">
        <v>0</v>
      </c>
      <c r="BM273" s="76"/>
      <c r="BN273" s="76"/>
      <c r="BO273" s="76"/>
      <c r="BP273" s="76"/>
      <c r="BQ273" s="76"/>
      <c r="BR273" s="76"/>
      <c r="BS273" s="76"/>
      <c r="BT273" s="76"/>
      <c r="BU273" s="76"/>
      <c r="BV273" s="76"/>
      <c r="BW273" s="76"/>
      <c r="BX273" s="76"/>
      <c r="BY273" s="76"/>
      <c r="BZ273" s="76"/>
      <c r="CA273" s="76"/>
      <c r="CB273" s="76"/>
      <c r="CC273" s="76"/>
      <c r="CD273" s="76"/>
      <c r="CE273" s="76"/>
      <c r="CF273" s="76"/>
      <c r="CG273" s="76"/>
      <c r="CH273" s="76"/>
      <c r="CI273" s="76"/>
      <c r="CJ273" s="76"/>
      <c r="CK273" s="76"/>
      <c r="CL273" s="76"/>
      <c r="CM273" s="76"/>
      <c r="CN273" s="76"/>
      <c r="CO273" s="76"/>
    </row>
    <row r="274" spans="1:93" ht="12.75" thickBot="1" x14ac:dyDescent="0.25">
      <c r="B274" s="2"/>
      <c r="C274" s="3"/>
      <c r="D274" s="3"/>
      <c r="E274" s="3"/>
      <c r="F274" s="3"/>
      <c r="G274" s="3"/>
      <c r="H274" s="3"/>
      <c r="I274" s="4" t="s">
        <v>258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">
        <v>259</v>
      </c>
      <c r="Y274" s="3"/>
      <c r="Z274" s="3"/>
      <c r="AA274" s="130"/>
      <c r="AB274" s="3"/>
      <c r="AC274" s="3"/>
      <c r="AD274" s="3"/>
      <c r="AE274" s="6"/>
      <c r="AG274" s="2" t="s">
        <v>0</v>
      </c>
      <c r="AH274" s="3"/>
      <c r="AI274" s="3"/>
      <c r="AJ274" s="3"/>
      <c r="AK274" s="3"/>
      <c r="AL274" s="3"/>
      <c r="AM274" s="3"/>
      <c r="AN274" s="4" t="s">
        <v>260</v>
      </c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4" t="s">
        <v>261</v>
      </c>
      <c r="BD274" s="5"/>
      <c r="BE274" s="3"/>
      <c r="BF274" s="3"/>
      <c r="BG274" s="3"/>
      <c r="BH274" s="3"/>
      <c r="BI274" s="3"/>
      <c r="BJ274" s="6"/>
      <c r="BL274" s="2" t="s">
        <v>0</v>
      </c>
      <c r="BM274" s="3"/>
      <c r="BN274" s="3"/>
      <c r="BO274" s="3"/>
      <c r="BP274" s="3"/>
      <c r="BQ274" s="3"/>
      <c r="BR274" s="3"/>
      <c r="BS274" s="4" t="s">
        <v>262</v>
      </c>
      <c r="BT274" s="3"/>
      <c r="BU274" s="3"/>
      <c r="BV274" s="3"/>
      <c r="BW274" s="3"/>
      <c r="BX274" s="3"/>
      <c r="BY274" s="3"/>
      <c r="BZ274" s="3"/>
      <c r="CA274" s="3"/>
      <c r="CB274" s="3" t="s">
        <v>0</v>
      </c>
      <c r="CC274" s="3"/>
      <c r="CD274" s="3"/>
      <c r="CE274" s="3"/>
      <c r="CF274" s="3"/>
      <c r="CG274" s="3"/>
      <c r="CH274" s="4" t="s">
        <v>207</v>
      </c>
      <c r="CI274" s="5"/>
      <c r="CJ274" s="3"/>
      <c r="CK274" s="3"/>
      <c r="CL274" s="3"/>
      <c r="CM274" s="3"/>
      <c r="CN274" s="3"/>
      <c r="CO274" s="6"/>
    </row>
    <row r="275" spans="1:93" ht="12.75" x14ac:dyDescent="0.2">
      <c r="B275" s="8"/>
      <c r="C275" s="9">
        <v>128</v>
      </c>
      <c r="D275" s="10">
        <v>126</v>
      </c>
      <c r="E275" s="10">
        <v>81</v>
      </c>
      <c r="F275" s="10">
        <v>119</v>
      </c>
      <c r="G275" s="10">
        <v>42</v>
      </c>
      <c r="H275" s="10">
        <v>108</v>
      </c>
      <c r="I275" s="10">
        <v>37</v>
      </c>
      <c r="J275" s="10">
        <v>103</v>
      </c>
      <c r="K275" s="10">
        <v>26</v>
      </c>
      <c r="L275" s="10">
        <v>64</v>
      </c>
      <c r="M275" s="10">
        <v>19</v>
      </c>
      <c r="N275" s="11">
        <v>17</v>
      </c>
      <c r="O275" s="12">
        <f t="shared" ref="O275:O286" si="192">SUMSQ(C275:N275)</f>
        <v>83810</v>
      </c>
      <c r="P275" s="13">
        <f t="shared" ref="P275:P286" si="193">C275^3+D275^3+E275^3+F275^3+G275^3+H275^3+I275^3+J275^3+K275^3+L275^3+M275^3+N275^3</f>
        <v>9082800</v>
      </c>
      <c r="Q275" s="14"/>
      <c r="R275" s="144" t="s">
        <v>178</v>
      </c>
      <c r="S275" s="16" t="s">
        <v>98</v>
      </c>
      <c r="T275" s="17" t="s">
        <v>75</v>
      </c>
      <c r="U275" s="17" t="s">
        <v>153</v>
      </c>
      <c r="V275" s="17" t="s">
        <v>46</v>
      </c>
      <c r="W275" s="17" t="s">
        <v>13</v>
      </c>
      <c r="X275" s="17" t="s">
        <v>131</v>
      </c>
      <c r="Y275" s="17" t="s">
        <v>130</v>
      </c>
      <c r="Z275" s="17" t="s">
        <v>14</v>
      </c>
      <c r="AA275" s="17" t="s">
        <v>49</v>
      </c>
      <c r="AB275" s="17" t="s">
        <v>152</v>
      </c>
      <c r="AC275" s="17" t="s">
        <v>64</v>
      </c>
      <c r="AD275" s="18" t="s">
        <v>91</v>
      </c>
      <c r="AE275" s="19"/>
      <c r="AG275" s="8"/>
      <c r="AH275" s="9">
        <v>29</v>
      </c>
      <c r="AI275" s="10">
        <v>55</v>
      </c>
      <c r="AJ275" s="10">
        <v>97</v>
      </c>
      <c r="AK275" s="10">
        <v>51</v>
      </c>
      <c r="AL275" s="10">
        <v>22</v>
      </c>
      <c r="AM275" s="10">
        <v>140</v>
      </c>
      <c r="AN275" s="10">
        <v>5</v>
      </c>
      <c r="AO275" s="10">
        <v>123</v>
      </c>
      <c r="AP275" s="10">
        <v>94</v>
      </c>
      <c r="AQ275" s="10">
        <v>48</v>
      </c>
      <c r="AR275" s="10">
        <v>90</v>
      </c>
      <c r="AS275" s="11">
        <v>116</v>
      </c>
      <c r="AT275" s="12">
        <f t="shared" ref="AT275:AT286" si="194">SUMSQ(AH275:AS275)</f>
        <v>83810</v>
      </c>
      <c r="AU275" s="13">
        <f t="shared" ref="AU275:AU286" si="195">AH275^3+AI275^3+AJ275^3+AK275^3+AL275^3+AM275^3+AN275^3+AO275^3+AP275^3+AQ275^3+AR275^3+AS275^3</f>
        <v>9082800</v>
      </c>
      <c r="AV275" s="88"/>
      <c r="AW275" s="20" t="s">
        <v>20</v>
      </c>
      <c r="AX275" s="79" t="s">
        <v>136</v>
      </c>
      <c r="AY275" s="17" t="s">
        <v>142</v>
      </c>
      <c r="AZ275" s="17" t="s">
        <v>141</v>
      </c>
      <c r="BA275" s="17" t="s">
        <v>50</v>
      </c>
      <c r="BB275" s="90" t="s">
        <v>127</v>
      </c>
      <c r="BC275" s="80" t="s">
        <v>143</v>
      </c>
      <c r="BD275" s="17" t="s">
        <v>144</v>
      </c>
      <c r="BE275" s="17" t="s">
        <v>126</v>
      </c>
      <c r="BF275" s="17" t="s">
        <v>45</v>
      </c>
      <c r="BG275" s="111" t="s">
        <v>146</v>
      </c>
      <c r="BH275" s="17" t="s">
        <v>145</v>
      </c>
      <c r="BI275" s="18" t="s">
        <v>133</v>
      </c>
      <c r="BJ275" s="19" t="s">
        <v>0</v>
      </c>
      <c r="BL275" s="8"/>
      <c r="BM275" s="9">
        <v>12</v>
      </c>
      <c r="BN275" s="10">
        <v>96</v>
      </c>
      <c r="BO275" s="10">
        <v>102</v>
      </c>
      <c r="BP275" s="10">
        <v>86</v>
      </c>
      <c r="BQ275" s="10">
        <v>56</v>
      </c>
      <c r="BR275" s="10">
        <v>3</v>
      </c>
      <c r="BS275" s="10">
        <v>142</v>
      </c>
      <c r="BT275" s="10">
        <v>89</v>
      </c>
      <c r="BU275" s="10">
        <v>59</v>
      </c>
      <c r="BV275" s="10">
        <v>43</v>
      </c>
      <c r="BW275" s="10">
        <v>49</v>
      </c>
      <c r="BX275" s="11">
        <v>133</v>
      </c>
      <c r="BY275" s="12">
        <f t="shared" ref="BY275:BY286" si="196">SUMSQ(BM275:BX275)</f>
        <v>83810</v>
      </c>
      <c r="BZ275" s="13">
        <f t="shared" ref="BZ275:BZ286" si="197">BM275^3+BN275^3+BO275^3+BP275^3+BQ275^3+BR275^3+BS275^3+BT275^3+BU275^3+BV275^3+BW275^3+BX275^3</f>
        <v>9082800</v>
      </c>
      <c r="CA275" s="14"/>
      <c r="CB275" s="139" t="s">
        <v>33</v>
      </c>
      <c r="CC275" s="16" t="s">
        <v>168</v>
      </c>
      <c r="CD275" s="17" t="s">
        <v>139</v>
      </c>
      <c r="CE275" s="17" t="s">
        <v>58</v>
      </c>
      <c r="CF275" s="17" t="s">
        <v>66</v>
      </c>
      <c r="CG275" s="17" t="s">
        <v>47</v>
      </c>
      <c r="CH275" s="17" t="s">
        <v>72</v>
      </c>
      <c r="CI275" s="17" t="s">
        <v>67</v>
      </c>
      <c r="CJ275" s="17" t="s">
        <v>48</v>
      </c>
      <c r="CK275" s="17" t="s">
        <v>73</v>
      </c>
      <c r="CL275" s="17" t="s">
        <v>59</v>
      </c>
      <c r="CM275" s="17" t="s">
        <v>138</v>
      </c>
      <c r="CN275" s="18" t="s">
        <v>169</v>
      </c>
      <c r="CO275" s="19"/>
    </row>
    <row r="276" spans="1:93" ht="12.75" x14ac:dyDescent="0.2">
      <c r="B276" s="8"/>
      <c r="C276" s="25">
        <v>63</v>
      </c>
      <c r="D276" s="26">
        <v>74</v>
      </c>
      <c r="E276" s="26">
        <v>22</v>
      </c>
      <c r="F276" s="26">
        <v>138</v>
      </c>
      <c r="G276" s="26">
        <v>131</v>
      </c>
      <c r="H276" s="26">
        <v>76</v>
      </c>
      <c r="I276" s="26">
        <v>69</v>
      </c>
      <c r="J276" s="26">
        <v>14</v>
      </c>
      <c r="K276" s="26">
        <v>7</v>
      </c>
      <c r="L276" s="26">
        <v>123</v>
      </c>
      <c r="M276" s="26">
        <v>71</v>
      </c>
      <c r="N276" s="27">
        <v>82</v>
      </c>
      <c r="O276" s="28">
        <f t="shared" si="192"/>
        <v>83810</v>
      </c>
      <c r="P276" s="29">
        <f t="shared" si="193"/>
        <v>9082800</v>
      </c>
      <c r="Q276" s="14"/>
      <c r="R276" s="144"/>
      <c r="S276" s="30" t="s">
        <v>94</v>
      </c>
      <c r="T276" s="35" t="s">
        <v>87</v>
      </c>
      <c r="U276" s="35" t="s">
        <v>127</v>
      </c>
      <c r="V276" s="31" t="s">
        <v>52</v>
      </c>
      <c r="W276" s="31" t="s">
        <v>10</v>
      </c>
      <c r="X276" s="31" t="s">
        <v>69</v>
      </c>
      <c r="Y276" s="31" t="s">
        <v>70</v>
      </c>
      <c r="Z276" s="31" t="s">
        <v>17</v>
      </c>
      <c r="AA276" s="31" t="s">
        <v>43</v>
      </c>
      <c r="AB276" s="35" t="s">
        <v>126</v>
      </c>
      <c r="AC276" s="35" t="s">
        <v>88</v>
      </c>
      <c r="AD276" s="32" t="s">
        <v>95</v>
      </c>
      <c r="AE276" s="19"/>
      <c r="AG276" s="8"/>
      <c r="AH276" s="25">
        <v>124</v>
      </c>
      <c r="AI276" s="26">
        <v>132</v>
      </c>
      <c r="AJ276" s="26">
        <v>128</v>
      </c>
      <c r="AK276" s="26">
        <v>64</v>
      </c>
      <c r="AL276" s="26">
        <v>87</v>
      </c>
      <c r="AM276" s="26">
        <v>101</v>
      </c>
      <c r="AN276" s="26">
        <v>44</v>
      </c>
      <c r="AO276" s="26">
        <v>58</v>
      </c>
      <c r="AP276" s="26">
        <v>81</v>
      </c>
      <c r="AQ276" s="26">
        <v>17</v>
      </c>
      <c r="AR276" s="26">
        <v>13</v>
      </c>
      <c r="AS276" s="27">
        <v>21</v>
      </c>
      <c r="AT276" s="28">
        <f t="shared" si="194"/>
        <v>83810</v>
      </c>
      <c r="AU276" s="29">
        <f t="shared" si="195"/>
        <v>9082800</v>
      </c>
      <c r="AV276" s="88"/>
      <c r="AW276" s="20" t="s">
        <v>53</v>
      </c>
      <c r="AX276" s="30" t="s">
        <v>109</v>
      </c>
      <c r="AY276" s="34" t="s">
        <v>123</v>
      </c>
      <c r="AZ276" s="31" t="s">
        <v>98</v>
      </c>
      <c r="BA276" s="31" t="s">
        <v>152</v>
      </c>
      <c r="BB276" s="93" t="s">
        <v>51</v>
      </c>
      <c r="BC276" s="31" t="s">
        <v>107</v>
      </c>
      <c r="BD276" s="33" t="s">
        <v>102</v>
      </c>
      <c r="BE276" s="31" t="s">
        <v>44</v>
      </c>
      <c r="BF276" s="31" t="s">
        <v>153</v>
      </c>
      <c r="BG276" s="94" t="s">
        <v>91</v>
      </c>
      <c r="BH276" s="31" t="s">
        <v>118</v>
      </c>
      <c r="BI276" s="32" t="s">
        <v>100</v>
      </c>
      <c r="BJ276" s="19"/>
      <c r="BL276" s="8"/>
      <c r="BM276" s="25">
        <v>67</v>
      </c>
      <c r="BN276" s="26">
        <v>33</v>
      </c>
      <c r="BO276" s="26">
        <v>104</v>
      </c>
      <c r="BP276" s="26">
        <v>94</v>
      </c>
      <c r="BQ276" s="26">
        <v>24</v>
      </c>
      <c r="BR276" s="26">
        <v>143</v>
      </c>
      <c r="BS276" s="26">
        <v>2</v>
      </c>
      <c r="BT276" s="26">
        <v>121</v>
      </c>
      <c r="BU276" s="26">
        <v>51</v>
      </c>
      <c r="BV276" s="26">
        <v>41</v>
      </c>
      <c r="BW276" s="26">
        <v>112</v>
      </c>
      <c r="BX276" s="27">
        <v>78</v>
      </c>
      <c r="BY276" s="28">
        <f t="shared" si="196"/>
        <v>83810</v>
      </c>
      <c r="BZ276" s="29">
        <f t="shared" si="197"/>
        <v>9082800</v>
      </c>
      <c r="CA276" s="14"/>
      <c r="CB276" s="139" t="s">
        <v>42</v>
      </c>
      <c r="CC276" s="30" t="s">
        <v>68</v>
      </c>
      <c r="CD276" s="31" t="s">
        <v>26</v>
      </c>
      <c r="CE276" s="31" t="s">
        <v>104</v>
      </c>
      <c r="CF276" s="31" t="s">
        <v>45</v>
      </c>
      <c r="CG276" s="31" t="s">
        <v>159</v>
      </c>
      <c r="CH276" s="31" t="s">
        <v>158</v>
      </c>
      <c r="CI276" s="31" t="s">
        <v>157</v>
      </c>
      <c r="CJ276" s="31" t="s">
        <v>156</v>
      </c>
      <c r="CK276" s="31" t="s">
        <v>50</v>
      </c>
      <c r="CL276" s="31" t="s">
        <v>105</v>
      </c>
      <c r="CM276" s="31" t="s">
        <v>27</v>
      </c>
      <c r="CN276" s="32" t="s">
        <v>71</v>
      </c>
      <c r="CO276" s="19"/>
    </row>
    <row r="277" spans="1:93" ht="12.75" x14ac:dyDescent="0.2">
      <c r="B277" s="8"/>
      <c r="C277" s="25">
        <v>114</v>
      </c>
      <c r="D277" s="26">
        <v>1</v>
      </c>
      <c r="E277" s="26">
        <v>83</v>
      </c>
      <c r="F277" s="26">
        <v>129</v>
      </c>
      <c r="G277" s="26">
        <v>77</v>
      </c>
      <c r="H277" s="26">
        <v>58</v>
      </c>
      <c r="I277" s="26">
        <v>87</v>
      </c>
      <c r="J277" s="26">
        <v>68</v>
      </c>
      <c r="K277" s="26">
        <v>16</v>
      </c>
      <c r="L277" s="26">
        <v>62</v>
      </c>
      <c r="M277" s="26">
        <v>144</v>
      </c>
      <c r="N277" s="27">
        <v>31</v>
      </c>
      <c r="O277" s="28">
        <f t="shared" si="192"/>
        <v>83810</v>
      </c>
      <c r="P277" s="29">
        <f t="shared" si="193"/>
        <v>9082800</v>
      </c>
      <c r="Q277" s="14"/>
      <c r="R277" s="144" t="s">
        <v>172</v>
      </c>
      <c r="S277" s="30" t="s">
        <v>97</v>
      </c>
      <c r="T277" s="31" t="s">
        <v>55</v>
      </c>
      <c r="U277" s="31" t="s">
        <v>32</v>
      </c>
      <c r="V277" s="31" t="s">
        <v>30</v>
      </c>
      <c r="W277" s="31" t="s">
        <v>80</v>
      </c>
      <c r="X277" s="31" t="s">
        <v>44</v>
      </c>
      <c r="Y277" s="31" t="s">
        <v>51</v>
      </c>
      <c r="Z277" s="31" t="s">
        <v>81</v>
      </c>
      <c r="AA277" s="31" t="s">
        <v>23</v>
      </c>
      <c r="AB277" s="31" t="s">
        <v>21</v>
      </c>
      <c r="AC277" s="31" t="s">
        <v>62</v>
      </c>
      <c r="AD277" s="32" t="s">
        <v>92</v>
      </c>
      <c r="AE277" s="19"/>
      <c r="AG277" s="8"/>
      <c r="AH277" s="25">
        <v>49</v>
      </c>
      <c r="AI277" s="26">
        <v>76</v>
      </c>
      <c r="AJ277" s="26">
        <v>134</v>
      </c>
      <c r="AK277" s="26">
        <v>142</v>
      </c>
      <c r="AL277" s="26">
        <v>72</v>
      </c>
      <c r="AM277" s="26">
        <v>38</v>
      </c>
      <c r="AN277" s="26">
        <v>107</v>
      </c>
      <c r="AO277" s="26">
        <v>73</v>
      </c>
      <c r="AP277" s="26">
        <v>3</v>
      </c>
      <c r="AQ277" s="26">
        <v>11</v>
      </c>
      <c r="AR277" s="26">
        <v>69</v>
      </c>
      <c r="AS277" s="27">
        <v>96</v>
      </c>
      <c r="AT277" s="28">
        <f t="shared" si="194"/>
        <v>83810</v>
      </c>
      <c r="AU277" s="29">
        <f t="shared" si="195"/>
        <v>9082800</v>
      </c>
      <c r="AV277" s="88"/>
      <c r="AW277" s="20" t="s">
        <v>85</v>
      </c>
      <c r="AX277" s="30" t="s">
        <v>138</v>
      </c>
      <c r="AY277" s="31" t="s">
        <v>69</v>
      </c>
      <c r="AZ277" s="34" t="s">
        <v>121</v>
      </c>
      <c r="BA277" s="31" t="s">
        <v>67</v>
      </c>
      <c r="BB277" s="93" t="s">
        <v>77</v>
      </c>
      <c r="BC277" s="31" t="s">
        <v>149</v>
      </c>
      <c r="BD277" s="31" t="s">
        <v>148</v>
      </c>
      <c r="BE277" s="33" t="s">
        <v>84</v>
      </c>
      <c r="BF277" s="31" t="s">
        <v>72</v>
      </c>
      <c r="BG277" s="94" t="s">
        <v>120</v>
      </c>
      <c r="BH277" s="31" t="s">
        <v>70</v>
      </c>
      <c r="BI277" s="32" t="s">
        <v>139</v>
      </c>
      <c r="BJ277" s="19"/>
      <c r="BL277" s="8"/>
      <c r="BM277" s="25">
        <v>53</v>
      </c>
      <c r="BN277" s="26">
        <v>124</v>
      </c>
      <c r="BO277" s="26">
        <v>34</v>
      </c>
      <c r="BP277" s="26">
        <v>72</v>
      </c>
      <c r="BQ277" s="26">
        <v>134</v>
      </c>
      <c r="BR277" s="26">
        <v>118</v>
      </c>
      <c r="BS277" s="26">
        <v>27</v>
      </c>
      <c r="BT277" s="26">
        <v>11</v>
      </c>
      <c r="BU277" s="26">
        <v>73</v>
      </c>
      <c r="BV277" s="26">
        <v>111</v>
      </c>
      <c r="BW277" s="26">
        <v>21</v>
      </c>
      <c r="BX277" s="27">
        <v>92</v>
      </c>
      <c r="BY277" s="28">
        <f t="shared" si="196"/>
        <v>83810</v>
      </c>
      <c r="BZ277" s="29">
        <f t="shared" si="197"/>
        <v>9082800</v>
      </c>
      <c r="CA277" s="14"/>
      <c r="CB277" s="139" t="s">
        <v>90</v>
      </c>
      <c r="CC277" s="30" t="s">
        <v>29</v>
      </c>
      <c r="CD277" s="31" t="s">
        <v>109</v>
      </c>
      <c r="CE277" s="31" t="s">
        <v>37</v>
      </c>
      <c r="CF277" s="31" t="s">
        <v>77</v>
      </c>
      <c r="CG277" s="31" t="s">
        <v>121</v>
      </c>
      <c r="CH277" s="31" t="s">
        <v>11</v>
      </c>
      <c r="CI277" s="31" t="s">
        <v>16</v>
      </c>
      <c r="CJ277" s="31" t="s">
        <v>120</v>
      </c>
      <c r="CK277" s="31" t="s">
        <v>84</v>
      </c>
      <c r="CL277" s="31" t="s">
        <v>38</v>
      </c>
      <c r="CM277" s="31" t="s">
        <v>100</v>
      </c>
      <c r="CN277" s="32" t="s">
        <v>24</v>
      </c>
      <c r="CO277" s="19"/>
    </row>
    <row r="278" spans="1:93" ht="12.75" x14ac:dyDescent="0.2">
      <c r="B278" s="8"/>
      <c r="C278" s="25">
        <v>137</v>
      </c>
      <c r="D278" s="26">
        <v>39</v>
      </c>
      <c r="E278" s="26">
        <v>136</v>
      </c>
      <c r="F278" s="26">
        <v>45</v>
      </c>
      <c r="G278" s="26">
        <v>88</v>
      </c>
      <c r="H278" s="26">
        <v>65</v>
      </c>
      <c r="I278" s="26">
        <v>80</v>
      </c>
      <c r="J278" s="26">
        <v>57</v>
      </c>
      <c r="K278" s="26">
        <v>100</v>
      </c>
      <c r="L278" s="26">
        <v>9</v>
      </c>
      <c r="M278" s="26">
        <v>106</v>
      </c>
      <c r="N278" s="27">
        <v>8</v>
      </c>
      <c r="O278" s="28">
        <f t="shared" si="192"/>
        <v>83810</v>
      </c>
      <c r="P278" s="29">
        <f t="shared" si="193"/>
        <v>9082800</v>
      </c>
      <c r="Q278" s="14"/>
      <c r="R278" s="144" t="s">
        <v>170</v>
      </c>
      <c r="S278" s="30" t="s">
        <v>78</v>
      </c>
      <c r="T278" s="31" t="s">
        <v>125</v>
      </c>
      <c r="U278" s="31" t="s">
        <v>147</v>
      </c>
      <c r="V278" s="119" t="s">
        <v>101</v>
      </c>
      <c r="W278" s="31" t="s">
        <v>56</v>
      </c>
      <c r="X278" s="119" t="s">
        <v>35</v>
      </c>
      <c r="Y278" s="119" t="s">
        <v>40</v>
      </c>
      <c r="Z278" s="31" t="s">
        <v>61</v>
      </c>
      <c r="AA278" s="119" t="s">
        <v>108</v>
      </c>
      <c r="AB278" s="31" t="s">
        <v>150</v>
      </c>
      <c r="AC278" s="31" t="s">
        <v>128</v>
      </c>
      <c r="AD278" s="32" t="s">
        <v>83</v>
      </c>
      <c r="AE278" s="19"/>
      <c r="AG278" s="8"/>
      <c r="AH278" s="25">
        <v>110</v>
      </c>
      <c r="AI278" s="26">
        <v>95</v>
      </c>
      <c r="AJ278" s="26">
        <v>7</v>
      </c>
      <c r="AK278" s="26">
        <v>63</v>
      </c>
      <c r="AL278" s="26">
        <v>24</v>
      </c>
      <c r="AM278" s="26">
        <v>31</v>
      </c>
      <c r="AN278" s="26">
        <v>114</v>
      </c>
      <c r="AO278" s="26">
        <v>121</v>
      </c>
      <c r="AP278" s="26">
        <v>82</v>
      </c>
      <c r="AQ278" s="26">
        <v>138</v>
      </c>
      <c r="AR278" s="26">
        <v>50</v>
      </c>
      <c r="AS278" s="27">
        <v>35</v>
      </c>
      <c r="AT278" s="28">
        <f t="shared" si="194"/>
        <v>83810</v>
      </c>
      <c r="AU278" s="29">
        <f t="shared" si="195"/>
        <v>9082800</v>
      </c>
      <c r="AV278" s="88"/>
      <c r="AW278" s="20" t="s">
        <v>110</v>
      </c>
      <c r="AX278" s="30" t="s">
        <v>175</v>
      </c>
      <c r="AY278" s="31" t="s">
        <v>9</v>
      </c>
      <c r="AZ278" s="31" t="s">
        <v>43</v>
      </c>
      <c r="BA278" s="34" t="s">
        <v>94</v>
      </c>
      <c r="BB278" s="93" t="s">
        <v>159</v>
      </c>
      <c r="BC278" s="31" t="s">
        <v>92</v>
      </c>
      <c r="BD278" s="31" t="s">
        <v>97</v>
      </c>
      <c r="BE278" s="31" t="s">
        <v>156</v>
      </c>
      <c r="BF278" s="33" t="s">
        <v>95</v>
      </c>
      <c r="BG278" s="94" t="s">
        <v>52</v>
      </c>
      <c r="BH278" s="31" t="s">
        <v>18</v>
      </c>
      <c r="BI278" s="32" t="s">
        <v>176</v>
      </c>
      <c r="BJ278" s="19"/>
      <c r="BL278" s="8"/>
      <c r="BM278" s="25">
        <v>46</v>
      </c>
      <c r="BN278" s="26">
        <v>113</v>
      </c>
      <c r="BO278" s="26">
        <v>135</v>
      </c>
      <c r="BP278" s="26">
        <v>55</v>
      </c>
      <c r="BQ278" s="26">
        <v>15</v>
      </c>
      <c r="BR278" s="26">
        <v>50</v>
      </c>
      <c r="BS278" s="26">
        <v>95</v>
      </c>
      <c r="BT278" s="26">
        <v>130</v>
      </c>
      <c r="BU278" s="26">
        <v>90</v>
      </c>
      <c r="BV278" s="26">
        <v>10</v>
      </c>
      <c r="BW278" s="26">
        <v>32</v>
      </c>
      <c r="BX278" s="27">
        <v>99</v>
      </c>
      <c r="BY278" s="28">
        <f t="shared" si="196"/>
        <v>83810</v>
      </c>
      <c r="BZ278" s="29">
        <f t="shared" si="197"/>
        <v>9082800</v>
      </c>
      <c r="CA278" s="14"/>
      <c r="CB278" s="139" t="s">
        <v>117</v>
      </c>
      <c r="CC278" s="175" t="s">
        <v>31</v>
      </c>
      <c r="CD278" s="119" t="s">
        <v>155</v>
      </c>
      <c r="CE278" s="119" t="s">
        <v>112</v>
      </c>
      <c r="CF278" s="31" t="s">
        <v>142</v>
      </c>
      <c r="CG278" s="119" t="s">
        <v>19</v>
      </c>
      <c r="CH278" s="31" t="s">
        <v>18</v>
      </c>
      <c r="CI278" s="31" t="s">
        <v>9</v>
      </c>
      <c r="CJ278" s="119" t="s">
        <v>8</v>
      </c>
      <c r="CK278" s="31" t="s">
        <v>145</v>
      </c>
      <c r="CL278" s="119" t="s">
        <v>115</v>
      </c>
      <c r="CM278" s="119" t="s">
        <v>160</v>
      </c>
      <c r="CN278" s="176" t="s">
        <v>22</v>
      </c>
      <c r="CO278" s="19"/>
    </row>
    <row r="279" spans="1:93" ht="12.75" x14ac:dyDescent="0.2">
      <c r="B279" s="8"/>
      <c r="C279" s="25">
        <v>109</v>
      </c>
      <c r="D279" s="26">
        <v>38</v>
      </c>
      <c r="E279" s="26">
        <v>85</v>
      </c>
      <c r="F279" s="26">
        <v>29</v>
      </c>
      <c r="G279" s="26">
        <v>13</v>
      </c>
      <c r="H279" s="26">
        <v>25</v>
      </c>
      <c r="I279" s="26">
        <v>120</v>
      </c>
      <c r="J279" s="26">
        <v>132</v>
      </c>
      <c r="K279" s="26">
        <v>116</v>
      </c>
      <c r="L279" s="26">
        <v>60</v>
      </c>
      <c r="M279" s="26">
        <v>107</v>
      </c>
      <c r="N279" s="27">
        <v>36</v>
      </c>
      <c r="O279" s="28">
        <f t="shared" si="192"/>
        <v>83810</v>
      </c>
      <c r="P279" s="29">
        <f t="shared" si="193"/>
        <v>9082800</v>
      </c>
      <c r="Q279" s="14"/>
      <c r="R279" s="144" t="s">
        <v>164</v>
      </c>
      <c r="S279" s="30" t="s">
        <v>60</v>
      </c>
      <c r="T279" s="31" t="s">
        <v>149</v>
      </c>
      <c r="U279" s="31" t="s">
        <v>166</v>
      </c>
      <c r="V279" s="31" t="s">
        <v>136</v>
      </c>
      <c r="W279" s="31" t="s">
        <v>118</v>
      </c>
      <c r="X279" s="31" t="s">
        <v>93</v>
      </c>
      <c r="Y279" s="31" t="s">
        <v>96</v>
      </c>
      <c r="Z279" s="31" t="s">
        <v>123</v>
      </c>
      <c r="AA279" s="31" t="s">
        <v>133</v>
      </c>
      <c r="AB279" s="31" t="s">
        <v>165</v>
      </c>
      <c r="AC279" s="31" t="s">
        <v>148</v>
      </c>
      <c r="AD279" s="32" t="s">
        <v>57</v>
      </c>
      <c r="AE279" s="19"/>
      <c r="AG279" s="8"/>
      <c r="AH279" s="25">
        <v>54</v>
      </c>
      <c r="AI279" s="26">
        <v>12</v>
      </c>
      <c r="AJ279" s="26">
        <v>67</v>
      </c>
      <c r="AK279" s="26">
        <v>98</v>
      </c>
      <c r="AL279" s="26">
        <v>104</v>
      </c>
      <c r="AM279" s="26">
        <v>4</v>
      </c>
      <c r="AN279" s="26">
        <v>141</v>
      </c>
      <c r="AO279" s="26">
        <v>41</v>
      </c>
      <c r="AP279" s="26">
        <v>47</v>
      </c>
      <c r="AQ279" s="26">
        <v>78</v>
      </c>
      <c r="AR279" s="26">
        <v>133</v>
      </c>
      <c r="AS279" s="27">
        <v>91</v>
      </c>
      <c r="AT279" s="28">
        <f t="shared" si="194"/>
        <v>83810</v>
      </c>
      <c r="AU279" s="29">
        <f t="shared" si="195"/>
        <v>9082800</v>
      </c>
      <c r="AV279" s="88"/>
      <c r="AW279" s="20" t="s">
        <v>129</v>
      </c>
      <c r="AX279" s="30" t="s">
        <v>122</v>
      </c>
      <c r="AY279" s="31" t="s">
        <v>168</v>
      </c>
      <c r="AZ279" s="31" t="s">
        <v>68</v>
      </c>
      <c r="BA279" s="31" t="s">
        <v>134</v>
      </c>
      <c r="BB279" s="95" t="s">
        <v>104</v>
      </c>
      <c r="BC279" s="31" t="s">
        <v>82</v>
      </c>
      <c r="BD279" s="31" t="s">
        <v>79</v>
      </c>
      <c r="BE279" s="31" t="s">
        <v>105</v>
      </c>
      <c r="BF279" s="31" t="s">
        <v>135</v>
      </c>
      <c r="BG279" s="106" t="s">
        <v>71</v>
      </c>
      <c r="BH279" s="31" t="s">
        <v>169</v>
      </c>
      <c r="BI279" s="32" t="s">
        <v>119</v>
      </c>
      <c r="BJ279" s="19"/>
      <c r="BL279" s="8"/>
      <c r="BM279" s="25">
        <v>6</v>
      </c>
      <c r="BN279" s="26">
        <v>47</v>
      </c>
      <c r="BO279" s="26">
        <v>48</v>
      </c>
      <c r="BP279" s="26">
        <v>20</v>
      </c>
      <c r="BQ279" s="26">
        <v>115</v>
      </c>
      <c r="BR279" s="26">
        <v>84</v>
      </c>
      <c r="BS279" s="26">
        <v>61</v>
      </c>
      <c r="BT279" s="26">
        <v>30</v>
      </c>
      <c r="BU279" s="26">
        <v>125</v>
      </c>
      <c r="BV279" s="26">
        <v>97</v>
      </c>
      <c r="BW279" s="26">
        <v>98</v>
      </c>
      <c r="BX279" s="27">
        <v>139</v>
      </c>
      <c r="BY279" s="28">
        <f t="shared" si="196"/>
        <v>83810</v>
      </c>
      <c r="BZ279" s="29">
        <f t="shared" si="197"/>
        <v>9082800</v>
      </c>
      <c r="CA279" s="14"/>
      <c r="CB279" s="139" t="s">
        <v>132</v>
      </c>
      <c r="CC279" s="30" t="s">
        <v>28</v>
      </c>
      <c r="CD279" s="31" t="s">
        <v>135</v>
      </c>
      <c r="CE279" s="31" t="s">
        <v>146</v>
      </c>
      <c r="CF279" s="31" t="s">
        <v>54</v>
      </c>
      <c r="CG279" s="31" t="s">
        <v>113</v>
      </c>
      <c r="CH279" s="31" t="s">
        <v>12</v>
      </c>
      <c r="CI279" s="31" t="s">
        <v>15</v>
      </c>
      <c r="CJ279" s="31" t="s">
        <v>114</v>
      </c>
      <c r="CK279" s="31" t="s">
        <v>63</v>
      </c>
      <c r="CL279" s="31" t="s">
        <v>141</v>
      </c>
      <c r="CM279" s="31" t="s">
        <v>134</v>
      </c>
      <c r="CN279" s="32" t="s">
        <v>25</v>
      </c>
      <c r="CO279" s="19"/>
    </row>
    <row r="280" spans="1:93" ht="12.75" x14ac:dyDescent="0.2">
      <c r="A280" s="140"/>
      <c r="B280" s="8"/>
      <c r="C280" s="25">
        <v>91</v>
      </c>
      <c r="D280" s="26">
        <v>127</v>
      </c>
      <c r="E280" s="26">
        <v>5</v>
      </c>
      <c r="F280" s="26">
        <v>79</v>
      </c>
      <c r="G280" s="26">
        <v>70</v>
      </c>
      <c r="H280" s="26">
        <v>23</v>
      </c>
      <c r="I280" s="26">
        <v>122</v>
      </c>
      <c r="J280" s="26">
        <v>75</v>
      </c>
      <c r="K280" s="26">
        <v>66</v>
      </c>
      <c r="L280" s="26">
        <v>140</v>
      </c>
      <c r="M280" s="26">
        <v>18</v>
      </c>
      <c r="N280" s="27">
        <v>54</v>
      </c>
      <c r="O280" s="28">
        <f t="shared" si="192"/>
        <v>83810</v>
      </c>
      <c r="P280" s="29">
        <f t="shared" si="193"/>
        <v>9082800</v>
      </c>
      <c r="Q280" s="14"/>
      <c r="R280" s="144"/>
      <c r="S280" s="150" t="s">
        <v>119</v>
      </c>
      <c r="T280" s="31" t="s">
        <v>41</v>
      </c>
      <c r="U280" s="31" t="s">
        <v>144</v>
      </c>
      <c r="V280" s="31" t="s">
        <v>103</v>
      </c>
      <c r="W280" s="31" t="s">
        <v>162</v>
      </c>
      <c r="X280" s="151" t="s">
        <v>65</v>
      </c>
      <c r="Y280" s="151" t="s">
        <v>74</v>
      </c>
      <c r="Z280" s="31" t="s">
        <v>163</v>
      </c>
      <c r="AA280" s="31" t="s">
        <v>106</v>
      </c>
      <c r="AB280" s="31" t="s">
        <v>143</v>
      </c>
      <c r="AC280" s="31" t="s">
        <v>34</v>
      </c>
      <c r="AD280" s="152" t="s">
        <v>122</v>
      </c>
      <c r="AE280" s="19"/>
      <c r="AG280" s="8"/>
      <c r="AH280" s="25">
        <v>103</v>
      </c>
      <c r="AI280" s="26">
        <v>56</v>
      </c>
      <c r="AJ280" s="26">
        <v>60</v>
      </c>
      <c r="AK280" s="26">
        <v>9</v>
      </c>
      <c r="AL280" s="26">
        <v>143</v>
      </c>
      <c r="AM280" s="26">
        <v>75</v>
      </c>
      <c r="AN280" s="26">
        <v>70</v>
      </c>
      <c r="AO280" s="26">
        <v>2</v>
      </c>
      <c r="AP280" s="26">
        <v>136</v>
      </c>
      <c r="AQ280" s="26">
        <v>85</v>
      </c>
      <c r="AR280" s="26">
        <v>89</v>
      </c>
      <c r="AS280" s="27">
        <v>42</v>
      </c>
      <c r="AT280" s="28">
        <f t="shared" si="194"/>
        <v>83810</v>
      </c>
      <c r="AU280" s="29">
        <f t="shared" si="195"/>
        <v>9082800</v>
      </c>
      <c r="AV280" s="88"/>
      <c r="AW280" s="20" t="s">
        <v>140</v>
      </c>
      <c r="AX280" s="30" t="s">
        <v>14</v>
      </c>
      <c r="AY280" s="31" t="s">
        <v>47</v>
      </c>
      <c r="AZ280" s="31" t="s">
        <v>165</v>
      </c>
      <c r="BA280" s="31" t="s">
        <v>150</v>
      </c>
      <c r="BB280" s="93" t="s">
        <v>158</v>
      </c>
      <c r="BC280" s="34" t="s">
        <v>163</v>
      </c>
      <c r="BD280" s="31" t="s">
        <v>162</v>
      </c>
      <c r="BE280" s="31" t="s">
        <v>157</v>
      </c>
      <c r="BF280" s="31" t="s">
        <v>147</v>
      </c>
      <c r="BG280" s="94" t="s">
        <v>166</v>
      </c>
      <c r="BH280" s="33" t="s">
        <v>48</v>
      </c>
      <c r="BI280" s="32" t="s">
        <v>13</v>
      </c>
      <c r="BJ280" s="19"/>
      <c r="BL280" s="8"/>
      <c r="BM280" s="25">
        <v>44</v>
      </c>
      <c r="BN280" s="26">
        <v>127</v>
      </c>
      <c r="BO280" s="26">
        <v>5</v>
      </c>
      <c r="BP280" s="26">
        <v>79</v>
      </c>
      <c r="BQ280" s="26">
        <v>70</v>
      </c>
      <c r="BR280" s="26">
        <v>117</v>
      </c>
      <c r="BS280" s="26">
        <v>28</v>
      </c>
      <c r="BT280" s="26">
        <v>75</v>
      </c>
      <c r="BU280" s="26">
        <v>66</v>
      </c>
      <c r="BV280" s="26">
        <v>140</v>
      </c>
      <c r="BW280" s="26">
        <v>18</v>
      </c>
      <c r="BX280" s="27">
        <v>101</v>
      </c>
      <c r="BY280" s="28">
        <f t="shared" si="196"/>
        <v>83810</v>
      </c>
      <c r="BZ280" s="29">
        <f t="shared" si="197"/>
        <v>9082800</v>
      </c>
      <c r="CA280" s="14"/>
      <c r="CB280" s="139"/>
      <c r="CC280" s="30" t="s">
        <v>102</v>
      </c>
      <c r="CD280" s="31" t="s">
        <v>41</v>
      </c>
      <c r="CE280" s="31" t="s">
        <v>144</v>
      </c>
      <c r="CF280" s="31" t="s">
        <v>103</v>
      </c>
      <c r="CG280" s="31" t="s">
        <v>162</v>
      </c>
      <c r="CH280" s="31" t="s">
        <v>111</v>
      </c>
      <c r="CI280" s="31" t="s">
        <v>116</v>
      </c>
      <c r="CJ280" s="31" t="s">
        <v>163</v>
      </c>
      <c r="CK280" s="31" t="s">
        <v>106</v>
      </c>
      <c r="CL280" s="31" t="s">
        <v>143</v>
      </c>
      <c r="CM280" s="31" t="s">
        <v>34</v>
      </c>
      <c r="CN280" s="32" t="s">
        <v>107</v>
      </c>
      <c r="CO280" s="19"/>
    </row>
    <row r="281" spans="1:93" ht="12.75" x14ac:dyDescent="0.2">
      <c r="A281" s="140"/>
      <c r="B281" s="8"/>
      <c r="C281" s="25">
        <v>44</v>
      </c>
      <c r="D281" s="26">
        <v>52</v>
      </c>
      <c r="E281" s="26">
        <v>35</v>
      </c>
      <c r="F281" s="26">
        <v>4</v>
      </c>
      <c r="G281" s="26">
        <v>105</v>
      </c>
      <c r="H281" s="26">
        <v>117</v>
      </c>
      <c r="I281" s="26">
        <v>28</v>
      </c>
      <c r="J281" s="26">
        <v>40</v>
      </c>
      <c r="K281" s="26">
        <v>141</v>
      </c>
      <c r="L281" s="26">
        <v>110</v>
      </c>
      <c r="M281" s="26">
        <v>93</v>
      </c>
      <c r="N281" s="27">
        <v>101</v>
      </c>
      <c r="O281" s="28">
        <f t="shared" si="192"/>
        <v>83810</v>
      </c>
      <c r="P281" s="29">
        <f t="shared" si="193"/>
        <v>9082800</v>
      </c>
      <c r="Q281" s="14"/>
      <c r="R281" s="144"/>
      <c r="S281" s="147" t="s">
        <v>102</v>
      </c>
      <c r="T281" s="31" t="s">
        <v>86</v>
      </c>
      <c r="U281" s="31" t="s">
        <v>176</v>
      </c>
      <c r="V281" s="31" t="s">
        <v>82</v>
      </c>
      <c r="W281" s="31" t="s">
        <v>36</v>
      </c>
      <c r="X281" s="148" t="s">
        <v>111</v>
      </c>
      <c r="Y281" s="148" t="s">
        <v>116</v>
      </c>
      <c r="Z281" s="31" t="s">
        <v>39</v>
      </c>
      <c r="AA281" s="31" t="s">
        <v>79</v>
      </c>
      <c r="AB281" s="31" t="s">
        <v>175</v>
      </c>
      <c r="AC281" s="31" t="s">
        <v>89</v>
      </c>
      <c r="AD281" s="149" t="s">
        <v>107</v>
      </c>
      <c r="AE281" s="19"/>
      <c r="AG281" s="8"/>
      <c r="AH281" s="25">
        <v>105</v>
      </c>
      <c r="AI281" s="26">
        <v>113</v>
      </c>
      <c r="AJ281" s="26">
        <v>106</v>
      </c>
      <c r="AK281" s="26">
        <v>137</v>
      </c>
      <c r="AL281" s="26">
        <v>61</v>
      </c>
      <c r="AM281" s="26">
        <v>120</v>
      </c>
      <c r="AN281" s="26">
        <v>25</v>
      </c>
      <c r="AO281" s="26">
        <v>84</v>
      </c>
      <c r="AP281" s="26">
        <v>8</v>
      </c>
      <c r="AQ281" s="26">
        <v>39</v>
      </c>
      <c r="AR281" s="26">
        <v>32</v>
      </c>
      <c r="AS281" s="27">
        <v>40</v>
      </c>
      <c r="AT281" s="28">
        <f t="shared" si="194"/>
        <v>83810</v>
      </c>
      <c r="AU281" s="29">
        <f t="shared" si="195"/>
        <v>9082800</v>
      </c>
      <c r="AV281" s="88"/>
      <c r="AW281" s="20" t="s">
        <v>151</v>
      </c>
      <c r="AX281" s="30" t="s">
        <v>36</v>
      </c>
      <c r="AY281" s="31" t="s">
        <v>155</v>
      </c>
      <c r="AZ281" s="31" t="s">
        <v>128</v>
      </c>
      <c r="BA281" s="31" t="s">
        <v>78</v>
      </c>
      <c r="BB281" s="93" t="s">
        <v>15</v>
      </c>
      <c r="BC281" s="31" t="s">
        <v>96</v>
      </c>
      <c r="BD281" s="34" t="s">
        <v>93</v>
      </c>
      <c r="BE281" s="31" t="s">
        <v>12</v>
      </c>
      <c r="BF281" s="31" t="s">
        <v>83</v>
      </c>
      <c r="BG281" s="94" t="s">
        <v>125</v>
      </c>
      <c r="BH281" s="31" t="s">
        <v>160</v>
      </c>
      <c r="BI281" s="81" t="s">
        <v>39</v>
      </c>
      <c r="BJ281" s="19"/>
      <c r="BL281" s="8"/>
      <c r="BM281" s="25">
        <v>91</v>
      </c>
      <c r="BN281" s="26">
        <v>52</v>
      </c>
      <c r="BO281" s="26">
        <v>35</v>
      </c>
      <c r="BP281" s="26">
        <v>4</v>
      </c>
      <c r="BQ281" s="26">
        <v>105</v>
      </c>
      <c r="BR281" s="26">
        <v>23</v>
      </c>
      <c r="BS281" s="26">
        <v>122</v>
      </c>
      <c r="BT281" s="26">
        <v>40</v>
      </c>
      <c r="BU281" s="26">
        <v>141</v>
      </c>
      <c r="BV281" s="26">
        <v>110</v>
      </c>
      <c r="BW281" s="26">
        <v>93</v>
      </c>
      <c r="BX281" s="27">
        <v>54</v>
      </c>
      <c r="BY281" s="28">
        <f t="shared" si="196"/>
        <v>83810</v>
      </c>
      <c r="BZ281" s="29">
        <f t="shared" si="197"/>
        <v>9082800</v>
      </c>
      <c r="CA281" s="14"/>
      <c r="CB281" s="139" t="s">
        <v>154</v>
      </c>
      <c r="CC281" s="30" t="s">
        <v>119</v>
      </c>
      <c r="CD281" s="31" t="s">
        <v>86</v>
      </c>
      <c r="CE281" s="31" t="s">
        <v>176</v>
      </c>
      <c r="CF281" s="31" t="s">
        <v>82</v>
      </c>
      <c r="CG281" s="31" t="s">
        <v>36</v>
      </c>
      <c r="CH281" s="31" t="s">
        <v>65</v>
      </c>
      <c r="CI281" s="31" t="s">
        <v>74</v>
      </c>
      <c r="CJ281" s="31" t="s">
        <v>39</v>
      </c>
      <c r="CK281" s="31" t="s">
        <v>79</v>
      </c>
      <c r="CL281" s="31" t="s">
        <v>175</v>
      </c>
      <c r="CM281" s="31" t="s">
        <v>89</v>
      </c>
      <c r="CN281" s="32" t="s">
        <v>122</v>
      </c>
      <c r="CO281" s="19"/>
    </row>
    <row r="282" spans="1:93" ht="12.75" x14ac:dyDescent="0.2">
      <c r="B282" s="8"/>
      <c r="C282" s="25">
        <v>6</v>
      </c>
      <c r="D282" s="26">
        <v>47</v>
      </c>
      <c r="E282" s="26">
        <v>48</v>
      </c>
      <c r="F282" s="26">
        <v>20</v>
      </c>
      <c r="G282" s="26">
        <v>115</v>
      </c>
      <c r="H282" s="26">
        <v>84</v>
      </c>
      <c r="I282" s="26">
        <v>61</v>
      </c>
      <c r="J282" s="26">
        <v>30</v>
      </c>
      <c r="K282" s="26">
        <v>125</v>
      </c>
      <c r="L282" s="26">
        <v>97</v>
      </c>
      <c r="M282" s="26">
        <v>98</v>
      </c>
      <c r="N282" s="27">
        <v>139</v>
      </c>
      <c r="O282" s="28">
        <f t="shared" si="192"/>
        <v>83810</v>
      </c>
      <c r="P282" s="29">
        <f t="shared" si="193"/>
        <v>9082800</v>
      </c>
      <c r="Q282" s="14"/>
      <c r="R282" s="144" t="s">
        <v>129</v>
      </c>
      <c r="S282" s="30" t="s">
        <v>28</v>
      </c>
      <c r="T282" s="31" t="s">
        <v>135</v>
      </c>
      <c r="U282" s="31" t="s">
        <v>146</v>
      </c>
      <c r="V282" s="31" t="s">
        <v>54</v>
      </c>
      <c r="W282" s="31" t="s">
        <v>113</v>
      </c>
      <c r="X282" s="31" t="s">
        <v>12</v>
      </c>
      <c r="Y282" s="31" t="s">
        <v>15</v>
      </c>
      <c r="Z282" s="31" t="s">
        <v>114</v>
      </c>
      <c r="AA282" s="31" t="s">
        <v>63</v>
      </c>
      <c r="AB282" s="31" t="s">
        <v>141</v>
      </c>
      <c r="AC282" s="31" t="s">
        <v>134</v>
      </c>
      <c r="AD282" s="32" t="s">
        <v>25</v>
      </c>
      <c r="AE282" s="19"/>
      <c r="AG282" s="8"/>
      <c r="AH282" s="25">
        <v>14</v>
      </c>
      <c r="AI282" s="26">
        <v>18</v>
      </c>
      <c r="AJ282" s="26">
        <v>27</v>
      </c>
      <c r="AK282" s="26">
        <v>52</v>
      </c>
      <c r="AL282" s="26">
        <v>111</v>
      </c>
      <c r="AM282" s="26">
        <v>74</v>
      </c>
      <c r="AN282" s="26">
        <v>71</v>
      </c>
      <c r="AO282" s="26">
        <v>34</v>
      </c>
      <c r="AP282" s="26">
        <v>93</v>
      </c>
      <c r="AQ282" s="26">
        <v>118</v>
      </c>
      <c r="AR282" s="26">
        <v>127</v>
      </c>
      <c r="AS282" s="27">
        <v>131</v>
      </c>
      <c r="AT282" s="28">
        <f t="shared" si="194"/>
        <v>83810</v>
      </c>
      <c r="AU282" s="29">
        <f t="shared" si="195"/>
        <v>9082800</v>
      </c>
      <c r="AV282" s="88"/>
      <c r="AW282" s="20" t="s">
        <v>164</v>
      </c>
      <c r="AX282" s="30" t="s">
        <v>17</v>
      </c>
      <c r="AY282" s="31" t="s">
        <v>34</v>
      </c>
      <c r="AZ282" s="31" t="s">
        <v>16</v>
      </c>
      <c r="BA282" s="31" t="s">
        <v>86</v>
      </c>
      <c r="BB282" s="105" t="s">
        <v>38</v>
      </c>
      <c r="BC282" s="31" t="s">
        <v>87</v>
      </c>
      <c r="BD282" s="31" t="s">
        <v>88</v>
      </c>
      <c r="BE282" s="34" t="s">
        <v>37</v>
      </c>
      <c r="BF282" s="31" t="s">
        <v>89</v>
      </c>
      <c r="BG282" s="94" t="s">
        <v>11</v>
      </c>
      <c r="BH282" s="31" t="s">
        <v>41</v>
      </c>
      <c r="BI282" s="32" t="s">
        <v>10</v>
      </c>
      <c r="BJ282" s="19"/>
      <c r="BL282" s="8"/>
      <c r="BM282" s="25">
        <v>109</v>
      </c>
      <c r="BN282" s="26">
        <v>38</v>
      </c>
      <c r="BO282" s="26">
        <v>85</v>
      </c>
      <c r="BP282" s="26">
        <v>29</v>
      </c>
      <c r="BQ282" s="26">
        <v>13</v>
      </c>
      <c r="BR282" s="26">
        <v>25</v>
      </c>
      <c r="BS282" s="26">
        <v>120</v>
      </c>
      <c r="BT282" s="26">
        <v>132</v>
      </c>
      <c r="BU282" s="26">
        <v>116</v>
      </c>
      <c r="BV282" s="26">
        <v>60</v>
      </c>
      <c r="BW282" s="26">
        <v>107</v>
      </c>
      <c r="BX282" s="27">
        <v>36</v>
      </c>
      <c r="BY282" s="28">
        <f t="shared" si="196"/>
        <v>83810</v>
      </c>
      <c r="BZ282" s="29">
        <f t="shared" si="197"/>
        <v>9082800</v>
      </c>
      <c r="CA282" s="14"/>
      <c r="CB282" s="139" t="s">
        <v>167</v>
      </c>
      <c r="CC282" s="30" t="s">
        <v>60</v>
      </c>
      <c r="CD282" s="31" t="s">
        <v>149</v>
      </c>
      <c r="CE282" s="31" t="s">
        <v>166</v>
      </c>
      <c r="CF282" s="31" t="s">
        <v>136</v>
      </c>
      <c r="CG282" s="31" t="s">
        <v>118</v>
      </c>
      <c r="CH282" s="31" t="s">
        <v>93</v>
      </c>
      <c r="CI282" s="31" t="s">
        <v>96</v>
      </c>
      <c r="CJ282" s="31" t="s">
        <v>123</v>
      </c>
      <c r="CK282" s="31" t="s">
        <v>133</v>
      </c>
      <c r="CL282" s="31" t="s">
        <v>165</v>
      </c>
      <c r="CM282" s="31" t="s">
        <v>148</v>
      </c>
      <c r="CN282" s="32" t="s">
        <v>57</v>
      </c>
      <c r="CO282" s="19"/>
    </row>
    <row r="283" spans="1:93" ht="12.75" x14ac:dyDescent="0.2">
      <c r="B283" s="8"/>
      <c r="C283" s="25">
        <v>46</v>
      </c>
      <c r="D283" s="26">
        <v>113</v>
      </c>
      <c r="E283" s="26">
        <v>135</v>
      </c>
      <c r="F283" s="26">
        <v>55</v>
      </c>
      <c r="G283" s="26">
        <v>15</v>
      </c>
      <c r="H283" s="26">
        <v>50</v>
      </c>
      <c r="I283" s="26">
        <v>95</v>
      </c>
      <c r="J283" s="26">
        <v>130</v>
      </c>
      <c r="K283" s="26">
        <v>90</v>
      </c>
      <c r="L283" s="26">
        <v>10</v>
      </c>
      <c r="M283" s="26">
        <v>32</v>
      </c>
      <c r="N283" s="27">
        <v>99</v>
      </c>
      <c r="O283" s="28">
        <f t="shared" si="192"/>
        <v>83810</v>
      </c>
      <c r="P283" s="29">
        <f t="shared" si="193"/>
        <v>9082800</v>
      </c>
      <c r="Q283" s="14"/>
      <c r="R283" s="144" t="s">
        <v>110</v>
      </c>
      <c r="S283" s="30" t="s">
        <v>31</v>
      </c>
      <c r="T283" s="31" t="s">
        <v>155</v>
      </c>
      <c r="U283" s="31" t="s">
        <v>112</v>
      </c>
      <c r="V283" s="146" t="s">
        <v>142</v>
      </c>
      <c r="W283" s="31" t="s">
        <v>19</v>
      </c>
      <c r="X283" s="146" t="s">
        <v>18</v>
      </c>
      <c r="Y283" s="146" t="s">
        <v>9</v>
      </c>
      <c r="Z283" s="31" t="s">
        <v>8</v>
      </c>
      <c r="AA283" s="146" t="s">
        <v>145</v>
      </c>
      <c r="AB283" s="31" t="s">
        <v>115</v>
      </c>
      <c r="AC283" s="31" t="s">
        <v>160</v>
      </c>
      <c r="AD283" s="32" t="s">
        <v>22</v>
      </c>
      <c r="AE283" s="19"/>
      <c r="AG283" s="8"/>
      <c r="AH283" s="25">
        <v>135</v>
      </c>
      <c r="AI283" s="26">
        <v>79</v>
      </c>
      <c r="AJ283" s="26">
        <v>117</v>
      </c>
      <c r="AK283" s="26">
        <v>86</v>
      </c>
      <c r="AL283" s="26">
        <v>23</v>
      </c>
      <c r="AM283" s="26">
        <v>115</v>
      </c>
      <c r="AN283" s="26">
        <v>30</v>
      </c>
      <c r="AO283" s="26">
        <v>122</v>
      </c>
      <c r="AP283" s="26">
        <v>59</v>
      </c>
      <c r="AQ283" s="26">
        <v>28</v>
      </c>
      <c r="AR283" s="26">
        <v>66</v>
      </c>
      <c r="AS283" s="27">
        <v>10</v>
      </c>
      <c r="AT283" s="28">
        <f t="shared" si="194"/>
        <v>83810</v>
      </c>
      <c r="AU283" s="29">
        <f t="shared" si="195"/>
        <v>9082800</v>
      </c>
      <c r="AV283" s="88"/>
      <c r="AW283" s="20" t="s">
        <v>170</v>
      </c>
      <c r="AX283" s="82" t="s">
        <v>112</v>
      </c>
      <c r="AY283" s="31" t="s">
        <v>103</v>
      </c>
      <c r="AZ283" s="31" t="s">
        <v>111</v>
      </c>
      <c r="BA283" s="31" t="s">
        <v>66</v>
      </c>
      <c r="BB283" s="93" t="s">
        <v>65</v>
      </c>
      <c r="BC283" s="31" t="s">
        <v>113</v>
      </c>
      <c r="BD283" s="31" t="s">
        <v>114</v>
      </c>
      <c r="BE283" s="31" t="s">
        <v>74</v>
      </c>
      <c r="BF283" s="34" t="s">
        <v>73</v>
      </c>
      <c r="BG283" s="94" t="s">
        <v>116</v>
      </c>
      <c r="BH283" s="31" t="s">
        <v>106</v>
      </c>
      <c r="BI283" s="32" t="s">
        <v>115</v>
      </c>
      <c r="BJ283" s="19"/>
      <c r="BL283" s="8"/>
      <c r="BM283" s="25">
        <v>137</v>
      </c>
      <c r="BN283" s="26">
        <v>39</v>
      </c>
      <c r="BO283" s="26">
        <v>136</v>
      </c>
      <c r="BP283" s="26">
        <v>45</v>
      </c>
      <c r="BQ283" s="26">
        <v>88</v>
      </c>
      <c r="BR283" s="26">
        <v>65</v>
      </c>
      <c r="BS283" s="26">
        <v>80</v>
      </c>
      <c r="BT283" s="26">
        <v>57</v>
      </c>
      <c r="BU283" s="26">
        <v>100</v>
      </c>
      <c r="BV283" s="26">
        <v>9</v>
      </c>
      <c r="BW283" s="26">
        <v>106</v>
      </c>
      <c r="BX283" s="27">
        <v>8</v>
      </c>
      <c r="BY283" s="28">
        <f t="shared" si="196"/>
        <v>83810</v>
      </c>
      <c r="BZ283" s="29">
        <f t="shared" si="197"/>
        <v>9082800</v>
      </c>
      <c r="CA283" s="14"/>
      <c r="CB283" s="139" t="s">
        <v>171</v>
      </c>
      <c r="CC283" s="170" t="s">
        <v>78</v>
      </c>
      <c r="CD283" s="171" t="s">
        <v>125</v>
      </c>
      <c r="CE283" s="171" t="s">
        <v>147</v>
      </c>
      <c r="CF283" s="31" t="s">
        <v>101</v>
      </c>
      <c r="CG283" s="171" t="s">
        <v>56</v>
      </c>
      <c r="CH283" s="31" t="s">
        <v>35</v>
      </c>
      <c r="CI283" s="31" t="s">
        <v>40</v>
      </c>
      <c r="CJ283" s="171" t="s">
        <v>61</v>
      </c>
      <c r="CK283" s="31" t="s">
        <v>108</v>
      </c>
      <c r="CL283" s="171" t="s">
        <v>150</v>
      </c>
      <c r="CM283" s="171" t="s">
        <v>128</v>
      </c>
      <c r="CN283" s="172" t="s">
        <v>83</v>
      </c>
      <c r="CO283" s="19"/>
    </row>
    <row r="284" spans="1:93" ht="12.75" x14ac:dyDescent="0.2">
      <c r="B284" s="8"/>
      <c r="C284" s="25">
        <v>53</v>
      </c>
      <c r="D284" s="26">
        <v>124</v>
      </c>
      <c r="E284" s="26">
        <v>34</v>
      </c>
      <c r="F284" s="26">
        <v>72</v>
      </c>
      <c r="G284" s="26">
        <v>134</v>
      </c>
      <c r="H284" s="26">
        <v>118</v>
      </c>
      <c r="I284" s="26">
        <v>27</v>
      </c>
      <c r="J284" s="26">
        <v>11</v>
      </c>
      <c r="K284" s="26">
        <v>73</v>
      </c>
      <c r="L284" s="26">
        <v>111</v>
      </c>
      <c r="M284" s="26">
        <v>21</v>
      </c>
      <c r="N284" s="27">
        <v>92</v>
      </c>
      <c r="O284" s="28">
        <f t="shared" si="192"/>
        <v>83810</v>
      </c>
      <c r="P284" s="29">
        <f t="shared" si="193"/>
        <v>9082800</v>
      </c>
      <c r="Q284" s="14"/>
      <c r="R284" s="144" t="s">
        <v>85</v>
      </c>
      <c r="S284" s="30" t="s">
        <v>29</v>
      </c>
      <c r="T284" s="31" t="s">
        <v>109</v>
      </c>
      <c r="U284" s="31" t="s">
        <v>37</v>
      </c>
      <c r="V284" s="31" t="s">
        <v>77</v>
      </c>
      <c r="W284" s="31" t="s">
        <v>121</v>
      </c>
      <c r="X284" s="31" t="s">
        <v>11</v>
      </c>
      <c r="Y284" s="31" t="s">
        <v>16</v>
      </c>
      <c r="Z284" s="31" t="s">
        <v>120</v>
      </c>
      <c r="AA284" s="31" t="s">
        <v>84</v>
      </c>
      <c r="AB284" s="31" t="s">
        <v>38</v>
      </c>
      <c r="AC284" s="31" t="s">
        <v>100</v>
      </c>
      <c r="AD284" s="32" t="s">
        <v>24</v>
      </c>
      <c r="AE284" s="19"/>
      <c r="AG284" s="8"/>
      <c r="AH284" s="25">
        <v>19</v>
      </c>
      <c r="AI284" s="26">
        <v>15</v>
      </c>
      <c r="AJ284" s="26">
        <v>45</v>
      </c>
      <c r="AK284" s="26">
        <v>68</v>
      </c>
      <c r="AL284" s="26">
        <v>119</v>
      </c>
      <c r="AM284" s="26">
        <v>37</v>
      </c>
      <c r="AN284" s="26">
        <v>108</v>
      </c>
      <c r="AO284" s="26">
        <v>26</v>
      </c>
      <c r="AP284" s="26">
        <v>77</v>
      </c>
      <c r="AQ284" s="26">
        <v>100</v>
      </c>
      <c r="AR284" s="26">
        <v>130</v>
      </c>
      <c r="AS284" s="27">
        <v>126</v>
      </c>
      <c r="AT284" s="28">
        <f t="shared" si="194"/>
        <v>83810</v>
      </c>
      <c r="AU284" s="29">
        <f t="shared" si="195"/>
        <v>9082800</v>
      </c>
      <c r="AV284" s="88"/>
      <c r="AW284" s="20" t="s">
        <v>172</v>
      </c>
      <c r="AX284" s="30" t="s">
        <v>64</v>
      </c>
      <c r="AY284" s="33" t="s">
        <v>19</v>
      </c>
      <c r="AZ284" s="31" t="s">
        <v>101</v>
      </c>
      <c r="BA284" s="31" t="s">
        <v>81</v>
      </c>
      <c r="BB284" s="93" t="s">
        <v>46</v>
      </c>
      <c r="BC284" s="31" t="s">
        <v>130</v>
      </c>
      <c r="BD284" s="31" t="s">
        <v>131</v>
      </c>
      <c r="BE284" s="31" t="s">
        <v>49</v>
      </c>
      <c r="BF284" s="31" t="s">
        <v>80</v>
      </c>
      <c r="BG284" s="97" t="s">
        <v>108</v>
      </c>
      <c r="BH284" s="31" t="s">
        <v>8</v>
      </c>
      <c r="BI284" s="32" t="s">
        <v>75</v>
      </c>
      <c r="BJ284" s="19"/>
      <c r="BL284" s="8"/>
      <c r="BM284" s="25">
        <v>114</v>
      </c>
      <c r="BN284" s="26">
        <v>1</v>
      </c>
      <c r="BO284" s="26">
        <v>83</v>
      </c>
      <c r="BP284" s="26">
        <v>129</v>
      </c>
      <c r="BQ284" s="26">
        <v>77</v>
      </c>
      <c r="BR284" s="26">
        <v>58</v>
      </c>
      <c r="BS284" s="26">
        <v>87</v>
      </c>
      <c r="BT284" s="26">
        <v>68</v>
      </c>
      <c r="BU284" s="26">
        <v>16</v>
      </c>
      <c r="BV284" s="26">
        <v>62</v>
      </c>
      <c r="BW284" s="26">
        <v>144</v>
      </c>
      <c r="BX284" s="27">
        <v>31</v>
      </c>
      <c r="BY284" s="28">
        <f t="shared" si="196"/>
        <v>83810</v>
      </c>
      <c r="BZ284" s="29">
        <f t="shared" si="197"/>
        <v>9082800</v>
      </c>
      <c r="CA284" s="14"/>
      <c r="CB284" s="139" t="s">
        <v>42</v>
      </c>
      <c r="CC284" s="30" t="s">
        <v>97</v>
      </c>
      <c r="CD284" s="31" t="s">
        <v>55</v>
      </c>
      <c r="CE284" s="31" t="s">
        <v>32</v>
      </c>
      <c r="CF284" s="31" t="s">
        <v>30</v>
      </c>
      <c r="CG284" s="31" t="s">
        <v>80</v>
      </c>
      <c r="CH284" s="31" t="s">
        <v>44</v>
      </c>
      <c r="CI284" s="31" t="s">
        <v>51</v>
      </c>
      <c r="CJ284" s="31" t="s">
        <v>81</v>
      </c>
      <c r="CK284" s="31" t="s">
        <v>23</v>
      </c>
      <c r="CL284" s="31" t="s">
        <v>21</v>
      </c>
      <c r="CM284" s="31" t="s">
        <v>62</v>
      </c>
      <c r="CN284" s="32" t="s">
        <v>92</v>
      </c>
      <c r="CO284" s="19"/>
    </row>
    <row r="285" spans="1:93" ht="12.75" x14ac:dyDescent="0.2">
      <c r="B285" s="8"/>
      <c r="C285" s="25">
        <v>67</v>
      </c>
      <c r="D285" s="26">
        <v>33</v>
      </c>
      <c r="E285" s="26">
        <v>104</v>
      </c>
      <c r="F285" s="26">
        <v>94</v>
      </c>
      <c r="G285" s="26">
        <v>24</v>
      </c>
      <c r="H285" s="26">
        <v>143</v>
      </c>
      <c r="I285" s="26">
        <v>2</v>
      </c>
      <c r="J285" s="26">
        <v>121</v>
      </c>
      <c r="K285" s="26">
        <v>51</v>
      </c>
      <c r="L285" s="26">
        <v>41</v>
      </c>
      <c r="M285" s="26">
        <v>112</v>
      </c>
      <c r="N285" s="27">
        <v>78</v>
      </c>
      <c r="O285" s="28">
        <f t="shared" si="192"/>
        <v>83810</v>
      </c>
      <c r="P285" s="29">
        <f t="shared" si="193"/>
        <v>9082800</v>
      </c>
      <c r="Q285" s="14"/>
      <c r="R285" s="144"/>
      <c r="S285" s="30" t="s">
        <v>68</v>
      </c>
      <c r="T285" s="37" t="s">
        <v>26</v>
      </c>
      <c r="U285" s="37" t="s">
        <v>104</v>
      </c>
      <c r="V285" s="31" t="s">
        <v>45</v>
      </c>
      <c r="W285" s="31" t="s">
        <v>159</v>
      </c>
      <c r="X285" s="31" t="s">
        <v>158</v>
      </c>
      <c r="Y285" s="31" t="s">
        <v>157</v>
      </c>
      <c r="Z285" s="31" t="s">
        <v>156</v>
      </c>
      <c r="AA285" s="31" t="s">
        <v>50</v>
      </c>
      <c r="AB285" s="37" t="s">
        <v>105</v>
      </c>
      <c r="AC285" s="37" t="s">
        <v>27</v>
      </c>
      <c r="AD285" s="32" t="s">
        <v>71</v>
      </c>
      <c r="AE285" s="19"/>
      <c r="AG285" s="8"/>
      <c r="AH285" s="25">
        <v>92</v>
      </c>
      <c r="AI285" s="26">
        <v>139</v>
      </c>
      <c r="AJ285" s="26">
        <v>62</v>
      </c>
      <c r="AK285" s="26">
        <v>99</v>
      </c>
      <c r="AL285" s="26">
        <v>16</v>
      </c>
      <c r="AM285" s="26">
        <v>33</v>
      </c>
      <c r="AN285" s="26">
        <v>112</v>
      </c>
      <c r="AO285" s="26">
        <v>129</v>
      </c>
      <c r="AP285" s="26">
        <v>46</v>
      </c>
      <c r="AQ285" s="26">
        <v>83</v>
      </c>
      <c r="AR285" s="26">
        <v>6</v>
      </c>
      <c r="AS285" s="27">
        <v>53</v>
      </c>
      <c r="AT285" s="28">
        <f t="shared" si="194"/>
        <v>83810</v>
      </c>
      <c r="AU285" s="29">
        <f t="shared" si="195"/>
        <v>9082800</v>
      </c>
      <c r="AV285" s="88"/>
      <c r="AW285" s="20" t="s">
        <v>174</v>
      </c>
      <c r="AX285" s="30" t="s">
        <v>24</v>
      </c>
      <c r="AY285" s="31" t="s">
        <v>25</v>
      </c>
      <c r="AZ285" s="33" t="s">
        <v>21</v>
      </c>
      <c r="BA285" s="31" t="s">
        <v>22</v>
      </c>
      <c r="BB285" s="93" t="s">
        <v>23</v>
      </c>
      <c r="BC285" s="31" t="s">
        <v>26</v>
      </c>
      <c r="BD285" s="31" t="s">
        <v>27</v>
      </c>
      <c r="BE285" s="31" t="s">
        <v>30</v>
      </c>
      <c r="BF285" s="31" t="s">
        <v>31</v>
      </c>
      <c r="BG285" s="94" t="s">
        <v>32</v>
      </c>
      <c r="BH285" s="34" t="s">
        <v>28</v>
      </c>
      <c r="BI285" s="32" t="s">
        <v>29</v>
      </c>
      <c r="BJ285" s="19"/>
      <c r="BL285" s="8"/>
      <c r="BM285" s="25">
        <v>63</v>
      </c>
      <c r="BN285" s="26">
        <v>74</v>
      </c>
      <c r="BO285" s="26">
        <v>22</v>
      </c>
      <c r="BP285" s="26">
        <v>138</v>
      </c>
      <c r="BQ285" s="26">
        <v>131</v>
      </c>
      <c r="BR285" s="26">
        <v>76</v>
      </c>
      <c r="BS285" s="26">
        <v>69</v>
      </c>
      <c r="BT285" s="26">
        <v>14</v>
      </c>
      <c r="BU285" s="26">
        <v>7</v>
      </c>
      <c r="BV285" s="26">
        <v>123</v>
      </c>
      <c r="BW285" s="26">
        <v>71</v>
      </c>
      <c r="BX285" s="27">
        <v>82</v>
      </c>
      <c r="BY285" s="28">
        <f t="shared" si="196"/>
        <v>83810</v>
      </c>
      <c r="BZ285" s="29">
        <f t="shared" si="197"/>
        <v>9082800</v>
      </c>
      <c r="CA285" s="14"/>
      <c r="CB285" s="139" t="s">
        <v>137</v>
      </c>
      <c r="CC285" s="30" t="s">
        <v>94</v>
      </c>
      <c r="CD285" s="31" t="s">
        <v>87</v>
      </c>
      <c r="CE285" s="163" t="s">
        <v>127</v>
      </c>
      <c r="CF285" s="164" t="s">
        <v>52</v>
      </c>
      <c r="CG285" s="164" t="s">
        <v>10</v>
      </c>
      <c r="CH285" s="31" t="s">
        <v>69</v>
      </c>
      <c r="CI285" s="31" t="s">
        <v>70</v>
      </c>
      <c r="CJ285" s="164" t="s">
        <v>17</v>
      </c>
      <c r="CK285" s="164" t="s">
        <v>43</v>
      </c>
      <c r="CL285" s="165" t="s">
        <v>126</v>
      </c>
      <c r="CM285" s="31" t="s">
        <v>88</v>
      </c>
      <c r="CN285" s="32" t="s">
        <v>95</v>
      </c>
      <c r="CO285" s="19"/>
    </row>
    <row r="286" spans="1:93" ht="13.5" thickBot="1" x14ac:dyDescent="0.25">
      <c r="B286" s="8"/>
      <c r="C286" s="40">
        <v>12</v>
      </c>
      <c r="D286" s="41">
        <v>96</v>
      </c>
      <c r="E286" s="41">
        <v>102</v>
      </c>
      <c r="F286" s="41">
        <v>86</v>
      </c>
      <c r="G286" s="41">
        <v>56</v>
      </c>
      <c r="H286" s="41">
        <v>3</v>
      </c>
      <c r="I286" s="41">
        <v>142</v>
      </c>
      <c r="J286" s="41">
        <v>89</v>
      </c>
      <c r="K286" s="41">
        <v>59</v>
      </c>
      <c r="L286" s="41">
        <v>43</v>
      </c>
      <c r="M286" s="41">
        <v>49</v>
      </c>
      <c r="N286" s="42">
        <v>133</v>
      </c>
      <c r="O286" s="28">
        <f t="shared" si="192"/>
        <v>83810</v>
      </c>
      <c r="P286" s="29">
        <f t="shared" si="193"/>
        <v>9082800</v>
      </c>
      <c r="Q286" s="14"/>
      <c r="R286" s="144" t="s">
        <v>20</v>
      </c>
      <c r="S286" s="43" t="s">
        <v>168</v>
      </c>
      <c r="T286" s="44" t="s">
        <v>139</v>
      </c>
      <c r="U286" s="44" t="s">
        <v>58</v>
      </c>
      <c r="V286" s="44" t="s">
        <v>66</v>
      </c>
      <c r="W286" s="44" t="s">
        <v>47</v>
      </c>
      <c r="X286" s="44" t="s">
        <v>72</v>
      </c>
      <c r="Y286" s="44" t="s">
        <v>67</v>
      </c>
      <c r="Z286" s="44" t="s">
        <v>48</v>
      </c>
      <c r="AA286" s="44" t="s">
        <v>73</v>
      </c>
      <c r="AB286" s="44" t="s">
        <v>59</v>
      </c>
      <c r="AC286" s="44" t="s">
        <v>138</v>
      </c>
      <c r="AD286" s="45" t="s">
        <v>169</v>
      </c>
      <c r="AE286" s="19"/>
      <c r="AG286" s="8"/>
      <c r="AH286" s="40">
        <v>36</v>
      </c>
      <c r="AI286" s="41">
        <v>80</v>
      </c>
      <c r="AJ286" s="41">
        <v>20</v>
      </c>
      <c r="AK286" s="41">
        <v>1</v>
      </c>
      <c r="AL286" s="41">
        <v>88</v>
      </c>
      <c r="AM286" s="41">
        <v>102</v>
      </c>
      <c r="AN286" s="41">
        <v>43</v>
      </c>
      <c r="AO286" s="41">
        <v>57</v>
      </c>
      <c r="AP286" s="41">
        <v>144</v>
      </c>
      <c r="AQ286" s="41">
        <v>125</v>
      </c>
      <c r="AR286" s="41">
        <v>65</v>
      </c>
      <c r="AS286" s="42">
        <v>109</v>
      </c>
      <c r="AT286" s="28">
        <f t="shared" si="194"/>
        <v>83810</v>
      </c>
      <c r="AU286" s="29">
        <f t="shared" si="195"/>
        <v>9082800</v>
      </c>
      <c r="AV286" s="88"/>
      <c r="AW286" s="20" t="s">
        <v>178</v>
      </c>
      <c r="AX286" s="43" t="s">
        <v>57</v>
      </c>
      <c r="AY286" s="44" t="s">
        <v>40</v>
      </c>
      <c r="AZ286" s="44" t="s">
        <v>54</v>
      </c>
      <c r="BA286" s="85" t="s">
        <v>55</v>
      </c>
      <c r="BB286" s="115" t="s">
        <v>56</v>
      </c>
      <c r="BC286" s="44" t="s">
        <v>58</v>
      </c>
      <c r="BD286" s="44" t="s">
        <v>59</v>
      </c>
      <c r="BE286" s="44" t="s">
        <v>61</v>
      </c>
      <c r="BF286" s="44" t="s">
        <v>62</v>
      </c>
      <c r="BG286" s="100" t="s">
        <v>63</v>
      </c>
      <c r="BH286" s="44" t="s">
        <v>35</v>
      </c>
      <c r="BI286" s="86" t="s">
        <v>60</v>
      </c>
      <c r="BJ286" s="19"/>
      <c r="BL286" s="8"/>
      <c r="BM286" s="40">
        <v>128</v>
      </c>
      <c r="BN286" s="41">
        <v>126</v>
      </c>
      <c r="BO286" s="41">
        <v>81</v>
      </c>
      <c r="BP286" s="41">
        <v>119</v>
      </c>
      <c r="BQ286" s="41">
        <v>42</v>
      </c>
      <c r="BR286" s="41">
        <v>108</v>
      </c>
      <c r="BS286" s="41">
        <v>37</v>
      </c>
      <c r="BT286" s="41">
        <v>103</v>
      </c>
      <c r="BU286" s="41">
        <v>26</v>
      </c>
      <c r="BV286" s="41">
        <v>64</v>
      </c>
      <c r="BW286" s="41">
        <v>19</v>
      </c>
      <c r="BX286" s="42">
        <v>17</v>
      </c>
      <c r="BY286" s="28">
        <f t="shared" si="196"/>
        <v>83810</v>
      </c>
      <c r="BZ286" s="29">
        <f t="shared" si="197"/>
        <v>9082800</v>
      </c>
      <c r="CA286" s="14"/>
      <c r="CB286" s="139" t="s">
        <v>124</v>
      </c>
      <c r="CC286" s="43" t="s">
        <v>98</v>
      </c>
      <c r="CD286" s="44" t="s">
        <v>75</v>
      </c>
      <c r="CE286" s="166" t="s">
        <v>153</v>
      </c>
      <c r="CF286" s="167" t="s">
        <v>46</v>
      </c>
      <c r="CG286" s="167" t="s">
        <v>13</v>
      </c>
      <c r="CH286" s="44" t="s">
        <v>131</v>
      </c>
      <c r="CI286" s="44" t="s">
        <v>130</v>
      </c>
      <c r="CJ286" s="167" t="s">
        <v>14</v>
      </c>
      <c r="CK286" s="167" t="s">
        <v>49</v>
      </c>
      <c r="CL286" s="168" t="s">
        <v>152</v>
      </c>
      <c r="CM286" s="44" t="s">
        <v>64</v>
      </c>
      <c r="CN286" s="45" t="s">
        <v>91</v>
      </c>
      <c r="CO286" s="19"/>
    </row>
    <row r="287" spans="1:93" ht="12.75" x14ac:dyDescent="0.2">
      <c r="B287" s="8"/>
      <c r="C287" s="50">
        <f t="shared" ref="C287:N287" si="198">SUMSQ(C275:C286)</f>
        <v>83810</v>
      </c>
      <c r="D287" s="51">
        <f t="shared" si="198"/>
        <v>83810</v>
      </c>
      <c r="E287" s="51">
        <f t="shared" si="198"/>
        <v>83810</v>
      </c>
      <c r="F287" s="51">
        <f t="shared" si="198"/>
        <v>83810</v>
      </c>
      <c r="G287" s="51">
        <f t="shared" si="198"/>
        <v>83810</v>
      </c>
      <c r="H287" s="51">
        <f t="shared" si="198"/>
        <v>83810</v>
      </c>
      <c r="I287" s="51">
        <f t="shared" si="198"/>
        <v>83810</v>
      </c>
      <c r="J287" s="51">
        <f t="shared" si="198"/>
        <v>83810</v>
      </c>
      <c r="K287" s="51">
        <f t="shared" si="198"/>
        <v>83810</v>
      </c>
      <c r="L287" s="51">
        <f t="shared" si="198"/>
        <v>83810</v>
      </c>
      <c r="M287" s="51">
        <f t="shared" si="198"/>
        <v>83810</v>
      </c>
      <c r="N287" s="51">
        <f t="shared" si="198"/>
        <v>83810</v>
      </c>
      <c r="O287" s="28">
        <f>SUMSQ(C275,D276,E277,F278,G279,H280,I281,J282,K283,L284,M285,N286)</f>
        <v>83810</v>
      </c>
      <c r="P287" s="52">
        <f>C275^3+D276^3+E277^3+F278^3+G279^3+H280^3+I281^3+J282^3+K283^3+L284^3+M285^3+N286^3</f>
        <v>9082800</v>
      </c>
      <c r="Q287" s="14"/>
      <c r="R287" s="14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9"/>
      <c r="AG287" s="8"/>
      <c r="AH287" s="50">
        <f t="shared" ref="AH287:AS287" si="199">SUMSQ(AH275:AH286)</f>
        <v>83810</v>
      </c>
      <c r="AI287" s="51">
        <f t="shared" si="199"/>
        <v>83810</v>
      </c>
      <c r="AJ287" s="51">
        <f t="shared" si="199"/>
        <v>83810</v>
      </c>
      <c r="AK287" s="51">
        <f t="shared" si="199"/>
        <v>83810</v>
      </c>
      <c r="AL287" s="51">
        <f t="shared" si="199"/>
        <v>83810</v>
      </c>
      <c r="AM287" s="51">
        <f t="shared" si="199"/>
        <v>83810</v>
      </c>
      <c r="AN287" s="51">
        <f t="shared" si="199"/>
        <v>83810</v>
      </c>
      <c r="AO287" s="51">
        <f t="shared" si="199"/>
        <v>83810</v>
      </c>
      <c r="AP287" s="51">
        <f t="shared" si="199"/>
        <v>83810</v>
      </c>
      <c r="AQ287" s="51">
        <f t="shared" si="199"/>
        <v>83810</v>
      </c>
      <c r="AR287" s="51">
        <f t="shared" si="199"/>
        <v>83810</v>
      </c>
      <c r="AS287" s="51">
        <f t="shared" si="199"/>
        <v>83810</v>
      </c>
      <c r="AT287" s="28">
        <f>SUMSQ(AH275,AI276,AJ277,AK278,AL279,AM280,AN281,AO282,AP283,AQ284,AR285,AS286)</f>
        <v>83810</v>
      </c>
      <c r="AU287" s="52">
        <f>AH275^3+AI276^3+AJ277^3+AK278^3+AL279^3+AM280^3+AN281^3+AO282^3+AP283^3+AQ284^3+AR285^3+AS286^3</f>
        <v>9082800</v>
      </c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9"/>
      <c r="BL287" s="8"/>
      <c r="BM287" s="50">
        <f t="shared" ref="BM287:BX287" si="200">SUMSQ(BM275:BM286)</f>
        <v>83810</v>
      </c>
      <c r="BN287" s="51">
        <f t="shared" si="200"/>
        <v>83810</v>
      </c>
      <c r="BO287" s="51">
        <f t="shared" si="200"/>
        <v>83810</v>
      </c>
      <c r="BP287" s="51">
        <f t="shared" si="200"/>
        <v>83810</v>
      </c>
      <c r="BQ287" s="51">
        <f t="shared" si="200"/>
        <v>83810</v>
      </c>
      <c r="BR287" s="51">
        <f t="shared" si="200"/>
        <v>83810</v>
      </c>
      <c r="BS287" s="51">
        <f t="shared" si="200"/>
        <v>83810</v>
      </c>
      <c r="BT287" s="51">
        <f t="shared" si="200"/>
        <v>83810</v>
      </c>
      <c r="BU287" s="51">
        <f t="shared" si="200"/>
        <v>83810</v>
      </c>
      <c r="BV287" s="51">
        <f t="shared" si="200"/>
        <v>83810</v>
      </c>
      <c r="BW287" s="51">
        <f t="shared" si="200"/>
        <v>83810</v>
      </c>
      <c r="BX287" s="51">
        <f t="shared" si="200"/>
        <v>83810</v>
      </c>
      <c r="BY287" s="28">
        <f>SUMSQ(BM275,BN276,BO277,BP278,BQ279,BR280,BS281,BT282,BU283,BV284,BW285,BX286)</f>
        <v>83810</v>
      </c>
      <c r="BZ287" s="52">
        <f>BM275^3+BN276^3+BO277^3+BP278^3+BQ279^3+BR280^3+BS281^3+BT282^3+BU283^3+BV284^3+BW285^3+BX286^3</f>
        <v>9082800</v>
      </c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9"/>
    </row>
    <row r="288" spans="1:93" ht="12.75" thickBot="1" x14ac:dyDescent="0.25">
      <c r="B288" s="8"/>
      <c r="C288" s="55">
        <f t="shared" ref="C288:N288" si="201">C275^3+C276^3+C277^3+C278^3+C279^3+C280^3+C281^3+C282^3+C283^3+C284^3+C285^3+C286^3</f>
        <v>9082800</v>
      </c>
      <c r="D288" s="56">
        <f t="shared" si="201"/>
        <v>9082800</v>
      </c>
      <c r="E288" s="56">
        <f t="shared" si="201"/>
        <v>9082800</v>
      </c>
      <c r="F288" s="56">
        <f t="shared" si="201"/>
        <v>9082800</v>
      </c>
      <c r="G288" s="56">
        <f t="shared" si="201"/>
        <v>9082800</v>
      </c>
      <c r="H288" s="56">
        <f t="shared" si="201"/>
        <v>9082800</v>
      </c>
      <c r="I288" s="56">
        <f t="shared" si="201"/>
        <v>9082800</v>
      </c>
      <c r="J288" s="56">
        <f t="shared" si="201"/>
        <v>9082800</v>
      </c>
      <c r="K288" s="56">
        <f t="shared" si="201"/>
        <v>9082800</v>
      </c>
      <c r="L288" s="56">
        <f t="shared" si="201"/>
        <v>9082800</v>
      </c>
      <c r="M288" s="56">
        <f t="shared" si="201"/>
        <v>9082800</v>
      </c>
      <c r="N288" s="56">
        <f t="shared" si="201"/>
        <v>9082800</v>
      </c>
      <c r="O288" s="57">
        <f>SUMSQ(C286,D285,E284,F283,G282,H281,I280,J279,K278,L277,M276,N275)</f>
        <v>83810</v>
      </c>
      <c r="P288" s="58">
        <f>C286^3+D285^3+E284^3+F283^3+G282^3+H281^3+I280^3+J279^3+K278^3+L277^3+M276^3+N275^3</f>
        <v>9082800</v>
      </c>
      <c r="Q288" s="14"/>
      <c r="R288" s="14"/>
      <c r="S288" s="62" t="s">
        <v>98</v>
      </c>
      <c r="T288" s="63" t="s">
        <v>87</v>
      </c>
      <c r="U288" s="63" t="s">
        <v>32</v>
      </c>
      <c r="V288" s="63" t="s">
        <v>101</v>
      </c>
      <c r="W288" s="63" t="s">
        <v>118</v>
      </c>
      <c r="X288" s="63" t="s">
        <v>65</v>
      </c>
      <c r="Y288" s="63" t="s">
        <v>116</v>
      </c>
      <c r="Z288" s="63" t="s">
        <v>114</v>
      </c>
      <c r="AA288" s="63" t="s">
        <v>145</v>
      </c>
      <c r="AB288" s="63" t="s">
        <v>38</v>
      </c>
      <c r="AC288" s="63" t="s">
        <v>27</v>
      </c>
      <c r="AD288" s="64" t="s">
        <v>169</v>
      </c>
      <c r="AE288" s="19"/>
      <c r="AG288" s="8"/>
      <c r="AH288" s="55">
        <f t="shared" ref="AH288:AS288" si="202">AH275^3+AH276^3+AH277^3+AH278^3+AH279^3+AH280^3+AH281^3+AH282^3+AH283^3+AH284^3+AH285^3+AH286^3</f>
        <v>9082800</v>
      </c>
      <c r="AI288" s="56">
        <f t="shared" si="202"/>
        <v>9082800</v>
      </c>
      <c r="AJ288" s="56">
        <f t="shared" si="202"/>
        <v>9082800</v>
      </c>
      <c r="AK288" s="56">
        <f t="shared" si="202"/>
        <v>9082800</v>
      </c>
      <c r="AL288" s="56">
        <f t="shared" si="202"/>
        <v>9082800</v>
      </c>
      <c r="AM288" s="56">
        <f t="shared" si="202"/>
        <v>9082800</v>
      </c>
      <c r="AN288" s="56">
        <f t="shared" si="202"/>
        <v>9082800</v>
      </c>
      <c r="AO288" s="56">
        <f t="shared" si="202"/>
        <v>9082800</v>
      </c>
      <c r="AP288" s="56">
        <f t="shared" si="202"/>
        <v>9082800</v>
      </c>
      <c r="AQ288" s="56">
        <f t="shared" si="202"/>
        <v>9082800</v>
      </c>
      <c r="AR288" s="56">
        <f t="shared" si="202"/>
        <v>9082800</v>
      </c>
      <c r="AS288" s="56">
        <f t="shared" si="202"/>
        <v>9082800</v>
      </c>
      <c r="AT288" s="57">
        <f>SUMSQ(AH286,AI285,AJ284,AK283,AL282,AM281,AN280,AO279,AP278,AQ277,AR276,AS275)</f>
        <v>83810</v>
      </c>
      <c r="AU288" s="58">
        <f>AH286^3+AI285^3+AJ284^3+AK283^3+AL282^3+AM281^3+AN280^3+AO279^3+AP278^3+AQ277^3+AR276^3+AS275^3</f>
        <v>9082800</v>
      </c>
      <c r="AV288" s="14"/>
      <c r="AW288" s="14"/>
      <c r="AX288" s="62" t="s">
        <v>136</v>
      </c>
      <c r="AY288" s="63" t="s">
        <v>123</v>
      </c>
      <c r="AZ288" s="63" t="s">
        <v>121</v>
      </c>
      <c r="BA288" s="63" t="s">
        <v>94</v>
      </c>
      <c r="BB288" s="63" t="s">
        <v>104</v>
      </c>
      <c r="BC288" s="63" t="s">
        <v>163</v>
      </c>
      <c r="BD288" s="63" t="s">
        <v>93</v>
      </c>
      <c r="BE288" s="63" t="s">
        <v>37</v>
      </c>
      <c r="BF288" s="63" t="s">
        <v>73</v>
      </c>
      <c r="BG288" s="63" t="s">
        <v>108</v>
      </c>
      <c r="BH288" s="63" t="s">
        <v>28</v>
      </c>
      <c r="BI288" s="64" t="s">
        <v>60</v>
      </c>
      <c r="BJ288" s="19"/>
      <c r="BL288" s="8"/>
      <c r="BM288" s="55">
        <f t="shared" ref="BM288:BX288" si="203">BM275^3+BM276^3+BM277^3+BM278^3+BM279^3+BM280^3+BM281^3+BM282^3+BM283^3+BM284^3+BM285^3+BM286^3</f>
        <v>9082800</v>
      </c>
      <c r="BN288" s="56">
        <f t="shared" si="203"/>
        <v>9082800</v>
      </c>
      <c r="BO288" s="56">
        <f t="shared" si="203"/>
        <v>9082800</v>
      </c>
      <c r="BP288" s="56">
        <f t="shared" si="203"/>
        <v>9082800</v>
      </c>
      <c r="BQ288" s="56">
        <f t="shared" si="203"/>
        <v>9082800</v>
      </c>
      <c r="BR288" s="56">
        <f t="shared" si="203"/>
        <v>9082800</v>
      </c>
      <c r="BS288" s="56">
        <f t="shared" si="203"/>
        <v>9082800</v>
      </c>
      <c r="BT288" s="56">
        <f t="shared" si="203"/>
        <v>9082800</v>
      </c>
      <c r="BU288" s="56">
        <f t="shared" si="203"/>
        <v>9082800</v>
      </c>
      <c r="BV288" s="56">
        <f t="shared" si="203"/>
        <v>9082800</v>
      </c>
      <c r="BW288" s="56">
        <f t="shared" si="203"/>
        <v>9082800</v>
      </c>
      <c r="BX288" s="56">
        <f t="shared" si="203"/>
        <v>9082800</v>
      </c>
      <c r="BY288" s="57">
        <f>SUMSQ(BM286,BN285,BO284,BP283,BQ282,BR281,BS280,BT279,BU278,BV277,BW276,BX275)</f>
        <v>83810</v>
      </c>
      <c r="BZ288" s="58">
        <f>BM286^3+BN285^3+BO284^3+BP283^3+BQ282^3+BR281^3+BS280^3+BT279^3+BU278^3+BV277^3+BW276^3+BX275^3</f>
        <v>9082800</v>
      </c>
      <c r="CA288" s="14"/>
      <c r="CB288" s="14"/>
      <c r="CC288" s="62" t="s">
        <v>168</v>
      </c>
      <c r="CD288" s="63" t="s">
        <v>26</v>
      </c>
      <c r="CE288" s="63" t="s">
        <v>37</v>
      </c>
      <c r="CF288" s="63" t="s">
        <v>142</v>
      </c>
      <c r="CG288" s="63" t="s">
        <v>113</v>
      </c>
      <c r="CH288" s="63" t="s">
        <v>111</v>
      </c>
      <c r="CI288" s="63" t="s">
        <v>74</v>
      </c>
      <c r="CJ288" s="63" t="s">
        <v>123</v>
      </c>
      <c r="CK288" s="63" t="s">
        <v>108</v>
      </c>
      <c r="CL288" s="63" t="s">
        <v>21</v>
      </c>
      <c r="CM288" s="63" t="s">
        <v>88</v>
      </c>
      <c r="CN288" s="64" t="s">
        <v>91</v>
      </c>
      <c r="CO288" s="19"/>
    </row>
    <row r="289" spans="1:93" ht="12.75" thickBot="1" x14ac:dyDescent="0.25">
      <c r="B289" s="65" t="s">
        <v>0</v>
      </c>
      <c r="C289" s="66"/>
      <c r="D289" s="66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134"/>
      <c r="P289" s="134"/>
      <c r="Q289" s="66"/>
      <c r="R289" s="66"/>
      <c r="S289" s="126" t="s">
        <v>168</v>
      </c>
      <c r="T289" s="127" t="s">
        <v>26</v>
      </c>
      <c r="U289" s="127" t="s">
        <v>37</v>
      </c>
      <c r="V289" s="127" t="s">
        <v>142</v>
      </c>
      <c r="W289" s="127" t="s">
        <v>113</v>
      </c>
      <c r="X289" s="127" t="s">
        <v>111</v>
      </c>
      <c r="Y289" s="127" t="s">
        <v>74</v>
      </c>
      <c r="Z289" s="127" t="s">
        <v>123</v>
      </c>
      <c r="AA289" s="127" t="s">
        <v>108</v>
      </c>
      <c r="AB289" s="127" t="s">
        <v>21</v>
      </c>
      <c r="AC289" s="127" t="s">
        <v>88</v>
      </c>
      <c r="AD289" s="128" t="s">
        <v>91</v>
      </c>
      <c r="AE289" s="71"/>
      <c r="AG289" s="8" t="s">
        <v>0</v>
      </c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72"/>
      <c r="AU289" s="72"/>
      <c r="AV289" s="14"/>
      <c r="AW289" s="14"/>
      <c r="AX289" s="73" t="s">
        <v>57</v>
      </c>
      <c r="AY289" s="74" t="s">
        <v>25</v>
      </c>
      <c r="AZ289" s="74" t="s">
        <v>101</v>
      </c>
      <c r="BA289" s="74" t="s">
        <v>66</v>
      </c>
      <c r="BB289" s="74" t="s">
        <v>38</v>
      </c>
      <c r="BC289" s="74" t="s">
        <v>96</v>
      </c>
      <c r="BD289" s="74" t="s">
        <v>162</v>
      </c>
      <c r="BE289" s="74" t="s">
        <v>105</v>
      </c>
      <c r="BF289" s="74" t="s">
        <v>95</v>
      </c>
      <c r="BG289" s="74" t="s">
        <v>120</v>
      </c>
      <c r="BH289" s="74" t="s">
        <v>118</v>
      </c>
      <c r="BI289" s="75" t="s">
        <v>133</v>
      </c>
      <c r="BJ289" s="19"/>
      <c r="BL289" s="8" t="s">
        <v>0</v>
      </c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72"/>
      <c r="BZ289" s="72"/>
      <c r="CA289" s="14"/>
      <c r="CB289" s="14"/>
      <c r="CC289" s="73" t="s">
        <v>98</v>
      </c>
      <c r="CD289" s="74" t="s">
        <v>87</v>
      </c>
      <c r="CE289" s="74" t="s">
        <v>32</v>
      </c>
      <c r="CF289" s="74" t="s">
        <v>101</v>
      </c>
      <c r="CG289" s="74" t="s">
        <v>118</v>
      </c>
      <c r="CH289" s="74" t="s">
        <v>65</v>
      </c>
      <c r="CI289" s="74" t="s">
        <v>116</v>
      </c>
      <c r="CJ289" s="74" t="s">
        <v>114</v>
      </c>
      <c r="CK289" s="74" t="s">
        <v>145</v>
      </c>
      <c r="CL289" s="74" t="s">
        <v>38</v>
      </c>
      <c r="CM289" s="74" t="s">
        <v>27</v>
      </c>
      <c r="CN289" s="75" t="s">
        <v>169</v>
      </c>
      <c r="CO289" s="19"/>
    </row>
    <row r="290" spans="1:93" ht="12.75" thickBot="1" x14ac:dyDescent="0.25">
      <c r="AG290" s="76"/>
      <c r="AH290" s="76"/>
      <c r="AI290" s="76"/>
      <c r="AJ290" s="76"/>
      <c r="AK290" s="76"/>
      <c r="AL290" s="76"/>
      <c r="AM290" s="76"/>
      <c r="AN290" s="76"/>
      <c r="AO290" s="76"/>
      <c r="AP290" s="76"/>
      <c r="AQ290" s="76"/>
      <c r="AR290" s="76"/>
      <c r="AS290" s="76"/>
      <c r="AT290" s="76"/>
      <c r="AU290" s="76"/>
      <c r="AV290" s="76"/>
      <c r="AW290" s="76"/>
      <c r="AX290" s="76"/>
      <c r="AY290" s="76"/>
      <c r="AZ290" s="76"/>
      <c r="BA290" s="76"/>
      <c r="BB290" s="76"/>
      <c r="BC290" s="76" t="s">
        <v>0</v>
      </c>
      <c r="BD290" s="76"/>
      <c r="BE290" s="76"/>
      <c r="BF290" s="77"/>
      <c r="BG290" s="76"/>
      <c r="BH290" s="76"/>
      <c r="BI290" s="76"/>
      <c r="BJ290" s="76"/>
      <c r="BL290" s="76" t="s">
        <v>0</v>
      </c>
      <c r="BM290" s="76"/>
      <c r="BN290" s="76"/>
      <c r="BO290" s="76"/>
      <c r="BP290" s="76"/>
      <c r="BQ290" s="76"/>
      <c r="BR290" s="76"/>
      <c r="BS290" s="76"/>
      <c r="BT290" s="76"/>
      <c r="BU290" s="76"/>
      <c r="BV290" s="76"/>
      <c r="BW290" s="76"/>
      <c r="BX290" s="76"/>
      <c r="BY290" s="76"/>
      <c r="BZ290" s="76"/>
      <c r="CA290" s="76"/>
      <c r="CB290" s="76"/>
      <c r="CC290" s="76"/>
      <c r="CD290" s="76"/>
      <c r="CE290" s="76"/>
      <c r="CF290" s="76"/>
      <c r="CG290" s="76"/>
      <c r="CH290" s="76"/>
      <c r="CI290" s="76"/>
      <c r="CJ290" s="76"/>
      <c r="CK290" s="76"/>
      <c r="CL290" s="76"/>
      <c r="CM290" s="76"/>
      <c r="CN290" s="76"/>
      <c r="CO290" s="76"/>
    </row>
    <row r="291" spans="1:93" ht="12.75" thickBot="1" x14ac:dyDescent="0.25">
      <c r="B291" s="2"/>
      <c r="C291" s="3"/>
      <c r="D291" s="3"/>
      <c r="E291" s="3"/>
      <c r="F291" s="3"/>
      <c r="G291" s="3"/>
      <c r="H291" s="3"/>
      <c r="I291" s="4" t="s">
        <v>263</v>
      </c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">
        <v>264</v>
      </c>
      <c r="Y291" s="3"/>
      <c r="Z291" s="3"/>
      <c r="AA291" s="130"/>
      <c r="AB291" s="3"/>
      <c r="AC291" s="3"/>
      <c r="AD291" s="3"/>
      <c r="AE291" s="6"/>
      <c r="AG291" s="2" t="s">
        <v>0</v>
      </c>
      <c r="AH291" s="3"/>
      <c r="AI291" s="3"/>
      <c r="AJ291" s="3"/>
      <c r="AK291" s="3"/>
      <c r="AL291" s="3"/>
      <c r="AM291" s="3"/>
      <c r="AN291" s="4" t="s">
        <v>265</v>
      </c>
      <c r="AO291" s="3"/>
      <c r="AP291" s="3"/>
      <c r="AQ291" s="3"/>
      <c r="AR291" s="3"/>
      <c r="AS291" s="3"/>
      <c r="AT291" s="3"/>
      <c r="AU291" s="3"/>
      <c r="AV291" s="3"/>
      <c r="AW291" s="3" t="s">
        <v>0</v>
      </c>
      <c r="AX291" s="3"/>
      <c r="AY291" s="3"/>
      <c r="AZ291" s="3"/>
      <c r="BA291" s="3"/>
      <c r="BB291" s="3"/>
      <c r="BC291" s="4" t="s">
        <v>266</v>
      </c>
      <c r="BD291" s="5"/>
      <c r="BE291" s="3"/>
      <c r="BF291" s="3"/>
      <c r="BG291" s="3"/>
      <c r="BH291" s="3"/>
      <c r="BI291" s="3"/>
      <c r="BJ291" s="6"/>
      <c r="BL291" s="2" t="s">
        <v>0</v>
      </c>
      <c r="BM291" s="3"/>
      <c r="BN291" s="3"/>
      <c r="BO291" s="3"/>
      <c r="BP291" s="3"/>
      <c r="BQ291" s="3"/>
      <c r="BR291" s="3"/>
      <c r="BS291" s="4" t="s">
        <v>267</v>
      </c>
      <c r="BT291" s="3"/>
      <c r="BU291" s="3"/>
      <c r="BV291" s="3"/>
      <c r="BW291" s="3"/>
      <c r="BX291" s="3"/>
      <c r="BY291" s="3"/>
      <c r="BZ291" s="3"/>
      <c r="CA291" s="3"/>
      <c r="CB291" s="3" t="s">
        <v>0</v>
      </c>
      <c r="CC291" s="3"/>
      <c r="CD291" s="3"/>
      <c r="CE291" s="3"/>
      <c r="CF291" s="3"/>
      <c r="CG291" s="3"/>
      <c r="CH291" s="4" t="s">
        <v>214</v>
      </c>
      <c r="CI291" s="5"/>
      <c r="CJ291" s="3"/>
      <c r="CK291" s="3"/>
      <c r="CL291" s="3"/>
      <c r="CM291" s="3"/>
      <c r="CN291" s="3"/>
      <c r="CO291" s="6"/>
    </row>
    <row r="292" spans="1:93" ht="12.75" x14ac:dyDescent="0.2">
      <c r="B292" s="8"/>
      <c r="C292" s="9">
        <v>128</v>
      </c>
      <c r="D292" s="10">
        <v>126</v>
      </c>
      <c r="E292" s="10">
        <v>81</v>
      </c>
      <c r="F292" s="10">
        <v>119</v>
      </c>
      <c r="G292" s="10">
        <v>42</v>
      </c>
      <c r="H292" s="10">
        <v>108</v>
      </c>
      <c r="I292" s="10">
        <v>37</v>
      </c>
      <c r="J292" s="10">
        <v>103</v>
      </c>
      <c r="K292" s="10">
        <v>26</v>
      </c>
      <c r="L292" s="10">
        <v>64</v>
      </c>
      <c r="M292" s="10">
        <v>19</v>
      </c>
      <c r="N292" s="11">
        <v>17</v>
      </c>
      <c r="O292" s="12">
        <f t="shared" ref="O292:O303" si="204">SUMSQ(C292:N292)</f>
        <v>83810</v>
      </c>
      <c r="P292" s="13">
        <f t="shared" ref="P292:P303" si="205">C292^3+D292^3+E292^3+F292^3+G292^3+H292^3+I292^3+J292^3+K292^3+L292^3+M292^3+N292^3</f>
        <v>9082800</v>
      </c>
      <c r="Q292" s="14"/>
      <c r="R292" s="144" t="s">
        <v>178</v>
      </c>
      <c r="S292" s="16" t="s">
        <v>98</v>
      </c>
      <c r="T292" s="17" t="s">
        <v>75</v>
      </c>
      <c r="U292" s="17" t="s">
        <v>153</v>
      </c>
      <c r="V292" s="17" t="s">
        <v>46</v>
      </c>
      <c r="W292" s="17" t="s">
        <v>13</v>
      </c>
      <c r="X292" s="17" t="s">
        <v>131</v>
      </c>
      <c r="Y292" s="17" t="s">
        <v>130</v>
      </c>
      <c r="Z292" s="17" t="s">
        <v>14</v>
      </c>
      <c r="AA292" s="17" t="s">
        <v>49</v>
      </c>
      <c r="AB292" s="17" t="s">
        <v>152</v>
      </c>
      <c r="AC292" s="17" t="s">
        <v>64</v>
      </c>
      <c r="AD292" s="18" t="s">
        <v>91</v>
      </c>
      <c r="AE292" s="19"/>
      <c r="AG292" s="8"/>
      <c r="AH292" s="9">
        <v>135</v>
      </c>
      <c r="AI292" s="10">
        <v>79</v>
      </c>
      <c r="AJ292" s="10">
        <v>117</v>
      </c>
      <c r="AK292" s="10">
        <v>86</v>
      </c>
      <c r="AL292" s="10">
        <v>23</v>
      </c>
      <c r="AM292" s="10">
        <v>115</v>
      </c>
      <c r="AN292" s="10">
        <v>30</v>
      </c>
      <c r="AO292" s="10">
        <v>122</v>
      </c>
      <c r="AP292" s="10">
        <v>59</v>
      </c>
      <c r="AQ292" s="10">
        <v>28</v>
      </c>
      <c r="AR292" s="10">
        <v>66</v>
      </c>
      <c r="AS292" s="11">
        <v>10</v>
      </c>
      <c r="AT292" s="12">
        <f t="shared" ref="AT292:AT303" si="206">SUMSQ(AH292:AS292)</f>
        <v>83810</v>
      </c>
      <c r="AU292" s="13">
        <f t="shared" ref="AU292:AU303" si="207">AH292^3+AI292^3+AJ292^3+AK292^3+AL292^3+AM292^3+AN292^3+AO292^3+AP292^3+AQ292^3+AR292^3+AS292^3</f>
        <v>9082800</v>
      </c>
      <c r="AV292" s="14"/>
      <c r="AW292" s="20" t="s">
        <v>170</v>
      </c>
      <c r="AX292" s="21" t="s">
        <v>112</v>
      </c>
      <c r="AY292" s="17" t="s">
        <v>103</v>
      </c>
      <c r="AZ292" s="90" t="s">
        <v>111</v>
      </c>
      <c r="BA292" s="17" t="s">
        <v>66</v>
      </c>
      <c r="BB292" s="17" t="s">
        <v>65</v>
      </c>
      <c r="BC292" s="17" t="s">
        <v>113</v>
      </c>
      <c r="BD292" s="17" t="s">
        <v>114</v>
      </c>
      <c r="BE292" s="111" t="s">
        <v>74</v>
      </c>
      <c r="BF292" s="22" t="s">
        <v>73</v>
      </c>
      <c r="BG292" s="17" t="s">
        <v>116</v>
      </c>
      <c r="BH292" s="17" t="s">
        <v>106</v>
      </c>
      <c r="BI292" s="18" t="s">
        <v>115</v>
      </c>
      <c r="BJ292" s="19"/>
      <c r="BL292" s="8"/>
      <c r="BM292" s="9">
        <v>12</v>
      </c>
      <c r="BN292" s="10">
        <v>96</v>
      </c>
      <c r="BO292" s="10">
        <v>102</v>
      </c>
      <c r="BP292" s="10">
        <v>86</v>
      </c>
      <c r="BQ292" s="10">
        <v>56</v>
      </c>
      <c r="BR292" s="10">
        <v>3</v>
      </c>
      <c r="BS292" s="10">
        <v>142</v>
      </c>
      <c r="BT292" s="10">
        <v>89</v>
      </c>
      <c r="BU292" s="10">
        <v>59</v>
      </c>
      <c r="BV292" s="10">
        <v>43</v>
      </c>
      <c r="BW292" s="10">
        <v>49</v>
      </c>
      <c r="BX292" s="11">
        <v>133</v>
      </c>
      <c r="BY292" s="12">
        <f t="shared" ref="BY292:BY303" si="208">SUMSQ(BM292:BX292)</f>
        <v>83810</v>
      </c>
      <c r="BZ292" s="13">
        <f t="shared" ref="BZ292:BZ303" si="209">BM292^3+BN292^3+BO292^3+BP292^3+BQ292^3+BR292^3+BS292^3+BT292^3+BU292^3+BV292^3+BW292^3+BX292^3</f>
        <v>9082800</v>
      </c>
      <c r="CA292" s="14"/>
      <c r="CB292" s="139" t="s">
        <v>33</v>
      </c>
      <c r="CC292" s="16" t="s">
        <v>168</v>
      </c>
      <c r="CD292" s="17" t="s">
        <v>139</v>
      </c>
      <c r="CE292" s="17" t="s">
        <v>58</v>
      </c>
      <c r="CF292" s="17" t="s">
        <v>66</v>
      </c>
      <c r="CG292" s="17" t="s">
        <v>47</v>
      </c>
      <c r="CH292" s="17" t="s">
        <v>72</v>
      </c>
      <c r="CI292" s="17" t="s">
        <v>67</v>
      </c>
      <c r="CJ292" s="17" t="s">
        <v>48</v>
      </c>
      <c r="CK292" s="17" t="s">
        <v>73</v>
      </c>
      <c r="CL292" s="17" t="s">
        <v>59</v>
      </c>
      <c r="CM292" s="17" t="s">
        <v>138</v>
      </c>
      <c r="CN292" s="18" t="s">
        <v>169</v>
      </c>
      <c r="CO292" s="19"/>
    </row>
    <row r="293" spans="1:93" ht="12.75" x14ac:dyDescent="0.2">
      <c r="B293" s="8"/>
      <c r="C293" s="25">
        <v>63</v>
      </c>
      <c r="D293" s="26">
        <v>74</v>
      </c>
      <c r="E293" s="26">
        <v>22</v>
      </c>
      <c r="F293" s="26">
        <v>138</v>
      </c>
      <c r="G293" s="26">
        <v>131</v>
      </c>
      <c r="H293" s="26">
        <v>76</v>
      </c>
      <c r="I293" s="26">
        <v>69</v>
      </c>
      <c r="J293" s="26">
        <v>14</v>
      </c>
      <c r="K293" s="26">
        <v>7</v>
      </c>
      <c r="L293" s="26">
        <v>123</v>
      </c>
      <c r="M293" s="26">
        <v>71</v>
      </c>
      <c r="N293" s="27">
        <v>82</v>
      </c>
      <c r="O293" s="28">
        <f t="shared" si="204"/>
        <v>83810</v>
      </c>
      <c r="P293" s="29">
        <f t="shared" si="205"/>
        <v>9082800</v>
      </c>
      <c r="Q293" s="14"/>
      <c r="R293" s="144"/>
      <c r="S293" s="30" t="s">
        <v>94</v>
      </c>
      <c r="T293" s="35" t="s">
        <v>87</v>
      </c>
      <c r="U293" s="35" t="s">
        <v>127</v>
      </c>
      <c r="V293" s="31" t="s">
        <v>52</v>
      </c>
      <c r="W293" s="31" t="s">
        <v>10</v>
      </c>
      <c r="X293" s="31" t="s">
        <v>69</v>
      </c>
      <c r="Y293" s="31" t="s">
        <v>70</v>
      </c>
      <c r="Z293" s="31" t="s">
        <v>17</v>
      </c>
      <c r="AA293" s="31" t="s">
        <v>43</v>
      </c>
      <c r="AB293" s="35" t="s">
        <v>126</v>
      </c>
      <c r="AC293" s="35" t="s">
        <v>88</v>
      </c>
      <c r="AD293" s="32" t="s">
        <v>95</v>
      </c>
      <c r="AE293" s="19"/>
      <c r="AG293" s="8"/>
      <c r="AH293" s="25">
        <v>19</v>
      </c>
      <c r="AI293" s="26">
        <v>15</v>
      </c>
      <c r="AJ293" s="26">
        <v>45</v>
      </c>
      <c r="AK293" s="26">
        <v>68</v>
      </c>
      <c r="AL293" s="26">
        <v>119</v>
      </c>
      <c r="AM293" s="26">
        <v>37</v>
      </c>
      <c r="AN293" s="26">
        <v>108</v>
      </c>
      <c r="AO293" s="26">
        <v>26</v>
      </c>
      <c r="AP293" s="26">
        <v>77</v>
      </c>
      <c r="AQ293" s="26">
        <v>100</v>
      </c>
      <c r="AR293" s="26">
        <v>130</v>
      </c>
      <c r="AS293" s="27">
        <v>126</v>
      </c>
      <c r="AT293" s="28">
        <f t="shared" si="206"/>
        <v>83810</v>
      </c>
      <c r="AU293" s="29">
        <f t="shared" si="207"/>
        <v>9082800</v>
      </c>
      <c r="AV293" s="14"/>
      <c r="AW293" s="20" t="s">
        <v>172</v>
      </c>
      <c r="AX293" s="30" t="s">
        <v>64</v>
      </c>
      <c r="AY293" s="33" t="s">
        <v>19</v>
      </c>
      <c r="AZ293" s="93" t="s">
        <v>101</v>
      </c>
      <c r="BA293" s="31" t="s">
        <v>81</v>
      </c>
      <c r="BB293" s="31" t="s">
        <v>46</v>
      </c>
      <c r="BC293" s="31" t="s">
        <v>130</v>
      </c>
      <c r="BD293" s="31" t="s">
        <v>131</v>
      </c>
      <c r="BE293" s="94" t="s">
        <v>49</v>
      </c>
      <c r="BF293" s="31" t="s">
        <v>80</v>
      </c>
      <c r="BG293" s="34" t="s">
        <v>108</v>
      </c>
      <c r="BH293" s="31" t="s">
        <v>8</v>
      </c>
      <c r="BI293" s="32" t="s">
        <v>75</v>
      </c>
      <c r="BJ293" s="19"/>
      <c r="BL293" s="8"/>
      <c r="BM293" s="25">
        <v>67</v>
      </c>
      <c r="BN293" s="26">
        <v>33</v>
      </c>
      <c r="BO293" s="26">
        <v>104</v>
      </c>
      <c r="BP293" s="26">
        <v>94</v>
      </c>
      <c r="BQ293" s="26">
        <v>24</v>
      </c>
      <c r="BR293" s="26">
        <v>143</v>
      </c>
      <c r="BS293" s="26">
        <v>2</v>
      </c>
      <c r="BT293" s="26">
        <v>121</v>
      </c>
      <c r="BU293" s="26">
        <v>51</v>
      </c>
      <c r="BV293" s="26">
        <v>41</v>
      </c>
      <c r="BW293" s="26">
        <v>112</v>
      </c>
      <c r="BX293" s="27">
        <v>78</v>
      </c>
      <c r="BY293" s="28">
        <f t="shared" si="208"/>
        <v>83810</v>
      </c>
      <c r="BZ293" s="29">
        <f t="shared" si="209"/>
        <v>9082800</v>
      </c>
      <c r="CA293" s="14"/>
      <c r="CB293" s="139" t="s">
        <v>42</v>
      </c>
      <c r="CC293" s="30" t="s">
        <v>68</v>
      </c>
      <c r="CD293" s="31" t="s">
        <v>26</v>
      </c>
      <c r="CE293" s="31" t="s">
        <v>104</v>
      </c>
      <c r="CF293" s="31" t="s">
        <v>45</v>
      </c>
      <c r="CG293" s="31" t="s">
        <v>159</v>
      </c>
      <c r="CH293" s="31" t="s">
        <v>158</v>
      </c>
      <c r="CI293" s="31" t="s">
        <v>157</v>
      </c>
      <c r="CJ293" s="31" t="s">
        <v>156</v>
      </c>
      <c r="CK293" s="31" t="s">
        <v>50</v>
      </c>
      <c r="CL293" s="31" t="s">
        <v>105</v>
      </c>
      <c r="CM293" s="31" t="s">
        <v>27</v>
      </c>
      <c r="CN293" s="32" t="s">
        <v>71</v>
      </c>
      <c r="CO293" s="19"/>
    </row>
    <row r="294" spans="1:93" ht="12.75" x14ac:dyDescent="0.2">
      <c r="B294" s="8"/>
      <c r="C294" s="25">
        <v>114</v>
      </c>
      <c r="D294" s="26">
        <v>1</v>
      </c>
      <c r="E294" s="26">
        <v>83</v>
      </c>
      <c r="F294" s="26">
        <v>129</v>
      </c>
      <c r="G294" s="26">
        <v>77</v>
      </c>
      <c r="H294" s="26">
        <v>58</v>
      </c>
      <c r="I294" s="26">
        <v>87</v>
      </c>
      <c r="J294" s="26">
        <v>68</v>
      </c>
      <c r="K294" s="26">
        <v>16</v>
      </c>
      <c r="L294" s="26">
        <v>62</v>
      </c>
      <c r="M294" s="26">
        <v>144</v>
      </c>
      <c r="N294" s="27">
        <v>31</v>
      </c>
      <c r="O294" s="28">
        <f t="shared" si="204"/>
        <v>83810</v>
      </c>
      <c r="P294" s="29">
        <f t="shared" si="205"/>
        <v>9082800</v>
      </c>
      <c r="Q294" s="14"/>
      <c r="R294" s="144" t="s">
        <v>172</v>
      </c>
      <c r="S294" s="30" t="s">
        <v>97</v>
      </c>
      <c r="T294" s="31" t="s">
        <v>55</v>
      </c>
      <c r="U294" s="31" t="s">
        <v>32</v>
      </c>
      <c r="V294" s="31" t="s">
        <v>30</v>
      </c>
      <c r="W294" s="31" t="s">
        <v>80</v>
      </c>
      <c r="X294" s="31" t="s">
        <v>44</v>
      </c>
      <c r="Y294" s="31" t="s">
        <v>51</v>
      </c>
      <c r="Z294" s="31" t="s">
        <v>81</v>
      </c>
      <c r="AA294" s="31" t="s">
        <v>23</v>
      </c>
      <c r="AB294" s="31" t="s">
        <v>21</v>
      </c>
      <c r="AC294" s="31" t="s">
        <v>62</v>
      </c>
      <c r="AD294" s="32" t="s">
        <v>92</v>
      </c>
      <c r="AE294" s="19"/>
      <c r="AG294" s="8"/>
      <c r="AH294" s="25">
        <v>92</v>
      </c>
      <c r="AI294" s="26">
        <v>139</v>
      </c>
      <c r="AJ294" s="26">
        <v>62</v>
      </c>
      <c r="AK294" s="26">
        <v>99</v>
      </c>
      <c r="AL294" s="26">
        <v>16</v>
      </c>
      <c r="AM294" s="26">
        <v>33</v>
      </c>
      <c r="AN294" s="26">
        <v>112</v>
      </c>
      <c r="AO294" s="26">
        <v>129</v>
      </c>
      <c r="AP294" s="26">
        <v>46</v>
      </c>
      <c r="AQ294" s="26">
        <v>83</v>
      </c>
      <c r="AR294" s="26">
        <v>6</v>
      </c>
      <c r="AS294" s="27">
        <v>53</v>
      </c>
      <c r="AT294" s="28">
        <f t="shared" si="206"/>
        <v>83810</v>
      </c>
      <c r="AU294" s="29">
        <f t="shared" si="207"/>
        <v>9082800</v>
      </c>
      <c r="AV294" s="14"/>
      <c r="AW294" s="20" t="s">
        <v>174</v>
      </c>
      <c r="AX294" s="30" t="s">
        <v>24</v>
      </c>
      <c r="AY294" s="31" t="s">
        <v>25</v>
      </c>
      <c r="AZ294" s="105" t="s">
        <v>21</v>
      </c>
      <c r="BA294" s="31" t="s">
        <v>22</v>
      </c>
      <c r="BB294" s="31" t="s">
        <v>23</v>
      </c>
      <c r="BC294" s="31" t="s">
        <v>26</v>
      </c>
      <c r="BD294" s="31" t="s">
        <v>27</v>
      </c>
      <c r="BE294" s="94" t="s">
        <v>30</v>
      </c>
      <c r="BF294" s="31" t="s">
        <v>31</v>
      </c>
      <c r="BG294" s="31" t="s">
        <v>32</v>
      </c>
      <c r="BH294" s="34" t="s">
        <v>28</v>
      </c>
      <c r="BI294" s="32" t="s">
        <v>29</v>
      </c>
      <c r="BJ294" s="19"/>
      <c r="BL294" s="8"/>
      <c r="BM294" s="25">
        <v>53</v>
      </c>
      <c r="BN294" s="26">
        <v>124</v>
      </c>
      <c r="BO294" s="26">
        <v>34</v>
      </c>
      <c r="BP294" s="26">
        <v>72</v>
      </c>
      <c r="BQ294" s="26">
        <v>134</v>
      </c>
      <c r="BR294" s="26">
        <v>118</v>
      </c>
      <c r="BS294" s="26">
        <v>27</v>
      </c>
      <c r="BT294" s="26">
        <v>11</v>
      </c>
      <c r="BU294" s="26">
        <v>73</v>
      </c>
      <c r="BV294" s="26">
        <v>111</v>
      </c>
      <c r="BW294" s="26">
        <v>21</v>
      </c>
      <c r="BX294" s="27">
        <v>92</v>
      </c>
      <c r="BY294" s="28">
        <f t="shared" si="208"/>
        <v>83810</v>
      </c>
      <c r="BZ294" s="29">
        <f t="shared" si="209"/>
        <v>9082800</v>
      </c>
      <c r="CA294" s="14"/>
      <c r="CB294" s="139" t="s">
        <v>90</v>
      </c>
      <c r="CC294" s="30" t="s">
        <v>29</v>
      </c>
      <c r="CD294" s="31" t="s">
        <v>109</v>
      </c>
      <c r="CE294" s="31" t="s">
        <v>37</v>
      </c>
      <c r="CF294" s="31" t="s">
        <v>77</v>
      </c>
      <c r="CG294" s="31" t="s">
        <v>121</v>
      </c>
      <c r="CH294" s="31" t="s">
        <v>11</v>
      </c>
      <c r="CI294" s="31" t="s">
        <v>16</v>
      </c>
      <c r="CJ294" s="31" t="s">
        <v>120</v>
      </c>
      <c r="CK294" s="31" t="s">
        <v>84</v>
      </c>
      <c r="CL294" s="31" t="s">
        <v>38</v>
      </c>
      <c r="CM294" s="31" t="s">
        <v>100</v>
      </c>
      <c r="CN294" s="32" t="s">
        <v>24</v>
      </c>
      <c r="CO294" s="19"/>
    </row>
    <row r="295" spans="1:93" ht="12.75" x14ac:dyDescent="0.2">
      <c r="B295" s="8"/>
      <c r="C295" s="25">
        <v>46</v>
      </c>
      <c r="D295" s="26">
        <v>113</v>
      </c>
      <c r="E295" s="26">
        <v>135</v>
      </c>
      <c r="F295" s="26">
        <v>45</v>
      </c>
      <c r="G295" s="26">
        <v>15</v>
      </c>
      <c r="H295" s="26">
        <v>65</v>
      </c>
      <c r="I295" s="26">
        <v>80</v>
      </c>
      <c r="J295" s="26">
        <v>130</v>
      </c>
      <c r="K295" s="26">
        <v>100</v>
      </c>
      <c r="L295" s="26">
        <v>10</v>
      </c>
      <c r="M295" s="26">
        <v>32</v>
      </c>
      <c r="N295" s="27">
        <v>99</v>
      </c>
      <c r="O295" s="28">
        <f t="shared" si="204"/>
        <v>83810</v>
      </c>
      <c r="P295" s="29">
        <f t="shared" si="205"/>
        <v>9082800</v>
      </c>
      <c r="Q295" s="14"/>
      <c r="R295" s="144"/>
      <c r="S295" s="30" t="s">
        <v>31</v>
      </c>
      <c r="T295" s="31" t="s">
        <v>155</v>
      </c>
      <c r="U295" s="31" t="s">
        <v>112</v>
      </c>
      <c r="V295" s="119" t="s">
        <v>101</v>
      </c>
      <c r="W295" s="31" t="s">
        <v>19</v>
      </c>
      <c r="X295" s="119" t="s">
        <v>35</v>
      </c>
      <c r="Y295" s="119" t="s">
        <v>40</v>
      </c>
      <c r="Z295" s="31" t="s">
        <v>8</v>
      </c>
      <c r="AA295" s="119" t="s">
        <v>108</v>
      </c>
      <c r="AB295" s="31" t="s">
        <v>115</v>
      </c>
      <c r="AC295" s="31" t="s">
        <v>160</v>
      </c>
      <c r="AD295" s="32" t="s">
        <v>22</v>
      </c>
      <c r="AE295" s="19"/>
      <c r="AG295" s="8"/>
      <c r="AH295" s="25">
        <v>36</v>
      </c>
      <c r="AI295" s="26">
        <v>80</v>
      </c>
      <c r="AJ295" s="26">
        <v>20</v>
      </c>
      <c r="AK295" s="26">
        <v>1</v>
      </c>
      <c r="AL295" s="26">
        <v>88</v>
      </c>
      <c r="AM295" s="26">
        <v>102</v>
      </c>
      <c r="AN295" s="26">
        <v>43</v>
      </c>
      <c r="AO295" s="26">
        <v>57</v>
      </c>
      <c r="AP295" s="26">
        <v>144</v>
      </c>
      <c r="AQ295" s="26">
        <v>125</v>
      </c>
      <c r="AR295" s="26">
        <v>65</v>
      </c>
      <c r="AS295" s="27">
        <v>109</v>
      </c>
      <c r="AT295" s="28">
        <f t="shared" si="206"/>
        <v>83810</v>
      </c>
      <c r="AU295" s="29">
        <f t="shared" si="207"/>
        <v>9082800</v>
      </c>
      <c r="AV295" s="14"/>
      <c r="AW295" s="20" t="s">
        <v>178</v>
      </c>
      <c r="AX295" s="30" t="s">
        <v>57</v>
      </c>
      <c r="AY295" s="31" t="s">
        <v>40</v>
      </c>
      <c r="AZ295" s="93" t="s">
        <v>54</v>
      </c>
      <c r="BA295" s="33" t="s">
        <v>55</v>
      </c>
      <c r="BB295" s="31" t="s">
        <v>56</v>
      </c>
      <c r="BC295" s="31" t="s">
        <v>58</v>
      </c>
      <c r="BD295" s="31" t="s">
        <v>59</v>
      </c>
      <c r="BE295" s="94" t="s">
        <v>61</v>
      </c>
      <c r="BF295" s="31" t="s">
        <v>62</v>
      </c>
      <c r="BG295" s="31" t="s">
        <v>63</v>
      </c>
      <c r="BH295" s="31" t="s">
        <v>35</v>
      </c>
      <c r="BI295" s="38" t="s">
        <v>60</v>
      </c>
      <c r="BJ295" s="19"/>
      <c r="BL295" s="8"/>
      <c r="BM295" s="25">
        <v>137</v>
      </c>
      <c r="BN295" s="26">
        <v>39</v>
      </c>
      <c r="BO295" s="26">
        <v>136</v>
      </c>
      <c r="BP295" s="26">
        <v>55</v>
      </c>
      <c r="BQ295" s="26">
        <v>88</v>
      </c>
      <c r="BR295" s="26">
        <v>50</v>
      </c>
      <c r="BS295" s="26">
        <v>95</v>
      </c>
      <c r="BT295" s="26">
        <v>57</v>
      </c>
      <c r="BU295" s="26">
        <v>90</v>
      </c>
      <c r="BV295" s="26">
        <v>9</v>
      </c>
      <c r="BW295" s="26">
        <v>106</v>
      </c>
      <c r="BX295" s="27">
        <v>8</v>
      </c>
      <c r="BY295" s="28">
        <f t="shared" si="208"/>
        <v>83810</v>
      </c>
      <c r="BZ295" s="29">
        <f t="shared" si="209"/>
        <v>9082800</v>
      </c>
      <c r="CA295" s="14"/>
      <c r="CB295" s="139" t="s">
        <v>117</v>
      </c>
      <c r="CC295" s="30" t="s">
        <v>78</v>
      </c>
      <c r="CD295" s="31" t="s">
        <v>125</v>
      </c>
      <c r="CE295" s="31" t="s">
        <v>147</v>
      </c>
      <c r="CF295" s="31" t="s">
        <v>142</v>
      </c>
      <c r="CG295" s="31" t="s">
        <v>56</v>
      </c>
      <c r="CH295" s="31" t="s">
        <v>18</v>
      </c>
      <c r="CI295" s="31" t="s">
        <v>9</v>
      </c>
      <c r="CJ295" s="31" t="s">
        <v>61</v>
      </c>
      <c r="CK295" s="31" t="s">
        <v>145</v>
      </c>
      <c r="CL295" s="31" t="s">
        <v>150</v>
      </c>
      <c r="CM295" s="31" t="s">
        <v>128</v>
      </c>
      <c r="CN295" s="32" t="s">
        <v>83</v>
      </c>
      <c r="CO295" s="19"/>
    </row>
    <row r="296" spans="1:93" ht="12.75" x14ac:dyDescent="0.2">
      <c r="B296" s="8"/>
      <c r="C296" s="25">
        <v>109</v>
      </c>
      <c r="D296" s="26">
        <v>38</v>
      </c>
      <c r="E296" s="26">
        <v>85</v>
      </c>
      <c r="F296" s="26">
        <v>29</v>
      </c>
      <c r="G296" s="26">
        <v>13</v>
      </c>
      <c r="H296" s="26">
        <v>25</v>
      </c>
      <c r="I296" s="26">
        <v>120</v>
      </c>
      <c r="J296" s="26">
        <v>132</v>
      </c>
      <c r="K296" s="26">
        <v>116</v>
      </c>
      <c r="L296" s="26">
        <v>60</v>
      </c>
      <c r="M296" s="26">
        <v>107</v>
      </c>
      <c r="N296" s="27">
        <v>36</v>
      </c>
      <c r="O296" s="28">
        <f t="shared" si="204"/>
        <v>83810</v>
      </c>
      <c r="P296" s="29">
        <f t="shared" si="205"/>
        <v>9082800</v>
      </c>
      <c r="Q296" s="14"/>
      <c r="R296" s="144" t="s">
        <v>164</v>
      </c>
      <c r="S296" s="30" t="s">
        <v>60</v>
      </c>
      <c r="T296" s="31" t="s">
        <v>149</v>
      </c>
      <c r="U296" s="31" t="s">
        <v>166</v>
      </c>
      <c r="V296" s="31" t="s">
        <v>136</v>
      </c>
      <c r="W296" s="31" t="s">
        <v>118</v>
      </c>
      <c r="X296" s="31" t="s">
        <v>93</v>
      </c>
      <c r="Y296" s="31" t="s">
        <v>96</v>
      </c>
      <c r="Z296" s="31" t="s">
        <v>123</v>
      </c>
      <c r="AA296" s="31" t="s">
        <v>133</v>
      </c>
      <c r="AB296" s="31" t="s">
        <v>165</v>
      </c>
      <c r="AC296" s="31" t="s">
        <v>148</v>
      </c>
      <c r="AD296" s="32" t="s">
        <v>57</v>
      </c>
      <c r="AE296" s="19"/>
      <c r="AG296" s="8"/>
      <c r="AH296" s="25">
        <v>14</v>
      </c>
      <c r="AI296" s="26">
        <v>18</v>
      </c>
      <c r="AJ296" s="26">
        <v>27</v>
      </c>
      <c r="AK296" s="26">
        <v>52</v>
      </c>
      <c r="AL296" s="26">
        <v>111</v>
      </c>
      <c r="AM296" s="26">
        <v>74</v>
      </c>
      <c r="AN296" s="26">
        <v>71</v>
      </c>
      <c r="AO296" s="26">
        <v>34</v>
      </c>
      <c r="AP296" s="26">
        <v>93</v>
      </c>
      <c r="AQ296" s="26">
        <v>118</v>
      </c>
      <c r="AR296" s="26">
        <v>127</v>
      </c>
      <c r="AS296" s="27">
        <v>131</v>
      </c>
      <c r="AT296" s="28">
        <f t="shared" si="206"/>
        <v>83810</v>
      </c>
      <c r="AU296" s="29">
        <f t="shared" si="207"/>
        <v>9082800</v>
      </c>
      <c r="AV296" s="14"/>
      <c r="AW296" s="20" t="s">
        <v>164</v>
      </c>
      <c r="AX296" s="30" t="s">
        <v>17</v>
      </c>
      <c r="AY296" s="31" t="s">
        <v>34</v>
      </c>
      <c r="AZ296" s="93" t="s">
        <v>16</v>
      </c>
      <c r="BA296" s="31" t="s">
        <v>86</v>
      </c>
      <c r="BB296" s="33" t="s">
        <v>38</v>
      </c>
      <c r="BC296" s="31" t="s">
        <v>87</v>
      </c>
      <c r="BD296" s="31" t="s">
        <v>88</v>
      </c>
      <c r="BE296" s="97" t="s">
        <v>37</v>
      </c>
      <c r="BF296" s="31" t="s">
        <v>89</v>
      </c>
      <c r="BG296" s="31" t="s">
        <v>11</v>
      </c>
      <c r="BH296" s="31" t="s">
        <v>41</v>
      </c>
      <c r="BI296" s="32" t="s">
        <v>10</v>
      </c>
      <c r="BJ296" s="19"/>
      <c r="BL296" s="8"/>
      <c r="BM296" s="25">
        <v>6</v>
      </c>
      <c r="BN296" s="26">
        <v>47</v>
      </c>
      <c r="BO296" s="26">
        <v>48</v>
      </c>
      <c r="BP296" s="26">
        <v>20</v>
      </c>
      <c r="BQ296" s="26">
        <v>115</v>
      </c>
      <c r="BR296" s="26">
        <v>84</v>
      </c>
      <c r="BS296" s="26">
        <v>61</v>
      </c>
      <c r="BT296" s="26">
        <v>30</v>
      </c>
      <c r="BU296" s="26">
        <v>125</v>
      </c>
      <c r="BV296" s="26">
        <v>97</v>
      </c>
      <c r="BW296" s="26">
        <v>98</v>
      </c>
      <c r="BX296" s="27">
        <v>139</v>
      </c>
      <c r="BY296" s="28">
        <f t="shared" si="208"/>
        <v>83810</v>
      </c>
      <c r="BZ296" s="29">
        <f t="shared" si="209"/>
        <v>9082800</v>
      </c>
      <c r="CA296" s="14"/>
      <c r="CB296" s="139" t="s">
        <v>132</v>
      </c>
      <c r="CC296" s="30" t="s">
        <v>28</v>
      </c>
      <c r="CD296" s="31" t="s">
        <v>135</v>
      </c>
      <c r="CE296" s="31" t="s">
        <v>146</v>
      </c>
      <c r="CF296" s="31" t="s">
        <v>54</v>
      </c>
      <c r="CG296" s="31" t="s">
        <v>113</v>
      </c>
      <c r="CH296" s="31" t="s">
        <v>12</v>
      </c>
      <c r="CI296" s="31" t="s">
        <v>15</v>
      </c>
      <c r="CJ296" s="31" t="s">
        <v>114</v>
      </c>
      <c r="CK296" s="31" t="s">
        <v>63</v>
      </c>
      <c r="CL296" s="31" t="s">
        <v>141</v>
      </c>
      <c r="CM296" s="31" t="s">
        <v>134</v>
      </c>
      <c r="CN296" s="32" t="s">
        <v>25</v>
      </c>
      <c r="CO296" s="19"/>
    </row>
    <row r="297" spans="1:93" ht="12.75" x14ac:dyDescent="0.2">
      <c r="B297" s="8"/>
      <c r="C297" s="25">
        <v>91</v>
      </c>
      <c r="D297" s="26">
        <v>52</v>
      </c>
      <c r="E297" s="26">
        <v>35</v>
      </c>
      <c r="F297" s="26">
        <v>4</v>
      </c>
      <c r="G297" s="26">
        <v>105</v>
      </c>
      <c r="H297" s="26">
        <v>23</v>
      </c>
      <c r="I297" s="26">
        <v>122</v>
      </c>
      <c r="J297" s="26">
        <v>40</v>
      </c>
      <c r="K297" s="26">
        <v>141</v>
      </c>
      <c r="L297" s="26">
        <v>110</v>
      </c>
      <c r="M297" s="26">
        <v>93</v>
      </c>
      <c r="N297" s="27">
        <v>54</v>
      </c>
      <c r="O297" s="28">
        <f t="shared" si="204"/>
        <v>83810</v>
      </c>
      <c r="P297" s="29">
        <f t="shared" si="205"/>
        <v>9082800</v>
      </c>
      <c r="Q297" s="14"/>
      <c r="R297" s="144" t="s">
        <v>151</v>
      </c>
      <c r="S297" s="150" t="s">
        <v>119</v>
      </c>
      <c r="T297" s="31" t="s">
        <v>86</v>
      </c>
      <c r="U297" s="31" t="s">
        <v>176</v>
      </c>
      <c r="V297" s="31" t="s">
        <v>82</v>
      </c>
      <c r="W297" s="31" t="s">
        <v>36</v>
      </c>
      <c r="X297" s="151" t="s">
        <v>65</v>
      </c>
      <c r="Y297" s="151" t="s">
        <v>74</v>
      </c>
      <c r="Z297" s="31" t="s">
        <v>39</v>
      </c>
      <c r="AA297" s="31" t="s">
        <v>79</v>
      </c>
      <c r="AB297" s="31" t="s">
        <v>175</v>
      </c>
      <c r="AC297" s="31" t="s">
        <v>89</v>
      </c>
      <c r="AD297" s="152" t="s">
        <v>122</v>
      </c>
      <c r="AE297" s="19"/>
      <c r="AG297" s="8"/>
      <c r="AH297" s="25">
        <v>29</v>
      </c>
      <c r="AI297" s="26">
        <v>55</v>
      </c>
      <c r="AJ297" s="26">
        <v>97</v>
      </c>
      <c r="AK297" s="26">
        <v>51</v>
      </c>
      <c r="AL297" s="26">
        <v>22</v>
      </c>
      <c r="AM297" s="26">
        <v>140</v>
      </c>
      <c r="AN297" s="26">
        <v>5</v>
      </c>
      <c r="AO297" s="26">
        <v>123</v>
      </c>
      <c r="AP297" s="26">
        <v>94</v>
      </c>
      <c r="AQ297" s="26">
        <v>48</v>
      </c>
      <c r="AR297" s="26">
        <v>90</v>
      </c>
      <c r="AS297" s="27">
        <v>116</v>
      </c>
      <c r="AT297" s="28">
        <f t="shared" si="206"/>
        <v>83810</v>
      </c>
      <c r="AU297" s="29">
        <f t="shared" si="207"/>
        <v>9082800</v>
      </c>
      <c r="AV297" s="14"/>
      <c r="AW297" s="20" t="s">
        <v>20</v>
      </c>
      <c r="AX297" s="39" t="s">
        <v>136</v>
      </c>
      <c r="AY297" s="31" t="s">
        <v>142</v>
      </c>
      <c r="AZ297" s="93" t="s">
        <v>141</v>
      </c>
      <c r="BA297" s="31" t="s">
        <v>50</v>
      </c>
      <c r="BB297" s="31" t="s">
        <v>127</v>
      </c>
      <c r="BC297" s="33" t="s">
        <v>143</v>
      </c>
      <c r="BD297" s="31" t="s">
        <v>144</v>
      </c>
      <c r="BE297" s="94" t="s">
        <v>126</v>
      </c>
      <c r="BF297" s="31" t="s">
        <v>45</v>
      </c>
      <c r="BG297" s="31" t="s">
        <v>146</v>
      </c>
      <c r="BH297" s="31" t="s">
        <v>145</v>
      </c>
      <c r="BI297" s="32" t="s">
        <v>133</v>
      </c>
      <c r="BJ297" s="19"/>
      <c r="BL297" s="8"/>
      <c r="BM297" s="25">
        <v>44</v>
      </c>
      <c r="BN297" s="26">
        <v>52</v>
      </c>
      <c r="BO297" s="26">
        <v>35</v>
      </c>
      <c r="BP297" s="26">
        <v>4</v>
      </c>
      <c r="BQ297" s="26">
        <v>105</v>
      </c>
      <c r="BR297" s="26">
        <v>117</v>
      </c>
      <c r="BS297" s="26">
        <v>28</v>
      </c>
      <c r="BT297" s="26">
        <v>40</v>
      </c>
      <c r="BU297" s="26">
        <v>141</v>
      </c>
      <c r="BV297" s="26">
        <v>110</v>
      </c>
      <c r="BW297" s="26">
        <v>93</v>
      </c>
      <c r="BX297" s="27">
        <v>101</v>
      </c>
      <c r="BY297" s="28">
        <f t="shared" si="208"/>
        <v>83810</v>
      </c>
      <c r="BZ297" s="29">
        <f t="shared" si="209"/>
        <v>9082800</v>
      </c>
      <c r="CA297" s="14"/>
      <c r="CB297" s="139"/>
      <c r="CC297" s="30" t="s">
        <v>102</v>
      </c>
      <c r="CD297" s="174" t="s">
        <v>86</v>
      </c>
      <c r="CE297" s="174" t="s">
        <v>176</v>
      </c>
      <c r="CF297" s="174" t="s">
        <v>82</v>
      </c>
      <c r="CG297" s="174" t="s">
        <v>36</v>
      </c>
      <c r="CH297" s="31" t="s">
        <v>111</v>
      </c>
      <c r="CI297" s="31" t="s">
        <v>116</v>
      </c>
      <c r="CJ297" s="174" t="s">
        <v>39</v>
      </c>
      <c r="CK297" s="174" t="s">
        <v>79</v>
      </c>
      <c r="CL297" s="174" t="s">
        <v>175</v>
      </c>
      <c r="CM297" s="174" t="s">
        <v>89</v>
      </c>
      <c r="CN297" s="32" t="s">
        <v>107</v>
      </c>
      <c r="CO297" s="19"/>
    </row>
    <row r="298" spans="1:93" ht="12.75" x14ac:dyDescent="0.2">
      <c r="A298" s="140"/>
      <c r="B298" s="8"/>
      <c r="C298" s="25">
        <v>44</v>
      </c>
      <c r="D298" s="26">
        <v>127</v>
      </c>
      <c r="E298" s="26">
        <v>5</v>
      </c>
      <c r="F298" s="26">
        <v>79</v>
      </c>
      <c r="G298" s="26">
        <v>70</v>
      </c>
      <c r="H298" s="26">
        <v>117</v>
      </c>
      <c r="I298" s="26">
        <v>28</v>
      </c>
      <c r="J298" s="26">
        <v>75</v>
      </c>
      <c r="K298" s="26">
        <v>66</v>
      </c>
      <c r="L298" s="26">
        <v>140</v>
      </c>
      <c r="M298" s="26">
        <v>18</v>
      </c>
      <c r="N298" s="27">
        <v>101</v>
      </c>
      <c r="O298" s="28">
        <f t="shared" si="204"/>
        <v>83810</v>
      </c>
      <c r="P298" s="29">
        <f t="shared" si="205"/>
        <v>9082800</v>
      </c>
      <c r="Q298" s="14"/>
      <c r="R298" s="144" t="s">
        <v>140</v>
      </c>
      <c r="S298" s="147" t="s">
        <v>102</v>
      </c>
      <c r="T298" s="31" t="s">
        <v>41</v>
      </c>
      <c r="U298" s="31" t="s">
        <v>144</v>
      </c>
      <c r="V298" s="31" t="s">
        <v>103</v>
      </c>
      <c r="W298" s="31" t="s">
        <v>162</v>
      </c>
      <c r="X298" s="148" t="s">
        <v>111</v>
      </c>
      <c r="Y298" s="148" t="s">
        <v>116</v>
      </c>
      <c r="Z298" s="31" t="s">
        <v>163</v>
      </c>
      <c r="AA298" s="31" t="s">
        <v>106</v>
      </c>
      <c r="AB298" s="31" t="s">
        <v>143</v>
      </c>
      <c r="AC298" s="31" t="s">
        <v>34</v>
      </c>
      <c r="AD298" s="149" t="s">
        <v>107</v>
      </c>
      <c r="AE298" s="19"/>
      <c r="AG298" s="8"/>
      <c r="AH298" s="25">
        <v>124</v>
      </c>
      <c r="AI298" s="26">
        <v>132</v>
      </c>
      <c r="AJ298" s="26">
        <v>128</v>
      </c>
      <c r="AK298" s="26">
        <v>64</v>
      </c>
      <c r="AL298" s="26">
        <v>87</v>
      </c>
      <c r="AM298" s="26">
        <v>101</v>
      </c>
      <c r="AN298" s="26">
        <v>44</v>
      </c>
      <c r="AO298" s="26">
        <v>58</v>
      </c>
      <c r="AP298" s="26">
        <v>81</v>
      </c>
      <c r="AQ298" s="26">
        <v>17</v>
      </c>
      <c r="AR298" s="26">
        <v>13</v>
      </c>
      <c r="AS298" s="27">
        <v>21</v>
      </c>
      <c r="AT298" s="28">
        <f t="shared" si="206"/>
        <v>83810</v>
      </c>
      <c r="AU298" s="29">
        <f t="shared" si="207"/>
        <v>9082800</v>
      </c>
      <c r="AV298" s="14"/>
      <c r="AW298" s="20" t="s">
        <v>53</v>
      </c>
      <c r="AX298" s="30" t="s">
        <v>109</v>
      </c>
      <c r="AY298" s="34" t="s">
        <v>123</v>
      </c>
      <c r="AZ298" s="93" t="s">
        <v>98</v>
      </c>
      <c r="BA298" s="31" t="s">
        <v>152</v>
      </c>
      <c r="BB298" s="31" t="s">
        <v>51</v>
      </c>
      <c r="BC298" s="31" t="s">
        <v>107</v>
      </c>
      <c r="BD298" s="33" t="s">
        <v>102</v>
      </c>
      <c r="BE298" s="94" t="s">
        <v>44</v>
      </c>
      <c r="BF298" s="31" t="s">
        <v>153</v>
      </c>
      <c r="BG298" s="31" t="s">
        <v>91</v>
      </c>
      <c r="BH298" s="31" t="s">
        <v>118</v>
      </c>
      <c r="BI298" s="32" t="s">
        <v>100</v>
      </c>
      <c r="BJ298" s="19"/>
      <c r="BL298" s="8"/>
      <c r="BM298" s="25">
        <v>91</v>
      </c>
      <c r="BN298" s="26">
        <v>127</v>
      </c>
      <c r="BO298" s="26">
        <v>5</v>
      </c>
      <c r="BP298" s="26">
        <v>79</v>
      </c>
      <c r="BQ298" s="26">
        <v>70</v>
      </c>
      <c r="BR298" s="26">
        <v>23</v>
      </c>
      <c r="BS298" s="26">
        <v>122</v>
      </c>
      <c r="BT298" s="26">
        <v>75</v>
      </c>
      <c r="BU298" s="26">
        <v>66</v>
      </c>
      <c r="BV298" s="26">
        <v>140</v>
      </c>
      <c r="BW298" s="26">
        <v>18</v>
      </c>
      <c r="BX298" s="27">
        <v>54</v>
      </c>
      <c r="BY298" s="28">
        <f t="shared" si="208"/>
        <v>83810</v>
      </c>
      <c r="BZ298" s="29">
        <f t="shared" si="209"/>
        <v>9082800</v>
      </c>
      <c r="CA298" s="14"/>
      <c r="CB298" s="139" t="s">
        <v>154</v>
      </c>
      <c r="CC298" s="30" t="s">
        <v>119</v>
      </c>
      <c r="CD298" s="173" t="s">
        <v>41</v>
      </c>
      <c r="CE298" s="173" t="s">
        <v>144</v>
      </c>
      <c r="CF298" s="173" t="s">
        <v>103</v>
      </c>
      <c r="CG298" s="173" t="s">
        <v>162</v>
      </c>
      <c r="CH298" s="31" t="s">
        <v>65</v>
      </c>
      <c r="CI298" s="31" t="s">
        <v>74</v>
      </c>
      <c r="CJ298" s="173" t="s">
        <v>163</v>
      </c>
      <c r="CK298" s="173" t="s">
        <v>106</v>
      </c>
      <c r="CL298" s="173" t="s">
        <v>143</v>
      </c>
      <c r="CM298" s="173" t="s">
        <v>34</v>
      </c>
      <c r="CN298" s="32" t="s">
        <v>122</v>
      </c>
      <c r="CO298" s="19"/>
    </row>
    <row r="299" spans="1:93" ht="12.75" x14ac:dyDescent="0.2">
      <c r="A299" s="140"/>
      <c r="B299" s="8"/>
      <c r="C299" s="25">
        <v>6</v>
      </c>
      <c r="D299" s="26">
        <v>47</v>
      </c>
      <c r="E299" s="26">
        <v>48</v>
      </c>
      <c r="F299" s="26">
        <v>20</v>
      </c>
      <c r="G299" s="26">
        <v>115</v>
      </c>
      <c r="H299" s="26">
        <v>84</v>
      </c>
      <c r="I299" s="26">
        <v>61</v>
      </c>
      <c r="J299" s="26">
        <v>30</v>
      </c>
      <c r="K299" s="26">
        <v>125</v>
      </c>
      <c r="L299" s="26">
        <v>97</v>
      </c>
      <c r="M299" s="26">
        <v>98</v>
      </c>
      <c r="N299" s="27">
        <v>139</v>
      </c>
      <c r="O299" s="28">
        <f t="shared" si="204"/>
        <v>83810</v>
      </c>
      <c r="P299" s="29">
        <f t="shared" si="205"/>
        <v>9082800</v>
      </c>
      <c r="Q299" s="14"/>
      <c r="R299" s="144" t="s">
        <v>129</v>
      </c>
      <c r="S299" s="30" t="s">
        <v>28</v>
      </c>
      <c r="T299" s="31" t="s">
        <v>135</v>
      </c>
      <c r="U299" s="31" t="s">
        <v>146</v>
      </c>
      <c r="V299" s="31" t="s">
        <v>54</v>
      </c>
      <c r="W299" s="31" t="s">
        <v>113</v>
      </c>
      <c r="X299" s="31" t="s">
        <v>12</v>
      </c>
      <c r="Y299" s="31" t="s">
        <v>15</v>
      </c>
      <c r="Z299" s="31" t="s">
        <v>114</v>
      </c>
      <c r="AA299" s="31" t="s">
        <v>63</v>
      </c>
      <c r="AB299" s="31" t="s">
        <v>141</v>
      </c>
      <c r="AC299" s="31" t="s">
        <v>134</v>
      </c>
      <c r="AD299" s="32" t="s">
        <v>25</v>
      </c>
      <c r="AE299" s="19"/>
      <c r="AG299" s="8"/>
      <c r="AH299" s="25">
        <v>49</v>
      </c>
      <c r="AI299" s="26">
        <v>76</v>
      </c>
      <c r="AJ299" s="26">
        <v>134</v>
      </c>
      <c r="AK299" s="26">
        <v>142</v>
      </c>
      <c r="AL299" s="26">
        <v>72</v>
      </c>
      <c r="AM299" s="26">
        <v>38</v>
      </c>
      <c r="AN299" s="26">
        <v>107</v>
      </c>
      <c r="AO299" s="26">
        <v>73</v>
      </c>
      <c r="AP299" s="26">
        <v>3</v>
      </c>
      <c r="AQ299" s="26">
        <v>11</v>
      </c>
      <c r="AR299" s="26">
        <v>69</v>
      </c>
      <c r="AS299" s="27">
        <v>96</v>
      </c>
      <c r="AT299" s="28">
        <f t="shared" si="206"/>
        <v>83810</v>
      </c>
      <c r="AU299" s="29">
        <f t="shared" si="207"/>
        <v>9082800</v>
      </c>
      <c r="AV299" s="14"/>
      <c r="AW299" s="20" t="s">
        <v>85</v>
      </c>
      <c r="AX299" s="30" t="s">
        <v>138</v>
      </c>
      <c r="AY299" s="31" t="s">
        <v>69</v>
      </c>
      <c r="AZ299" s="95" t="s">
        <v>121</v>
      </c>
      <c r="BA299" s="31" t="s">
        <v>67</v>
      </c>
      <c r="BB299" s="31" t="s">
        <v>77</v>
      </c>
      <c r="BC299" s="31" t="s">
        <v>149</v>
      </c>
      <c r="BD299" s="31" t="s">
        <v>148</v>
      </c>
      <c r="BE299" s="106" t="s">
        <v>84</v>
      </c>
      <c r="BF299" s="31" t="s">
        <v>72</v>
      </c>
      <c r="BG299" s="31" t="s">
        <v>120</v>
      </c>
      <c r="BH299" s="31" t="s">
        <v>70</v>
      </c>
      <c r="BI299" s="32" t="s">
        <v>139</v>
      </c>
      <c r="BJ299" s="19"/>
      <c r="BL299" s="8"/>
      <c r="BM299" s="25">
        <v>109</v>
      </c>
      <c r="BN299" s="26">
        <v>38</v>
      </c>
      <c r="BO299" s="26">
        <v>85</v>
      </c>
      <c r="BP299" s="26">
        <v>29</v>
      </c>
      <c r="BQ299" s="26">
        <v>13</v>
      </c>
      <c r="BR299" s="26">
        <v>25</v>
      </c>
      <c r="BS299" s="26">
        <v>120</v>
      </c>
      <c r="BT299" s="26">
        <v>132</v>
      </c>
      <c r="BU299" s="26">
        <v>116</v>
      </c>
      <c r="BV299" s="26">
        <v>60</v>
      </c>
      <c r="BW299" s="26">
        <v>107</v>
      </c>
      <c r="BX299" s="27">
        <v>36</v>
      </c>
      <c r="BY299" s="28">
        <f t="shared" si="208"/>
        <v>83810</v>
      </c>
      <c r="BZ299" s="29">
        <f t="shared" si="209"/>
        <v>9082800</v>
      </c>
      <c r="CA299" s="14"/>
      <c r="CB299" s="139" t="s">
        <v>167</v>
      </c>
      <c r="CC299" s="30" t="s">
        <v>60</v>
      </c>
      <c r="CD299" s="31" t="s">
        <v>149</v>
      </c>
      <c r="CE299" s="31" t="s">
        <v>166</v>
      </c>
      <c r="CF299" s="31" t="s">
        <v>136</v>
      </c>
      <c r="CG299" s="31" t="s">
        <v>118</v>
      </c>
      <c r="CH299" s="31" t="s">
        <v>93</v>
      </c>
      <c r="CI299" s="31" t="s">
        <v>96</v>
      </c>
      <c r="CJ299" s="31" t="s">
        <v>123</v>
      </c>
      <c r="CK299" s="31" t="s">
        <v>133</v>
      </c>
      <c r="CL299" s="31" t="s">
        <v>165</v>
      </c>
      <c r="CM299" s="31" t="s">
        <v>148</v>
      </c>
      <c r="CN299" s="32" t="s">
        <v>57</v>
      </c>
      <c r="CO299" s="19"/>
    </row>
    <row r="300" spans="1:93" ht="12.75" x14ac:dyDescent="0.2">
      <c r="B300" s="8"/>
      <c r="C300" s="25">
        <v>137</v>
      </c>
      <c r="D300" s="26">
        <v>39</v>
      </c>
      <c r="E300" s="26">
        <v>136</v>
      </c>
      <c r="F300" s="26">
        <v>55</v>
      </c>
      <c r="G300" s="26">
        <v>88</v>
      </c>
      <c r="H300" s="26">
        <v>50</v>
      </c>
      <c r="I300" s="26">
        <v>95</v>
      </c>
      <c r="J300" s="26">
        <v>57</v>
      </c>
      <c r="K300" s="26">
        <v>90</v>
      </c>
      <c r="L300" s="26">
        <v>9</v>
      </c>
      <c r="M300" s="26">
        <v>106</v>
      </c>
      <c r="N300" s="27">
        <v>8</v>
      </c>
      <c r="O300" s="28">
        <f t="shared" si="204"/>
        <v>83810</v>
      </c>
      <c r="P300" s="29">
        <f t="shared" si="205"/>
        <v>9082800</v>
      </c>
      <c r="Q300" s="14"/>
      <c r="R300" s="144"/>
      <c r="S300" s="30" t="s">
        <v>78</v>
      </c>
      <c r="T300" s="31" t="s">
        <v>125</v>
      </c>
      <c r="U300" s="31" t="s">
        <v>147</v>
      </c>
      <c r="V300" s="146" t="s">
        <v>142</v>
      </c>
      <c r="W300" s="31" t="s">
        <v>56</v>
      </c>
      <c r="X300" s="146" t="s">
        <v>18</v>
      </c>
      <c r="Y300" s="146" t="s">
        <v>9</v>
      </c>
      <c r="Z300" s="31" t="s">
        <v>61</v>
      </c>
      <c r="AA300" s="146" t="s">
        <v>145</v>
      </c>
      <c r="AB300" s="31" t="s">
        <v>150</v>
      </c>
      <c r="AC300" s="31" t="s">
        <v>128</v>
      </c>
      <c r="AD300" s="32" t="s">
        <v>83</v>
      </c>
      <c r="AE300" s="19"/>
      <c r="AG300" s="8"/>
      <c r="AH300" s="25">
        <v>110</v>
      </c>
      <c r="AI300" s="26">
        <v>95</v>
      </c>
      <c r="AJ300" s="26">
        <v>7</v>
      </c>
      <c r="AK300" s="26">
        <v>63</v>
      </c>
      <c r="AL300" s="26">
        <v>24</v>
      </c>
      <c r="AM300" s="26">
        <v>31</v>
      </c>
      <c r="AN300" s="26">
        <v>114</v>
      </c>
      <c r="AO300" s="26">
        <v>121</v>
      </c>
      <c r="AP300" s="26">
        <v>82</v>
      </c>
      <c r="AQ300" s="26">
        <v>138</v>
      </c>
      <c r="AR300" s="26">
        <v>50</v>
      </c>
      <c r="AS300" s="27">
        <v>35</v>
      </c>
      <c r="AT300" s="28">
        <f t="shared" si="206"/>
        <v>83810</v>
      </c>
      <c r="AU300" s="29">
        <f t="shared" si="207"/>
        <v>9082800</v>
      </c>
      <c r="AV300" s="14"/>
      <c r="AW300" s="20" t="s">
        <v>110</v>
      </c>
      <c r="AX300" s="30" t="s">
        <v>175</v>
      </c>
      <c r="AY300" s="31" t="s">
        <v>9</v>
      </c>
      <c r="AZ300" s="93" t="s">
        <v>43</v>
      </c>
      <c r="BA300" s="34" t="s">
        <v>94</v>
      </c>
      <c r="BB300" s="31" t="s">
        <v>159</v>
      </c>
      <c r="BC300" s="31" t="s">
        <v>92</v>
      </c>
      <c r="BD300" s="31" t="s">
        <v>97</v>
      </c>
      <c r="BE300" s="94" t="s">
        <v>156</v>
      </c>
      <c r="BF300" s="33" t="s">
        <v>95</v>
      </c>
      <c r="BG300" s="31" t="s">
        <v>52</v>
      </c>
      <c r="BH300" s="31" t="s">
        <v>18</v>
      </c>
      <c r="BI300" s="32" t="s">
        <v>176</v>
      </c>
      <c r="BJ300" s="19"/>
      <c r="BL300" s="8"/>
      <c r="BM300" s="25">
        <v>46</v>
      </c>
      <c r="BN300" s="26">
        <v>113</v>
      </c>
      <c r="BO300" s="26">
        <v>135</v>
      </c>
      <c r="BP300" s="26">
        <v>45</v>
      </c>
      <c r="BQ300" s="26">
        <v>15</v>
      </c>
      <c r="BR300" s="26">
        <v>65</v>
      </c>
      <c r="BS300" s="26">
        <v>80</v>
      </c>
      <c r="BT300" s="26">
        <v>130</v>
      </c>
      <c r="BU300" s="26">
        <v>100</v>
      </c>
      <c r="BV300" s="26">
        <v>10</v>
      </c>
      <c r="BW300" s="26">
        <v>32</v>
      </c>
      <c r="BX300" s="27">
        <v>99</v>
      </c>
      <c r="BY300" s="28">
        <f t="shared" si="208"/>
        <v>83810</v>
      </c>
      <c r="BZ300" s="29">
        <f t="shared" si="209"/>
        <v>9082800</v>
      </c>
      <c r="CA300" s="14"/>
      <c r="CB300" s="139" t="s">
        <v>171</v>
      </c>
      <c r="CC300" s="30" t="s">
        <v>31</v>
      </c>
      <c r="CD300" s="31" t="s">
        <v>155</v>
      </c>
      <c r="CE300" s="31" t="s">
        <v>112</v>
      </c>
      <c r="CF300" s="31" t="s">
        <v>101</v>
      </c>
      <c r="CG300" s="31" t="s">
        <v>19</v>
      </c>
      <c r="CH300" s="31" t="s">
        <v>35</v>
      </c>
      <c r="CI300" s="31" t="s">
        <v>40</v>
      </c>
      <c r="CJ300" s="31" t="s">
        <v>8</v>
      </c>
      <c r="CK300" s="31" t="s">
        <v>108</v>
      </c>
      <c r="CL300" s="31" t="s">
        <v>115</v>
      </c>
      <c r="CM300" s="31" t="s">
        <v>160</v>
      </c>
      <c r="CN300" s="32" t="s">
        <v>22</v>
      </c>
      <c r="CO300" s="19"/>
    </row>
    <row r="301" spans="1:93" ht="12.75" x14ac:dyDescent="0.2">
      <c r="B301" s="8"/>
      <c r="C301" s="25">
        <v>53</v>
      </c>
      <c r="D301" s="26">
        <v>124</v>
      </c>
      <c r="E301" s="26">
        <v>34</v>
      </c>
      <c r="F301" s="26">
        <v>72</v>
      </c>
      <c r="G301" s="26">
        <v>134</v>
      </c>
      <c r="H301" s="26">
        <v>118</v>
      </c>
      <c r="I301" s="26">
        <v>27</v>
      </c>
      <c r="J301" s="26">
        <v>11</v>
      </c>
      <c r="K301" s="26">
        <v>73</v>
      </c>
      <c r="L301" s="26">
        <v>111</v>
      </c>
      <c r="M301" s="26">
        <v>21</v>
      </c>
      <c r="N301" s="27">
        <v>92</v>
      </c>
      <c r="O301" s="28">
        <f t="shared" si="204"/>
        <v>83810</v>
      </c>
      <c r="P301" s="29">
        <f t="shared" si="205"/>
        <v>9082800</v>
      </c>
      <c r="Q301" s="14"/>
      <c r="R301" s="144" t="s">
        <v>85</v>
      </c>
      <c r="S301" s="30" t="s">
        <v>29</v>
      </c>
      <c r="T301" s="31" t="s">
        <v>109</v>
      </c>
      <c r="U301" s="31" t="s">
        <v>37</v>
      </c>
      <c r="V301" s="31" t="s">
        <v>77</v>
      </c>
      <c r="W301" s="31" t="s">
        <v>121</v>
      </c>
      <c r="X301" s="31" t="s">
        <v>11</v>
      </c>
      <c r="Y301" s="31" t="s">
        <v>16</v>
      </c>
      <c r="Z301" s="31" t="s">
        <v>120</v>
      </c>
      <c r="AA301" s="31" t="s">
        <v>84</v>
      </c>
      <c r="AB301" s="31" t="s">
        <v>38</v>
      </c>
      <c r="AC301" s="31" t="s">
        <v>100</v>
      </c>
      <c r="AD301" s="32" t="s">
        <v>24</v>
      </c>
      <c r="AE301" s="19"/>
      <c r="AG301" s="8"/>
      <c r="AH301" s="25">
        <v>54</v>
      </c>
      <c r="AI301" s="26">
        <v>12</v>
      </c>
      <c r="AJ301" s="26">
        <v>67</v>
      </c>
      <c r="AK301" s="26">
        <v>98</v>
      </c>
      <c r="AL301" s="26">
        <v>104</v>
      </c>
      <c r="AM301" s="26">
        <v>4</v>
      </c>
      <c r="AN301" s="26">
        <v>141</v>
      </c>
      <c r="AO301" s="26">
        <v>41</v>
      </c>
      <c r="AP301" s="26">
        <v>47</v>
      </c>
      <c r="AQ301" s="26">
        <v>78</v>
      </c>
      <c r="AR301" s="26">
        <v>133</v>
      </c>
      <c r="AS301" s="27">
        <v>91</v>
      </c>
      <c r="AT301" s="28">
        <f t="shared" si="206"/>
        <v>83810</v>
      </c>
      <c r="AU301" s="29">
        <f t="shared" si="207"/>
        <v>9082800</v>
      </c>
      <c r="AV301" s="14"/>
      <c r="AW301" s="20" t="s">
        <v>129</v>
      </c>
      <c r="AX301" s="30" t="s">
        <v>122</v>
      </c>
      <c r="AY301" s="31" t="s">
        <v>168</v>
      </c>
      <c r="AZ301" s="93" t="s">
        <v>68</v>
      </c>
      <c r="BA301" s="31" t="s">
        <v>134</v>
      </c>
      <c r="BB301" s="34" t="s">
        <v>104</v>
      </c>
      <c r="BC301" s="31" t="s">
        <v>82</v>
      </c>
      <c r="BD301" s="31" t="s">
        <v>79</v>
      </c>
      <c r="BE301" s="94" t="s">
        <v>105</v>
      </c>
      <c r="BF301" s="31" t="s">
        <v>135</v>
      </c>
      <c r="BG301" s="33" t="s">
        <v>71</v>
      </c>
      <c r="BH301" s="31" t="s">
        <v>169</v>
      </c>
      <c r="BI301" s="32" t="s">
        <v>119</v>
      </c>
      <c r="BJ301" s="19"/>
      <c r="BL301" s="8"/>
      <c r="BM301" s="25">
        <v>114</v>
      </c>
      <c r="BN301" s="26">
        <v>1</v>
      </c>
      <c r="BO301" s="26">
        <v>83</v>
      </c>
      <c r="BP301" s="26">
        <v>129</v>
      </c>
      <c r="BQ301" s="26">
        <v>77</v>
      </c>
      <c r="BR301" s="26">
        <v>58</v>
      </c>
      <c r="BS301" s="26">
        <v>87</v>
      </c>
      <c r="BT301" s="26">
        <v>68</v>
      </c>
      <c r="BU301" s="26">
        <v>16</v>
      </c>
      <c r="BV301" s="26">
        <v>62</v>
      </c>
      <c r="BW301" s="26">
        <v>144</v>
      </c>
      <c r="BX301" s="27">
        <v>31</v>
      </c>
      <c r="BY301" s="28">
        <f t="shared" si="208"/>
        <v>83810</v>
      </c>
      <c r="BZ301" s="29">
        <f t="shared" si="209"/>
        <v>9082800</v>
      </c>
      <c r="CA301" s="14"/>
      <c r="CB301" s="139" t="s">
        <v>42</v>
      </c>
      <c r="CC301" s="30" t="s">
        <v>97</v>
      </c>
      <c r="CD301" s="31" t="s">
        <v>55</v>
      </c>
      <c r="CE301" s="31" t="s">
        <v>32</v>
      </c>
      <c r="CF301" s="31" t="s">
        <v>30</v>
      </c>
      <c r="CG301" s="31" t="s">
        <v>80</v>
      </c>
      <c r="CH301" s="31" t="s">
        <v>44</v>
      </c>
      <c r="CI301" s="31" t="s">
        <v>51</v>
      </c>
      <c r="CJ301" s="31" t="s">
        <v>81</v>
      </c>
      <c r="CK301" s="31" t="s">
        <v>23</v>
      </c>
      <c r="CL301" s="31" t="s">
        <v>21</v>
      </c>
      <c r="CM301" s="31" t="s">
        <v>62</v>
      </c>
      <c r="CN301" s="32" t="s">
        <v>92</v>
      </c>
      <c r="CO301" s="19"/>
    </row>
    <row r="302" spans="1:93" ht="12.75" x14ac:dyDescent="0.2">
      <c r="B302" s="8"/>
      <c r="C302" s="25">
        <v>67</v>
      </c>
      <c r="D302" s="26">
        <v>33</v>
      </c>
      <c r="E302" s="26">
        <v>104</v>
      </c>
      <c r="F302" s="26">
        <v>94</v>
      </c>
      <c r="G302" s="26">
        <v>24</v>
      </c>
      <c r="H302" s="26">
        <v>143</v>
      </c>
      <c r="I302" s="26">
        <v>2</v>
      </c>
      <c r="J302" s="26">
        <v>121</v>
      </c>
      <c r="K302" s="26">
        <v>51</v>
      </c>
      <c r="L302" s="26">
        <v>41</v>
      </c>
      <c r="M302" s="26">
        <v>112</v>
      </c>
      <c r="N302" s="27">
        <v>78</v>
      </c>
      <c r="O302" s="28">
        <f t="shared" si="204"/>
        <v>83810</v>
      </c>
      <c r="P302" s="29">
        <f t="shared" si="205"/>
        <v>9082800</v>
      </c>
      <c r="Q302" s="14"/>
      <c r="R302" s="144"/>
      <c r="S302" s="30" t="s">
        <v>68</v>
      </c>
      <c r="T302" s="37" t="s">
        <v>26</v>
      </c>
      <c r="U302" s="37" t="s">
        <v>104</v>
      </c>
      <c r="V302" s="31" t="s">
        <v>45</v>
      </c>
      <c r="W302" s="31" t="s">
        <v>159</v>
      </c>
      <c r="X302" s="31" t="s">
        <v>158</v>
      </c>
      <c r="Y302" s="31" t="s">
        <v>157</v>
      </c>
      <c r="Z302" s="31" t="s">
        <v>156</v>
      </c>
      <c r="AA302" s="31" t="s">
        <v>50</v>
      </c>
      <c r="AB302" s="37" t="s">
        <v>105</v>
      </c>
      <c r="AC302" s="37" t="s">
        <v>27</v>
      </c>
      <c r="AD302" s="32" t="s">
        <v>71</v>
      </c>
      <c r="AE302" s="19"/>
      <c r="AG302" s="8"/>
      <c r="AH302" s="25">
        <v>103</v>
      </c>
      <c r="AI302" s="26">
        <v>56</v>
      </c>
      <c r="AJ302" s="26">
        <v>60</v>
      </c>
      <c r="AK302" s="26">
        <v>9</v>
      </c>
      <c r="AL302" s="26">
        <v>143</v>
      </c>
      <c r="AM302" s="26">
        <v>75</v>
      </c>
      <c r="AN302" s="26">
        <v>70</v>
      </c>
      <c r="AO302" s="26">
        <v>2</v>
      </c>
      <c r="AP302" s="26">
        <v>136</v>
      </c>
      <c r="AQ302" s="26">
        <v>85</v>
      </c>
      <c r="AR302" s="26">
        <v>89</v>
      </c>
      <c r="AS302" s="27">
        <v>42</v>
      </c>
      <c r="AT302" s="28">
        <f t="shared" si="206"/>
        <v>83810</v>
      </c>
      <c r="AU302" s="29">
        <f t="shared" si="207"/>
        <v>9082800</v>
      </c>
      <c r="AV302" s="14"/>
      <c r="AW302" s="20" t="s">
        <v>140</v>
      </c>
      <c r="AX302" s="30" t="s">
        <v>14</v>
      </c>
      <c r="AY302" s="31" t="s">
        <v>47</v>
      </c>
      <c r="AZ302" s="93" t="s">
        <v>165</v>
      </c>
      <c r="BA302" s="31" t="s">
        <v>150</v>
      </c>
      <c r="BB302" s="31" t="s">
        <v>158</v>
      </c>
      <c r="BC302" s="34" t="s">
        <v>163</v>
      </c>
      <c r="BD302" s="31" t="s">
        <v>162</v>
      </c>
      <c r="BE302" s="94" t="s">
        <v>157</v>
      </c>
      <c r="BF302" s="31" t="s">
        <v>147</v>
      </c>
      <c r="BG302" s="31" t="s">
        <v>166</v>
      </c>
      <c r="BH302" s="33" t="s">
        <v>48</v>
      </c>
      <c r="BI302" s="32" t="s">
        <v>13</v>
      </c>
      <c r="BJ302" s="19"/>
      <c r="BL302" s="8"/>
      <c r="BM302" s="25">
        <v>63</v>
      </c>
      <c r="BN302" s="26">
        <v>74</v>
      </c>
      <c r="BO302" s="26">
        <v>22</v>
      </c>
      <c r="BP302" s="26">
        <v>138</v>
      </c>
      <c r="BQ302" s="26">
        <v>131</v>
      </c>
      <c r="BR302" s="26">
        <v>76</v>
      </c>
      <c r="BS302" s="26">
        <v>69</v>
      </c>
      <c r="BT302" s="26">
        <v>14</v>
      </c>
      <c r="BU302" s="26">
        <v>7</v>
      </c>
      <c r="BV302" s="26">
        <v>123</v>
      </c>
      <c r="BW302" s="26">
        <v>71</v>
      </c>
      <c r="BX302" s="27">
        <v>82</v>
      </c>
      <c r="BY302" s="28">
        <f t="shared" si="208"/>
        <v>83810</v>
      </c>
      <c r="BZ302" s="29">
        <f t="shared" si="209"/>
        <v>9082800</v>
      </c>
      <c r="CA302" s="14"/>
      <c r="CB302" s="139" t="s">
        <v>137</v>
      </c>
      <c r="CC302" s="30" t="s">
        <v>94</v>
      </c>
      <c r="CD302" s="31" t="s">
        <v>87</v>
      </c>
      <c r="CE302" s="163" t="s">
        <v>127</v>
      </c>
      <c r="CF302" s="164" t="s">
        <v>52</v>
      </c>
      <c r="CG302" s="164" t="s">
        <v>10</v>
      </c>
      <c r="CH302" s="31" t="s">
        <v>69</v>
      </c>
      <c r="CI302" s="31" t="s">
        <v>70</v>
      </c>
      <c r="CJ302" s="164" t="s">
        <v>17</v>
      </c>
      <c r="CK302" s="164" t="s">
        <v>43</v>
      </c>
      <c r="CL302" s="165" t="s">
        <v>126</v>
      </c>
      <c r="CM302" s="31" t="s">
        <v>88</v>
      </c>
      <c r="CN302" s="32" t="s">
        <v>95</v>
      </c>
      <c r="CO302" s="19"/>
    </row>
    <row r="303" spans="1:93" ht="13.5" thickBot="1" x14ac:dyDescent="0.25">
      <c r="B303" s="8"/>
      <c r="C303" s="40">
        <v>12</v>
      </c>
      <c r="D303" s="41">
        <v>96</v>
      </c>
      <c r="E303" s="41">
        <v>102</v>
      </c>
      <c r="F303" s="41">
        <v>86</v>
      </c>
      <c r="G303" s="41">
        <v>56</v>
      </c>
      <c r="H303" s="41">
        <v>3</v>
      </c>
      <c r="I303" s="41">
        <v>142</v>
      </c>
      <c r="J303" s="41">
        <v>89</v>
      </c>
      <c r="K303" s="41">
        <v>59</v>
      </c>
      <c r="L303" s="41">
        <v>43</v>
      </c>
      <c r="M303" s="41">
        <v>49</v>
      </c>
      <c r="N303" s="42">
        <v>133</v>
      </c>
      <c r="O303" s="28">
        <f t="shared" si="204"/>
        <v>83810</v>
      </c>
      <c r="P303" s="29">
        <f t="shared" si="205"/>
        <v>9082800</v>
      </c>
      <c r="Q303" s="14"/>
      <c r="R303" s="144" t="s">
        <v>20</v>
      </c>
      <c r="S303" s="43" t="s">
        <v>168</v>
      </c>
      <c r="T303" s="44" t="s">
        <v>139</v>
      </c>
      <c r="U303" s="44" t="s">
        <v>58</v>
      </c>
      <c r="V303" s="44" t="s">
        <v>66</v>
      </c>
      <c r="W303" s="44" t="s">
        <v>47</v>
      </c>
      <c r="X303" s="44" t="s">
        <v>72</v>
      </c>
      <c r="Y303" s="44" t="s">
        <v>67</v>
      </c>
      <c r="Z303" s="44" t="s">
        <v>48</v>
      </c>
      <c r="AA303" s="44" t="s">
        <v>73</v>
      </c>
      <c r="AB303" s="44" t="s">
        <v>59</v>
      </c>
      <c r="AC303" s="44" t="s">
        <v>138</v>
      </c>
      <c r="AD303" s="45" t="s">
        <v>169</v>
      </c>
      <c r="AE303" s="19"/>
      <c r="AG303" s="8"/>
      <c r="AH303" s="40">
        <v>105</v>
      </c>
      <c r="AI303" s="41">
        <v>113</v>
      </c>
      <c r="AJ303" s="41">
        <v>106</v>
      </c>
      <c r="AK303" s="41">
        <v>137</v>
      </c>
      <c r="AL303" s="41">
        <v>61</v>
      </c>
      <c r="AM303" s="41">
        <v>120</v>
      </c>
      <c r="AN303" s="41">
        <v>25</v>
      </c>
      <c r="AO303" s="41">
        <v>84</v>
      </c>
      <c r="AP303" s="41">
        <v>8</v>
      </c>
      <c r="AQ303" s="41">
        <v>39</v>
      </c>
      <c r="AR303" s="41">
        <v>32</v>
      </c>
      <c r="AS303" s="42">
        <v>40</v>
      </c>
      <c r="AT303" s="28">
        <f t="shared" si="206"/>
        <v>83810</v>
      </c>
      <c r="AU303" s="29">
        <f t="shared" si="207"/>
        <v>9082800</v>
      </c>
      <c r="AV303" s="14"/>
      <c r="AW303" s="20" t="s">
        <v>151</v>
      </c>
      <c r="AX303" s="43" t="s">
        <v>36</v>
      </c>
      <c r="AY303" s="44" t="s">
        <v>155</v>
      </c>
      <c r="AZ303" s="115" t="s">
        <v>128</v>
      </c>
      <c r="BA303" s="44" t="s">
        <v>78</v>
      </c>
      <c r="BB303" s="44" t="s">
        <v>15</v>
      </c>
      <c r="BC303" s="44" t="s">
        <v>96</v>
      </c>
      <c r="BD303" s="46" t="s">
        <v>93</v>
      </c>
      <c r="BE303" s="100" t="s">
        <v>12</v>
      </c>
      <c r="BF303" s="44" t="s">
        <v>83</v>
      </c>
      <c r="BG303" s="44" t="s">
        <v>125</v>
      </c>
      <c r="BH303" s="44" t="s">
        <v>160</v>
      </c>
      <c r="BI303" s="47" t="s">
        <v>39</v>
      </c>
      <c r="BJ303" s="19"/>
      <c r="BL303" s="8"/>
      <c r="BM303" s="40">
        <v>128</v>
      </c>
      <c r="BN303" s="41">
        <v>126</v>
      </c>
      <c r="BO303" s="41">
        <v>81</v>
      </c>
      <c r="BP303" s="41">
        <v>119</v>
      </c>
      <c r="BQ303" s="41">
        <v>42</v>
      </c>
      <c r="BR303" s="41">
        <v>108</v>
      </c>
      <c r="BS303" s="41">
        <v>37</v>
      </c>
      <c r="BT303" s="41">
        <v>103</v>
      </c>
      <c r="BU303" s="41">
        <v>26</v>
      </c>
      <c r="BV303" s="41">
        <v>64</v>
      </c>
      <c r="BW303" s="41">
        <v>19</v>
      </c>
      <c r="BX303" s="42">
        <v>17</v>
      </c>
      <c r="BY303" s="28">
        <f t="shared" si="208"/>
        <v>83810</v>
      </c>
      <c r="BZ303" s="29">
        <f t="shared" si="209"/>
        <v>9082800</v>
      </c>
      <c r="CA303" s="14"/>
      <c r="CB303" s="139" t="s">
        <v>124</v>
      </c>
      <c r="CC303" s="43" t="s">
        <v>98</v>
      </c>
      <c r="CD303" s="44" t="s">
        <v>75</v>
      </c>
      <c r="CE303" s="166" t="s">
        <v>153</v>
      </c>
      <c r="CF303" s="167" t="s">
        <v>46</v>
      </c>
      <c r="CG303" s="167" t="s">
        <v>13</v>
      </c>
      <c r="CH303" s="44" t="s">
        <v>131</v>
      </c>
      <c r="CI303" s="44" t="s">
        <v>130</v>
      </c>
      <c r="CJ303" s="167" t="s">
        <v>14</v>
      </c>
      <c r="CK303" s="167" t="s">
        <v>49</v>
      </c>
      <c r="CL303" s="168" t="s">
        <v>152</v>
      </c>
      <c r="CM303" s="44" t="s">
        <v>64</v>
      </c>
      <c r="CN303" s="45" t="s">
        <v>91</v>
      </c>
      <c r="CO303" s="19"/>
    </row>
    <row r="304" spans="1:93" ht="12.75" x14ac:dyDescent="0.2">
      <c r="B304" s="8"/>
      <c r="C304" s="50">
        <f t="shared" ref="C304:N304" si="210">SUMSQ(C292:C303)</f>
        <v>83810</v>
      </c>
      <c r="D304" s="51">
        <f t="shared" si="210"/>
        <v>83810</v>
      </c>
      <c r="E304" s="51">
        <f t="shared" si="210"/>
        <v>83810</v>
      </c>
      <c r="F304" s="51">
        <f t="shared" si="210"/>
        <v>83810</v>
      </c>
      <c r="G304" s="51">
        <f t="shared" si="210"/>
        <v>83810</v>
      </c>
      <c r="H304" s="51">
        <f t="shared" si="210"/>
        <v>83810</v>
      </c>
      <c r="I304" s="51">
        <f t="shared" si="210"/>
        <v>83810</v>
      </c>
      <c r="J304" s="51">
        <f t="shared" si="210"/>
        <v>83810</v>
      </c>
      <c r="K304" s="51">
        <f t="shared" si="210"/>
        <v>83810</v>
      </c>
      <c r="L304" s="51">
        <f t="shared" si="210"/>
        <v>83810</v>
      </c>
      <c r="M304" s="51">
        <f t="shared" si="210"/>
        <v>83810</v>
      </c>
      <c r="N304" s="51">
        <f t="shared" si="210"/>
        <v>83810</v>
      </c>
      <c r="O304" s="28">
        <f>SUMSQ(C292,D293,E294,F295,G296,H297,I298,J299,K300,L301,M302,N303)</f>
        <v>83810</v>
      </c>
      <c r="P304" s="52">
        <f>C292^3+D293^3+E294^3+F295^3+G296^3+H297^3+I298^3+J299^3+K300^3+L301^3+M302^3+N303^3</f>
        <v>9082800</v>
      </c>
      <c r="Q304" s="14"/>
      <c r="R304" s="14"/>
      <c r="S304" s="161"/>
      <c r="T304" s="161"/>
      <c r="U304" s="161"/>
      <c r="V304" s="161"/>
      <c r="W304" s="161"/>
      <c r="X304" s="161"/>
      <c r="Y304" s="161"/>
      <c r="Z304" s="161"/>
      <c r="AA304" s="161"/>
      <c r="AB304" s="161"/>
      <c r="AC304" s="161"/>
      <c r="AD304" s="161"/>
      <c r="AE304" s="19"/>
      <c r="AG304" s="8"/>
      <c r="AH304" s="50">
        <f t="shared" ref="AH304:AS304" si="211">SUMSQ(AH292:AH303)</f>
        <v>83810</v>
      </c>
      <c r="AI304" s="51">
        <f t="shared" si="211"/>
        <v>83810</v>
      </c>
      <c r="AJ304" s="51">
        <f t="shared" si="211"/>
        <v>83810</v>
      </c>
      <c r="AK304" s="51">
        <f t="shared" si="211"/>
        <v>83810</v>
      </c>
      <c r="AL304" s="51">
        <f t="shared" si="211"/>
        <v>83810</v>
      </c>
      <c r="AM304" s="51">
        <f t="shared" si="211"/>
        <v>83810</v>
      </c>
      <c r="AN304" s="51">
        <f t="shared" si="211"/>
        <v>83810</v>
      </c>
      <c r="AO304" s="51">
        <f t="shared" si="211"/>
        <v>83810</v>
      </c>
      <c r="AP304" s="51">
        <f t="shared" si="211"/>
        <v>83810</v>
      </c>
      <c r="AQ304" s="51">
        <f t="shared" si="211"/>
        <v>83810</v>
      </c>
      <c r="AR304" s="51">
        <f t="shared" si="211"/>
        <v>83810</v>
      </c>
      <c r="AS304" s="51">
        <f t="shared" si="211"/>
        <v>83810</v>
      </c>
      <c r="AT304" s="28">
        <f>SUMSQ(AH292,AI293,AJ294,AK295,AL296,AM297,AN298,AO299,AP300,AQ301,AR302,AS303)</f>
        <v>83810</v>
      </c>
      <c r="AU304" s="52">
        <f>AH292^3+AI293^3+AJ294^3+AK295^3+AL296^3+AM297^3+AN298^3+AO299^3+AP300^3+AQ301^3+AR302^3+AS303^3</f>
        <v>9082800</v>
      </c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9"/>
      <c r="BL304" s="8"/>
      <c r="BM304" s="50">
        <f t="shared" ref="BM304:BX304" si="212">SUMSQ(BM292:BM303)</f>
        <v>83810</v>
      </c>
      <c r="BN304" s="51">
        <f t="shared" si="212"/>
        <v>83810</v>
      </c>
      <c r="BO304" s="51">
        <f t="shared" si="212"/>
        <v>83810</v>
      </c>
      <c r="BP304" s="51">
        <f t="shared" si="212"/>
        <v>83810</v>
      </c>
      <c r="BQ304" s="51">
        <f t="shared" si="212"/>
        <v>83810</v>
      </c>
      <c r="BR304" s="51">
        <f t="shared" si="212"/>
        <v>83810</v>
      </c>
      <c r="BS304" s="51">
        <f t="shared" si="212"/>
        <v>83810</v>
      </c>
      <c r="BT304" s="51">
        <f t="shared" si="212"/>
        <v>83810</v>
      </c>
      <c r="BU304" s="51">
        <f t="shared" si="212"/>
        <v>83810</v>
      </c>
      <c r="BV304" s="51">
        <f t="shared" si="212"/>
        <v>83810</v>
      </c>
      <c r="BW304" s="51">
        <f t="shared" si="212"/>
        <v>83810</v>
      </c>
      <c r="BX304" s="51">
        <f t="shared" si="212"/>
        <v>83810</v>
      </c>
      <c r="BY304" s="28">
        <f>SUMSQ(BM292,BN293,BO294,BP295,BQ296,BR297,BS298,BT299,BU300,BV301,BW302,BX303)</f>
        <v>83810</v>
      </c>
      <c r="BZ304" s="52">
        <f>BM292^3+BN293^3+BO294^3+BP295^3+BQ296^3+BR297^3+BS298^3+BT299^3+BU300^3+BV301^3+BW302^3+BX303^3</f>
        <v>9082800</v>
      </c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9"/>
    </row>
    <row r="305" spans="1:93" ht="12.75" thickBot="1" x14ac:dyDescent="0.25">
      <c r="B305" s="8"/>
      <c r="C305" s="55">
        <f t="shared" ref="C305:N305" si="213">C292^3+C293^3+C294^3+C295^3+C296^3+C297^3+C298^3+C299^3+C300^3+C301^3+C302^3+C303^3</f>
        <v>9082800</v>
      </c>
      <c r="D305" s="56">
        <f t="shared" si="213"/>
        <v>9082800</v>
      </c>
      <c r="E305" s="56">
        <f t="shared" si="213"/>
        <v>9082800</v>
      </c>
      <c r="F305" s="56">
        <f t="shared" si="213"/>
        <v>9082800</v>
      </c>
      <c r="G305" s="56">
        <f t="shared" si="213"/>
        <v>9082800</v>
      </c>
      <c r="H305" s="56">
        <f t="shared" si="213"/>
        <v>9082800</v>
      </c>
      <c r="I305" s="56">
        <f t="shared" si="213"/>
        <v>9082800</v>
      </c>
      <c r="J305" s="56">
        <f t="shared" si="213"/>
        <v>9082800</v>
      </c>
      <c r="K305" s="56">
        <f t="shared" si="213"/>
        <v>9082800</v>
      </c>
      <c r="L305" s="56">
        <f t="shared" si="213"/>
        <v>9082800</v>
      </c>
      <c r="M305" s="56">
        <f t="shared" si="213"/>
        <v>9082800</v>
      </c>
      <c r="N305" s="56">
        <f t="shared" si="213"/>
        <v>9082800</v>
      </c>
      <c r="O305" s="57">
        <f>SUMSQ(C303,D302,E301,F300,G299,H298,I297,J296,K295,L294,M293,N292)</f>
        <v>83810</v>
      </c>
      <c r="P305" s="58">
        <f>C303^3+D302^3+E301^3+F300^3+G299^3+H298^3+I297^3+J296^3+K295^3+L294^3+M293^3+N292^3</f>
        <v>9082800</v>
      </c>
      <c r="Q305" s="14"/>
      <c r="R305" s="14"/>
      <c r="S305" s="62" t="s">
        <v>98</v>
      </c>
      <c r="T305" s="63" t="s">
        <v>87</v>
      </c>
      <c r="U305" s="63" t="s">
        <v>32</v>
      </c>
      <c r="V305" s="63" t="s">
        <v>101</v>
      </c>
      <c r="W305" s="63" t="s">
        <v>118</v>
      </c>
      <c r="X305" s="63" t="s">
        <v>65</v>
      </c>
      <c r="Y305" s="63" t="s">
        <v>116</v>
      </c>
      <c r="Z305" s="63" t="s">
        <v>114</v>
      </c>
      <c r="AA305" s="63" t="s">
        <v>145</v>
      </c>
      <c r="AB305" s="63" t="s">
        <v>38</v>
      </c>
      <c r="AC305" s="63" t="s">
        <v>27</v>
      </c>
      <c r="AD305" s="64" t="s">
        <v>169</v>
      </c>
      <c r="AE305" s="19"/>
      <c r="AG305" s="8"/>
      <c r="AH305" s="55">
        <f t="shared" ref="AH305:AS305" si="214">AH292^3+AH293^3+AH294^3+AH295^3+AH296^3+AH297^3+AH298^3+AH299^3+AH300^3+AH301^3+AH302^3+AH303^3</f>
        <v>9082800</v>
      </c>
      <c r="AI305" s="56">
        <f t="shared" si="214"/>
        <v>9082800</v>
      </c>
      <c r="AJ305" s="56">
        <f t="shared" si="214"/>
        <v>9082800</v>
      </c>
      <c r="AK305" s="56">
        <f t="shared" si="214"/>
        <v>9082800</v>
      </c>
      <c r="AL305" s="56">
        <f t="shared" si="214"/>
        <v>9082800</v>
      </c>
      <c r="AM305" s="56">
        <f t="shared" si="214"/>
        <v>9082800</v>
      </c>
      <c r="AN305" s="56">
        <f t="shared" si="214"/>
        <v>9082800</v>
      </c>
      <c r="AO305" s="56">
        <f t="shared" si="214"/>
        <v>9082800</v>
      </c>
      <c r="AP305" s="56">
        <f t="shared" si="214"/>
        <v>9082800</v>
      </c>
      <c r="AQ305" s="56">
        <f t="shared" si="214"/>
        <v>9082800</v>
      </c>
      <c r="AR305" s="56">
        <f t="shared" si="214"/>
        <v>9082800</v>
      </c>
      <c r="AS305" s="56">
        <f t="shared" si="214"/>
        <v>9082800</v>
      </c>
      <c r="AT305" s="57">
        <f>SUMSQ(AH303,AI302,AJ301,AK300,AL299,AM298,AN297,AO296,AP295,AQ294,AR293,AS292)</f>
        <v>83810</v>
      </c>
      <c r="AU305" s="58">
        <f>AH303^3+AI302^3+AJ301^3+AK300^3+AL299^3+AM298^3+AN297^3+AO296^3+AP295^3+AQ294^3+AR293^3+AS292^3</f>
        <v>9082800</v>
      </c>
      <c r="AV305" s="14"/>
      <c r="AW305" s="14"/>
      <c r="AX305" s="62" t="s">
        <v>112</v>
      </c>
      <c r="AY305" s="63" t="s">
        <v>19</v>
      </c>
      <c r="AZ305" s="63" t="s">
        <v>21</v>
      </c>
      <c r="BA305" s="63" t="s">
        <v>55</v>
      </c>
      <c r="BB305" s="63" t="s">
        <v>38</v>
      </c>
      <c r="BC305" s="63" t="s">
        <v>143</v>
      </c>
      <c r="BD305" s="63" t="s">
        <v>102</v>
      </c>
      <c r="BE305" s="63" t="s">
        <v>84</v>
      </c>
      <c r="BF305" s="63" t="s">
        <v>95</v>
      </c>
      <c r="BG305" s="63" t="s">
        <v>71</v>
      </c>
      <c r="BH305" s="63" t="s">
        <v>48</v>
      </c>
      <c r="BI305" s="64" t="s">
        <v>39</v>
      </c>
      <c r="BJ305" s="19"/>
      <c r="BL305" s="8"/>
      <c r="BM305" s="55">
        <f t="shared" ref="BM305:BX305" si="215">BM292^3+BM293^3+BM294^3+BM295^3+BM296^3+BM297^3+BM298^3+BM299^3+BM300^3+BM301^3+BM302^3+BM303^3</f>
        <v>9082800</v>
      </c>
      <c r="BN305" s="56">
        <f t="shared" si="215"/>
        <v>9082800</v>
      </c>
      <c r="BO305" s="56">
        <f t="shared" si="215"/>
        <v>9082800</v>
      </c>
      <c r="BP305" s="56">
        <f t="shared" si="215"/>
        <v>9082800</v>
      </c>
      <c r="BQ305" s="56">
        <f t="shared" si="215"/>
        <v>9082800</v>
      </c>
      <c r="BR305" s="56">
        <f t="shared" si="215"/>
        <v>9082800</v>
      </c>
      <c r="BS305" s="56">
        <f t="shared" si="215"/>
        <v>9082800</v>
      </c>
      <c r="BT305" s="56">
        <f t="shared" si="215"/>
        <v>9082800</v>
      </c>
      <c r="BU305" s="56">
        <f t="shared" si="215"/>
        <v>9082800</v>
      </c>
      <c r="BV305" s="56">
        <f t="shared" si="215"/>
        <v>9082800</v>
      </c>
      <c r="BW305" s="56">
        <f t="shared" si="215"/>
        <v>9082800</v>
      </c>
      <c r="BX305" s="56">
        <f t="shared" si="215"/>
        <v>9082800</v>
      </c>
      <c r="BY305" s="57">
        <f>SUMSQ(BM303,BN302,BO301,BP300,BQ299,BR298,BS297,BT296,BU295,BV294,BW293,BX292)</f>
        <v>83810</v>
      </c>
      <c r="BZ305" s="58">
        <f>BM303^3+BN302^3+BO301^3+BP300^3+BQ299^3+BR298^3+BS297^3+BT296^3+BU295^3+BV294^3+BW293^3+BX292^3</f>
        <v>9082800</v>
      </c>
      <c r="CA305" s="14"/>
      <c r="CB305" s="14"/>
      <c r="CC305" s="62" t="s">
        <v>168</v>
      </c>
      <c r="CD305" s="63" t="s">
        <v>26</v>
      </c>
      <c r="CE305" s="63" t="s">
        <v>37</v>
      </c>
      <c r="CF305" s="63" t="s">
        <v>142</v>
      </c>
      <c r="CG305" s="63" t="s">
        <v>113</v>
      </c>
      <c r="CH305" s="63" t="s">
        <v>111</v>
      </c>
      <c r="CI305" s="63" t="s">
        <v>74</v>
      </c>
      <c r="CJ305" s="63" t="s">
        <v>123</v>
      </c>
      <c r="CK305" s="63" t="s">
        <v>108</v>
      </c>
      <c r="CL305" s="63" t="s">
        <v>21</v>
      </c>
      <c r="CM305" s="63" t="s">
        <v>88</v>
      </c>
      <c r="CN305" s="64" t="s">
        <v>91</v>
      </c>
      <c r="CO305" s="19"/>
    </row>
    <row r="306" spans="1:93" ht="12.75" thickBot="1" x14ac:dyDescent="0.25">
      <c r="B306" s="65" t="s">
        <v>0</v>
      </c>
      <c r="C306" s="66"/>
      <c r="D306" s="66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134"/>
      <c r="P306" s="134"/>
      <c r="Q306" s="66"/>
      <c r="R306" s="66"/>
      <c r="S306" s="126" t="s">
        <v>168</v>
      </c>
      <c r="T306" s="127" t="s">
        <v>26</v>
      </c>
      <c r="U306" s="127" t="s">
        <v>37</v>
      </c>
      <c r="V306" s="127" t="s">
        <v>142</v>
      </c>
      <c r="W306" s="127" t="s">
        <v>113</v>
      </c>
      <c r="X306" s="127" t="s">
        <v>111</v>
      </c>
      <c r="Y306" s="127" t="s">
        <v>74</v>
      </c>
      <c r="Z306" s="127" t="s">
        <v>123</v>
      </c>
      <c r="AA306" s="127" t="s">
        <v>108</v>
      </c>
      <c r="AB306" s="127" t="s">
        <v>21</v>
      </c>
      <c r="AC306" s="127" t="s">
        <v>88</v>
      </c>
      <c r="AD306" s="128" t="s">
        <v>91</v>
      </c>
      <c r="AE306" s="71"/>
      <c r="AG306" s="8" t="s">
        <v>0</v>
      </c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72"/>
      <c r="AU306" s="72"/>
      <c r="AV306" s="14"/>
      <c r="AW306" s="14"/>
      <c r="AX306" s="73" t="s">
        <v>36</v>
      </c>
      <c r="AY306" s="74" t="s">
        <v>47</v>
      </c>
      <c r="AZ306" s="74" t="s">
        <v>68</v>
      </c>
      <c r="BA306" s="74" t="s">
        <v>94</v>
      </c>
      <c r="BB306" s="74" t="s">
        <v>77</v>
      </c>
      <c r="BC306" s="74" t="s">
        <v>107</v>
      </c>
      <c r="BD306" s="74" t="s">
        <v>144</v>
      </c>
      <c r="BE306" s="74" t="s">
        <v>37</v>
      </c>
      <c r="BF306" s="74" t="s">
        <v>62</v>
      </c>
      <c r="BG306" s="74" t="s">
        <v>32</v>
      </c>
      <c r="BH306" s="74" t="s">
        <v>8</v>
      </c>
      <c r="BI306" s="75" t="s">
        <v>115</v>
      </c>
      <c r="BJ306" s="19"/>
      <c r="BL306" s="8" t="s">
        <v>0</v>
      </c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72"/>
      <c r="BZ306" s="72"/>
      <c r="CA306" s="14"/>
      <c r="CB306" s="14"/>
      <c r="CC306" s="73" t="s">
        <v>98</v>
      </c>
      <c r="CD306" s="74" t="s">
        <v>87</v>
      </c>
      <c r="CE306" s="74" t="s">
        <v>32</v>
      </c>
      <c r="CF306" s="74" t="s">
        <v>101</v>
      </c>
      <c r="CG306" s="74" t="s">
        <v>118</v>
      </c>
      <c r="CH306" s="74" t="s">
        <v>65</v>
      </c>
      <c r="CI306" s="74" t="s">
        <v>116</v>
      </c>
      <c r="CJ306" s="74" t="s">
        <v>114</v>
      </c>
      <c r="CK306" s="74" t="s">
        <v>145</v>
      </c>
      <c r="CL306" s="74" t="s">
        <v>38</v>
      </c>
      <c r="CM306" s="74" t="s">
        <v>27</v>
      </c>
      <c r="CN306" s="75" t="s">
        <v>169</v>
      </c>
      <c r="CO306" s="19"/>
    </row>
    <row r="307" spans="1:93" ht="12.75" thickBot="1" x14ac:dyDescent="0.25">
      <c r="AG307" s="76" t="s">
        <v>0</v>
      </c>
      <c r="AH307" s="76"/>
      <c r="AI307" s="76"/>
      <c r="AJ307" s="76"/>
      <c r="AK307" s="76"/>
      <c r="AL307" s="76"/>
      <c r="AM307" s="76"/>
      <c r="AN307" s="76"/>
      <c r="AO307" s="76"/>
      <c r="AP307" s="76"/>
      <c r="AQ307" s="76"/>
      <c r="AR307" s="76"/>
      <c r="AS307" s="76"/>
      <c r="AT307" s="76"/>
      <c r="AU307" s="76"/>
      <c r="AV307" s="76"/>
      <c r="AW307" s="76"/>
      <c r="AX307" s="76"/>
      <c r="AY307" s="76"/>
      <c r="AZ307" s="76"/>
      <c r="BA307" s="76"/>
      <c r="BB307" s="76"/>
      <c r="BC307" s="76"/>
      <c r="BD307" s="76"/>
      <c r="BE307" s="76"/>
      <c r="BF307" s="76"/>
      <c r="BG307" s="76"/>
      <c r="BH307" s="76"/>
      <c r="BI307" s="76"/>
      <c r="BJ307" s="76"/>
      <c r="BL307" s="76" t="s">
        <v>0</v>
      </c>
      <c r="BM307" s="76"/>
      <c r="BN307" s="76"/>
      <c r="BO307" s="76"/>
      <c r="BP307" s="76"/>
      <c r="BQ307" s="76"/>
      <c r="BR307" s="76"/>
      <c r="BS307" s="76"/>
      <c r="BT307" s="76"/>
      <c r="BU307" s="76"/>
      <c r="BV307" s="76"/>
      <c r="BW307" s="76"/>
      <c r="BX307" s="76"/>
      <c r="BY307" s="76"/>
      <c r="BZ307" s="76"/>
      <c r="CA307" s="76"/>
      <c r="CB307" s="76"/>
      <c r="CC307" s="76"/>
      <c r="CD307" s="76"/>
      <c r="CE307" s="76"/>
      <c r="CF307" s="76"/>
      <c r="CG307" s="76"/>
      <c r="CH307" s="76"/>
      <c r="CI307" s="76"/>
      <c r="CJ307" s="76"/>
      <c r="CK307" s="76"/>
      <c r="CL307" s="76"/>
      <c r="CM307" s="76"/>
      <c r="CN307" s="76"/>
      <c r="CO307" s="76"/>
    </row>
    <row r="308" spans="1:93" ht="12.75" thickBot="1" x14ac:dyDescent="0.25">
      <c r="B308" s="2" t="s">
        <v>0</v>
      </c>
      <c r="C308" s="3"/>
      <c r="D308" s="3"/>
      <c r="E308" s="3"/>
      <c r="F308" s="3"/>
      <c r="G308" s="3"/>
      <c r="H308" s="3"/>
      <c r="I308" s="4" t="s">
        <v>268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">
        <v>269</v>
      </c>
      <c r="Y308" s="5"/>
      <c r="Z308" s="3"/>
      <c r="AA308" s="3"/>
      <c r="AB308" s="3"/>
      <c r="AC308" s="3"/>
      <c r="AD308" s="3"/>
      <c r="AE308" s="6"/>
      <c r="AG308" s="2" t="s">
        <v>0</v>
      </c>
      <c r="AH308" s="3"/>
      <c r="AI308" s="3"/>
      <c r="AJ308" s="3"/>
      <c r="AK308" s="3"/>
      <c r="AL308" s="3"/>
      <c r="AM308" s="3"/>
      <c r="AN308" s="4" t="s">
        <v>270</v>
      </c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4" t="s">
        <v>271</v>
      </c>
      <c r="BD308" s="5"/>
      <c r="BE308" s="3"/>
      <c r="BF308" s="3"/>
      <c r="BG308" s="3"/>
      <c r="BH308" s="3"/>
      <c r="BI308" s="3"/>
      <c r="BJ308" s="6"/>
      <c r="BL308" s="2" t="s">
        <v>0</v>
      </c>
      <c r="BM308" s="3"/>
      <c r="BN308" s="3"/>
      <c r="BO308" s="3"/>
      <c r="BP308" s="3"/>
      <c r="BQ308" s="3"/>
      <c r="BR308" s="3"/>
      <c r="BS308" s="4" t="s">
        <v>272</v>
      </c>
      <c r="BT308" s="3"/>
      <c r="BU308" s="3"/>
      <c r="BV308" s="3"/>
      <c r="BW308" s="3"/>
      <c r="BX308" s="3"/>
      <c r="BY308" s="3"/>
      <c r="BZ308" s="3"/>
      <c r="CA308" s="3"/>
      <c r="CB308" s="3" t="s">
        <v>0</v>
      </c>
      <c r="CC308" s="3"/>
      <c r="CD308" s="3"/>
      <c r="CE308" s="3"/>
      <c r="CF308" s="3"/>
      <c r="CG308" s="3"/>
      <c r="CH308" s="4" t="s">
        <v>219</v>
      </c>
      <c r="CI308" s="5"/>
      <c r="CJ308" s="3"/>
      <c r="CK308" s="3"/>
      <c r="CL308" s="3"/>
      <c r="CM308" s="3"/>
      <c r="CN308" s="3"/>
      <c r="CO308" s="6"/>
    </row>
    <row r="309" spans="1:93" ht="12.75" x14ac:dyDescent="0.2">
      <c r="B309" s="8"/>
      <c r="C309" s="9">
        <v>65</v>
      </c>
      <c r="D309" s="10">
        <v>8</v>
      </c>
      <c r="E309" s="10">
        <v>129</v>
      </c>
      <c r="F309" s="10">
        <v>34</v>
      </c>
      <c r="G309" s="10">
        <v>40</v>
      </c>
      <c r="H309" s="10">
        <v>93</v>
      </c>
      <c r="I309" s="10">
        <v>52</v>
      </c>
      <c r="J309" s="10">
        <v>105</v>
      </c>
      <c r="K309" s="10">
        <v>111</v>
      </c>
      <c r="L309" s="10">
        <v>16</v>
      </c>
      <c r="M309" s="10">
        <v>137</v>
      </c>
      <c r="N309" s="11">
        <v>80</v>
      </c>
      <c r="O309" s="12">
        <f t="shared" ref="O309:O320" si="216">SUMSQ(C309:N309)</f>
        <v>83810</v>
      </c>
      <c r="P309" s="13">
        <f t="shared" ref="P309:P320" si="217">C309^3+D309^3+E309^3+F309^3+G309^3+H309^3+I309^3+J309^3+K309^3+L309^3+M309^3+N309^3</f>
        <v>9082800</v>
      </c>
      <c r="Q309" s="14"/>
      <c r="R309" s="135" t="s">
        <v>20</v>
      </c>
      <c r="S309" s="131" t="s">
        <v>35</v>
      </c>
      <c r="T309" s="17" t="s">
        <v>83</v>
      </c>
      <c r="U309" s="17" t="s">
        <v>30</v>
      </c>
      <c r="V309" s="17" t="s">
        <v>37</v>
      </c>
      <c r="W309" s="17" t="s">
        <v>39</v>
      </c>
      <c r="X309" s="17" t="s">
        <v>89</v>
      </c>
      <c r="Y309" s="178" t="s">
        <v>86</v>
      </c>
      <c r="Z309" s="17" t="s">
        <v>36</v>
      </c>
      <c r="AA309" s="17" t="s">
        <v>38</v>
      </c>
      <c r="AB309" s="17" t="s">
        <v>23</v>
      </c>
      <c r="AC309" s="17" t="s">
        <v>78</v>
      </c>
      <c r="AD309" s="18" t="s">
        <v>40</v>
      </c>
      <c r="AE309" s="19"/>
      <c r="AG309" s="8"/>
      <c r="AH309" s="9">
        <v>100</v>
      </c>
      <c r="AI309" s="10">
        <v>37</v>
      </c>
      <c r="AJ309" s="10">
        <v>126</v>
      </c>
      <c r="AK309" s="10">
        <v>26</v>
      </c>
      <c r="AL309" s="10">
        <v>77</v>
      </c>
      <c r="AM309" s="10">
        <v>15</v>
      </c>
      <c r="AN309" s="10">
        <v>130</v>
      </c>
      <c r="AO309" s="10">
        <v>68</v>
      </c>
      <c r="AP309" s="10">
        <v>119</v>
      </c>
      <c r="AQ309" s="10">
        <v>19</v>
      </c>
      <c r="AR309" s="10">
        <v>108</v>
      </c>
      <c r="AS309" s="11">
        <v>45</v>
      </c>
      <c r="AT309" s="12">
        <f t="shared" ref="AT309:AT320" si="218">SUMSQ(AH309:AS309)</f>
        <v>83810</v>
      </c>
      <c r="AU309" s="13">
        <f t="shared" ref="AU309:AU320" si="219">AH309^3+AI309^3+AJ309^3+AK309^3+AL309^3+AM309^3+AN309^3+AO309^3+AP309^3+AQ309^3+AR309^3+AS309^3</f>
        <v>9082800</v>
      </c>
      <c r="AV309" s="88"/>
      <c r="AW309" s="89" t="s">
        <v>20</v>
      </c>
      <c r="AX309" s="79" t="s">
        <v>108</v>
      </c>
      <c r="AY309" s="17" t="s">
        <v>130</v>
      </c>
      <c r="AZ309" s="17" t="s">
        <v>75</v>
      </c>
      <c r="BA309" s="17" t="s">
        <v>49</v>
      </c>
      <c r="BB309" s="90" t="s">
        <v>80</v>
      </c>
      <c r="BC309" s="80" t="s">
        <v>19</v>
      </c>
      <c r="BD309" s="17" t="s">
        <v>8</v>
      </c>
      <c r="BE309" s="17" t="s">
        <v>81</v>
      </c>
      <c r="BF309" s="17" t="s">
        <v>46</v>
      </c>
      <c r="BG309" s="111" t="s">
        <v>64</v>
      </c>
      <c r="BH309" s="17" t="s">
        <v>131</v>
      </c>
      <c r="BI309" s="18" t="s">
        <v>101</v>
      </c>
      <c r="BJ309" s="19" t="s">
        <v>0</v>
      </c>
      <c r="BL309" s="8"/>
      <c r="BM309" s="9">
        <v>12</v>
      </c>
      <c r="BN309" s="10">
        <v>96</v>
      </c>
      <c r="BO309" s="10">
        <v>102</v>
      </c>
      <c r="BP309" s="10">
        <v>86</v>
      </c>
      <c r="BQ309" s="10">
        <v>56</v>
      </c>
      <c r="BR309" s="10">
        <v>3</v>
      </c>
      <c r="BS309" s="10">
        <v>142</v>
      </c>
      <c r="BT309" s="10">
        <v>89</v>
      </c>
      <c r="BU309" s="10">
        <v>59</v>
      </c>
      <c r="BV309" s="10">
        <v>43</v>
      </c>
      <c r="BW309" s="10">
        <v>49</v>
      </c>
      <c r="BX309" s="11">
        <v>133</v>
      </c>
      <c r="BY309" s="12">
        <f t="shared" ref="BY309:BY320" si="220">SUMSQ(BM309:BX309)</f>
        <v>83810</v>
      </c>
      <c r="BZ309" s="13">
        <f t="shared" ref="BZ309:BZ320" si="221">BM309^3+BN309^3+BO309^3+BP309^3+BQ309^3+BR309^3+BS309^3+BT309^3+BU309^3+BV309^3+BW309^3+BX309^3</f>
        <v>9082800</v>
      </c>
      <c r="CA309" s="14"/>
      <c r="CB309" s="139" t="s">
        <v>33</v>
      </c>
      <c r="CC309" s="16" t="s">
        <v>168</v>
      </c>
      <c r="CD309" s="17" t="s">
        <v>139</v>
      </c>
      <c r="CE309" s="17" t="s">
        <v>58</v>
      </c>
      <c r="CF309" s="17" t="s">
        <v>66</v>
      </c>
      <c r="CG309" s="17" t="s">
        <v>47</v>
      </c>
      <c r="CH309" s="17" t="s">
        <v>72</v>
      </c>
      <c r="CI309" s="17" t="s">
        <v>67</v>
      </c>
      <c r="CJ309" s="17" t="s">
        <v>48</v>
      </c>
      <c r="CK309" s="17" t="s">
        <v>73</v>
      </c>
      <c r="CL309" s="17" t="s">
        <v>59</v>
      </c>
      <c r="CM309" s="17" t="s">
        <v>138</v>
      </c>
      <c r="CN309" s="18" t="s">
        <v>169</v>
      </c>
      <c r="CO309" s="19"/>
    </row>
    <row r="310" spans="1:93" ht="12.75" x14ac:dyDescent="0.2">
      <c r="B310" s="8"/>
      <c r="C310" s="25">
        <v>142</v>
      </c>
      <c r="D310" s="26">
        <v>54</v>
      </c>
      <c r="E310" s="26">
        <v>81</v>
      </c>
      <c r="F310" s="26">
        <v>77</v>
      </c>
      <c r="G310" s="26">
        <v>122</v>
      </c>
      <c r="H310" s="26">
        <v>124</v>
      </c>
      <c r="I310" s="26">
        <v>21</v>
      </c>
      <c r="J310" s="26">
        <v>23</v>
      </c>
      <c r="K310" s="26">
        <v>68</v>
      </c>
      <c r="L310" s="26">
        <v>64</v>
      </c>
      <c r="M310" s="26">
        <v>91</v>
      </c>
      <c r="N310" s="27">
        <v>3</v>
      </c>
      <c r="O310" s="28">
        <f t="shared" si="216"/>
        <v>83810</v>
      </c>
      <c r="P310" s="29">
        <f t="shared" si="217"/>
        <v>9082800</v>
      </c>
      <c r="Q310" s="14"/>
      <c r="R310" s="135" t="s">
        <v>53</v>
      </c>
      <c r="S310" s="30" t="s">
        <v>67</v>
      </c>
      <c r="T310" s="112" t="s">
        <v>122</v>
      </c>
      <c r="U310" s="31" t="s">
        <v>153</v>
      </c>
      <c r="V310" s="31" t="s">
        <v>80</v>
      </c>
      <c r="W310" s="31" t="s">
        <v>74</v>
      </c>
      <c r="X310" s="31" t="s">
        <v>109</v>
      </c>
      <c r="Y310" s="31" t="s">
        <v>100</v>
      </c>
      <c r="Z310" s="119" t="s">
        <v>65</v>
      </c>
      <c r="AA310" s="31" t="s">
        <v>81</v>
      </c>
      <c r="AB310" s="31" t="s">
        <v>152</v>
      </c>
      <c r="AC310" s="31" t="s">
        <v>119</v>
      </c>
      <c r="AD310" s="32" t="s">
        <v>72</v>
      </c>
      <c r="AE310" s="19"/>
      <c r="AG310" s="8"/>
      <c r="AH310" s="25">
        <v>85</v>
      </c>
      <c r="AI310" s="26">
        <v>75</v>
      </c>
      <c r="AJ310" s="26">
        <v>42</v>
      </c>
      <c r="AK310" s="26">
        <v>2</v>
      </c>
      <c r="AL310" s="26">
        <v>136</v>
      </c>
      <c r="AM310" s="26">
        <v>56</v>
      </c>
      <c r="AN310" s="26">
        <v>89</v>
      </c>
      <c r="AO310" s="26">
        <v>9</v>
      </c>
      <c r="AP310" s="26">
        <v>143</v>
      </c>
      <c r="AQ310" s="26">
        <v>103</v>
      </c>
      <c r="AR310" s="26">
        <v>70</v>
      </c>
      <c r="AS310" s="27">
        <v>60</v>
      </c>
      <c r="AT310" s="28">
        <f t="shared" si="218"/>
        <v>83810</v>
      </c>
      <c r="AU310" s="29">
        <f t="shared" si="219"/>
        <v>9082800</v>
      </c>
      <c r="AV310" s="88"/>
      <c r="AW310" s="89" t="s">
        <v>53</v>
      </c>
      <c r="AX310" s="30" t="s">
        <v>166</v>
      </c>
      <c r="AY310" s="34" t="s">
        <v>163</v>
      </c>
      <c r="AZ310" s="31" t="s">
        <v>13</v>
      </c>
      <c r="BA310" s="31" t="s">
        <v>157</v>
      </c>
      <c r="BB310" s="93" t="s">
        <v>147</v>
      </c>
      <c r="BC310" s="31" t="s">
        <v>47</v>
      </c>
      <c r="BD310" s="33" t="s">
        <v>48</v>
      </c>
      <c r="BE310" s="31" t="s">
        <v>150</v>
      </c>
      <c r="BF310" s="31" t="s">
        <v>158</v>
      </c>
      <c r="BG310" s="94" t="s">
        <v>14</v>
      </c>
      <c r="BH310" s="31" t="s">
        <v>162</v>
      </c>
      <c r="BI310" s="32" t="s">
        <v>165</v>
      </c>
      <c r="BJ310" s="19"/>
      <c r="BL310" s="8"/>
      <c r="BM310" s="25">
        <v>63</v>
      </c>
      <c r="BN310" s="26">
        <v>33</v>
      </c>
      <c r="BO310" s="26">
        <v>104</v>
      </c>
      <c r="BP310" s="26">
        <v>138</v>
      </c>
      <c r="BQ310" s="26">
        <v>131</v>
      </c>
      <c r="BR310" s="26">
        <v>76</v>
      </c>
      <c r="BS310" s="26">
        <v>69</v>
      </c>
      <c r="BT310" s="26">
        <v>14</v>
      </c>
      <c r="BU310" s="26">
        <v>7</v>
      </c>
      <c r="BV310" s="26">
        <v>41</v>
      </c>
      <c r="BW310" s="26">
        <v>112</v>
      </c>
      <c r="BX310" s="27">
        <v>82</v>
      </c>
      <c r="BY310" s="28">
        <f t="shared" si="220"/>
        <v>83810</v>
      </c>
      <c r="BZ310" s="29">
        <f t="shared" si="221"/>
        <v>9082800</v>
      </c>
      <c r="CA310" s="14"/>
      <c r="CB310" s="139" t="s">
        <v>42</v>
      </c>
      <c r="CC310" s="39" t="s">
        <v>94</v>
      </c>
      <c r="CD310" s="31" t="s">
        <v>26</v>
      </c>
      <c r="CE310" s="31" t="s">
        <v>104</v>
      </c>
      <c r="CF310" s="177" t="s">
        <v>52</v>
      </c>
      <c r="CG310" s="177" t="s">
        <v>10</v>
      </c>
      <c r="CH310" s="34" t="s">
        <v>69</v>
      </c>
      <c r="CI310" s="34" t="s">
        <v>70</v>
      </c>
      <c r="CJ310" s="177" t="s">
        <v>17</v>
      </c>
      <c r="CK310" s="177" t="s">
        <v>43</v>
      </c>
      <c r="CL310" s="31" t="s">
        <v>105</v>
      </c>
      <c r="CM310" s="31" t="s">
        <v>27</v>
      </c>
      <c r="CN310" s="38" t="s">
        <v>95</v>
      </c>
      <c r="CO310" s="19"/>
    </row>
    <row r="311" spans="1:93" ht="12.75" x14ac:dyDescent="0.2">
      <c r="B311" s="8"/>
      <c r="C311" s="25">
        <v>100</v>
      </c>
      <c r="D311" s="26">
        <v>62</v>
      </c>
      <c r="E311" s="26">
        <v>4</v>
      </c>
      <c r="F311" s="26">
        <v>118</v>
      </c>
      <c r="G311" s="26">
        <v>36</v>
      </c>
      <c r="H311" s="26">
        <v>35</v>
      </c>
      <c r="I311" s="26">
        <v>110</v>
      </c>
      <c r="J311" s="26">
        <v>109</v>
      </c>
      <c r="K311" s="26">
        <v>27</v>
      </c>
      <c r="L311" s="26">
        <v>141</v>
      </c>
      <c r="M311" s="26">
        <v>83</v>
      </c>
      <c r="N311" s="27">
        <v>45</v>
      </c>
      <c r="O311" s="28">
        <f t="shared" si="216"/>
        <v>83810</v>
      </c>
      <c r="P311" s="29">
        <f t="shared" si="217"/>
        <v>9082800</v>
      </c>
      <c r="Q311" s="14"/>
      <c r="R311" s="135" t="s">
        <v>85</v>
      </c>
      <c r="S311" s="30" t="s">
        <v>108</v>
      </c>
      <c r="T311" s="31" t="s">
        <v>21</v>
      </c>
      <c r="U311" s="112" t="s">
        <v>82</v>
      </c>
      <c r="V311" s="31" t="s">
        <v>11</v>
      </c>
      <c r="W311" s="31" t="s">
        <v>57</v>
      </c>
      <c r="X311" s="31" t="s">
        <v>176</v>
      </c>
      <c r="Y311" s="31" t="s">
        <v>175</v>
      </c>
      <c r="Z311" s="31" t="s">
        <v>60</v>
      </c>
      <c r="AA311" s="119" t="s">
        <v>16</v>
      </c>
      <c r="AB311" s="31" t="s">
        <v>79</v>
      </c>
      <c r="AC311" s="31" t="s">
        <v>32</v>
      </c>
      <c r="AD311" s="32" t="s">
        <v>101</v>
      </c>
      <c r="AE311" s="19"/>
      <c r="AG311" s="8"/>
      <c r="AH311" s="25">
        <v>125</v>
      </c>
      <c r="AI311" s="26">
        <v>102</v>
      </c>
      <c r="AJ311" s="26">
        <v>109</v>
      </c>
      <c r="AK311" s="26">
        <v>57</v>
      </c>
      <c r="AL311" s="26">
        <v>144</v>
      </c>
      <c r="AM311" s="26">
        <v>80</v>
      </c>
      <c r="AN311" s="26">
        <v>65</v>
      </c>
      <c r="AO311" s="26">
        <v>1</v>
      </c>
      <c r="AP311" s="26">
        <v>88</v>
      </c>
      <c r="AQ311" s="26">
        <v>36</v>
      </c>
      <c r="AR311" s="26">
        <v>43</v>
      </c>
      <c r="AS311" s="27">
        <v>20</v>
      </c>
      <c r="AT311" s="28">
        <f t="shared" si="218"/>
        <v>83810</v>
      </c>
      <c r="AU311" s="29">
        <f t="shared" si="219"/>
        <v>9082800</v>
      </c>
      <c r="AV311" s="88"/>
      <c r="AW311" s="89" t="s">
        <v>85</v>
      </c>
      <c r="AX311" s="30" t="s">
        <v>63</v>
      </c>
      <c r="AY311" s="31" t="s">
        <v>58</v>
      </c>
      <c r="AZ311" s="34" t="s">
        <v>60</v>
      </c>
      <c r="BA311" s="31" t="s">
        <v>61</v>
      </c>
      <c r="BB311" s="93" t="s">
        <v>62</v>
      </c>
      <c r="BC311" s="31" t="s">
        <v>40</v>
      </c>
      <c r="BD311" s="31" t="s">
        <v>35</v>
      </c>
      <c r="BE311" s="33" t="s">
        <v>55</v>
      </c>
      <c r="BF311" s="31" t="s">
        <v>56</v>
      </c>
      <c r="BG311" s="94" t="s">
        <v>57</v>
      </c>
      <c r="BH311" s="31" t="s">
        <v>59</v>
      </c>
      <c r="BI311" s="32" t="s">
        <v>54</v>
      </c>
      <c r="BJ311" s="19"/>
      <c r="BL311" s="8"/>
      <c r="BM311" s="25">
        <v>53</v>
      </c>
      <c r="BN311" s="26">
        <v>124</v>
      </c>
      <c r="BO311" s="26">
        <v>34</v>
      </c>
      <c r="BP311" s="26">
        <v>72</v>
      </c>
      <c r="BQ311" s="26">
        <v>134</v>
      </c>
      <c r="BR311" s="26">
        <v>118</v>
      </c>
      <c r="BS311" s="26">
        <v>27</v>
      </c>
      <c r="BT311" s="26">
        <v>11</v>
      </c>
      <c r="BU311" s="26">
        <v>73</v>
      </c>
      <c r="BV311" s="26">
        <v>111</v>
      </c>
      <c r="BW311" s="26">
        <v>21</v>
      </c>
      <c r="BX311" s="27">
        <v>92</v>
      </c>
      <c r="BY311" s="28">
        <f t="shared" si="220"/>
        <v>83810</v>
      </c>
      <c r="BZ311" s="29">
        <f t="shared" si="221"/>
        <v>9082800</v>
      </c>
      <c r="CA311" s="14"/>
      <c r="CB311" s="139" t="s">
        <v>90</v>
      </c>
      <c r="CC311" s="30" t="s">
        <v>29</v>
      </c>
      <c r="CD311" s="31" t="s">
        <v>109</v>
      </c>
      <c r="CE311" s="31" t="s">
        <v>37</v>
      </c>
      <c r="CF311" s="31" t="s">
        <v>77</v>
      </c>
      <c r="CG311" s="31" t="s">
        <v>121</v>
      </c>
      <c r="CH311" s="31" t="s">
        <v>11</v>
      </c>
      <c r="CI311" s="31" t="s">
        <v>16</v>
      </c>
      <c r="CJ311" s="31" t="s">
        <v>120</v>
      </c>
      <c r="CK311" s="31" t="s">
        <v>84</v>
      </c>
      <c r="CL311" s="31" t="s">
        <v>38</v>
      </c>
      <c r="CM311" s="31" t="s">
        <v>100</v>
      </c>
      <c r="CN311" s="32" t="s">
        <v>24</v>
      </c>
      <c r="CO311" s="19"/>
    </row>
    <row r="312" spans="1:93" ht="12.75" x14ac:dyDescent="0.2">
      <c r="B312" s="8"/>
      <c r="C312" s="25">
        <v>71</v>
      </c>
      <c r="D312" s="26">
        <v>1</v>
      </c>
      <c r="E312" s="26">
        <v>67</v>
      </c>
      <c r="F312" s="26">
        <v>96</v>
      </c>
      <c r="G312" s="26">
        <v>53</v>
      </c>
      <c r="H312" s="26">
        <v>138</v>
      </c>
      <c r="I312" s="26">
        <v>7</v>
      </c>
      <c r="J312" s="26">
        <v>92</v>
      </c>
      <c r="K312" s="26">
        <v>49</v>
      </c>
      <c r="L312" s="26">
        <v>78</v>
      </c>
      <c r="M312" s="26">
        <v>144</v>
      </c>
      <c r="N312" s="27">
        <v>74</v>
      </c>
      <c r="O312" s="28">
        <f t="shared" si="216"/>
        <v>83810</v>
      </c>
      <c r="P312" s="29">
        <f t="shared" si="217"/>
        <v>9082800</v>
      </c>
      <c r="Q312" s="14"/>
      <c r="R312" s="135" t="s">
        <v>110</v>
      </c>
      <c r="S312" s="30" t="s">
        <v>88</v>
      </c>
      <c r="T312" s="31" t="s">
        <v>55</v>
      </c>
      <c r="U312" s="31" t="s">
        <v>68</v>
      </c>
      <c r="V312" s="112" t="s">
        <v>139</v>
      </c>
      <c r="W312" s="31" t="s">
        <v>29</v>
      </c>
      <c r="X312" s="31" t="s">
        <v>52</v>
      </c>
      <c r="Y312" s="31" t="s">
        <v>43</v>
      </c>
      <c r="Z312" s="31" t="s">
        <v>24</v>
      </c>
      <c r="AA312" s="31" t="s">
        <v>138</v>
      </c>
      <c r="AB312" s="119" t="s">
        <v>71</v>
      </c>
      <c r="AC312" s="31" t="s">
        <v>62</v>
      </c>
      <c r="AD312" s="32" t="s">
        <v>87</v>
      </c>
      <c r="AE312" s="19"/>
      <c r="AG312" s="8"/>
      <c r="AH312" s="25">
        <v>118</v>
      </c>
      <c r="AI312" s="26">
        <v>74</v>
      </c>
      <c r="AJ312" s="26">
        <v>131</v>
      </c>
      <c r="AK312" s="26">
        <v>34</v>
      </c>
      <c r="AL312" s="26">
        <v>93</v>
      </c>
      <c r="AM312" s="26">
        <v>18</v>
      </c>
      <c r="AN312" s="26">
        <v>127</v>
      </c>
      <c r="AO312" s="26">
        <v>52</v>
      </c>
      <c r="AP312" s="26">
        <v>111</v>
      </c>
      <c r="AQ312" s="26">
        <v>14</v>
      </c>
      <c r="AR312" s="26">
        <v>71</v>
      </c>
      <c r="AS312" s="27">
        <v>27</v>
      </c>
      <c r="AT312" s="28">
        <f t="shared" si="218"/>
        <v>83810</v>
      </c>
      <c r="AU312" s="29">
        <f t="shared" si="219"/>
        <v>9082800</v>
      </c>
      <c r="AV312" s="88"/>
      <c r="AW312" s="89" t="s">
        <v>110</v>
      </c>
      <c r="AX312" s="30" t="s">
        <v>11</v>
      </c>
      <c r="AY312" s="31" t="s">
        <v>87</v>
      </c>
      <c r="AZ312" s="31" t="s">
        <v>10</v>
      </c>
      <c r="BA312" s="34" t="s">
        <v>37</v>
      </c>
      <c r="BB312" s="93" t="s">
        <v>89</v>
      </c>
      <c r="BC312" s="31" t="s">
        <v>34</v>
      </c>
      <c r="BD312" s="31" t="s">
        <v>41</v>
      </c>
      <c r="BE312" s="31" t="s">
        <v>86</v>
      </c>
      <c r="BF312" s="33" t="s">
        <v>38</v>
      </c>
      <c r="BG312" s="94" t="s">
        <v>17</v>
      </c>
      <c r="BH312" s="31" t="s">
        <v>88</v>
      </c>
      <c r="BI312" s="32" t="s">
        <v>16</v>
      </c>
      <c r="BJ312" s="19"/>
      <c r="BL312" s="8"/>
      <c r="BM312" s="25">
        <v>46</v>
      </c>
      <c r="BN312" s="26">
        <v>113</v>
      </c>
      <c r="BO312" s="26">
        <v>135</v>
      </c>
      <c r="BP312" s="26">
        <v>55</v>
      </c>
      <c r="BQ312" s="26">
        <v>15</v>
      </c>
      <c r="BR312" s="26">
        <v>50</v>
      </c>
      <c r="BS312" s="26">
        <v>95</v>
      </c>
      <c r="BT312" s="26">
        <v>130</v>
      </c>
      <c r="BU312" s="26">
        <v>90</v>
      </c>
      <c r="BV312" s="26">
        <v>10</v>
      </c>
      <c r="BW312" s="26">
        <v>32</v>
      </c>
      <c r="BX312" s="27">
        <v>99</v>
      </c>
      <c r="BY312" s="28">
        <f t="shared" si="220"/>
        <v>83810</v>
      </c>
      <c r="BZ312" s="29">
        <f t="shared" si="221"/>
        <v>9082800</v>
      </c>
      <c r="CA312" s="14"/>
      <c r="CB312" s="139" t="s">
        <v>117</v>
      </c>
      <c r="CC312" s="175" t="s">
        <v>31</v>
      </c>
      <c r="CD312" s="119" t="s">
        <v>155</v>
      </c>
      <c r="CE312" s="119" t="s">
        <v>112</v>
      </c>
      <c r="CF312" s="31" t="s">
        <v>142</v>
      </c>
      <c r="CG312" s="119" t="s">
        <v>19</v>
      </c>
      <c r="CH312" s="31" t="s">
        <v>18</v>
      </c>
      <c r="CI312" s="31" t="s">
        <v>9</v>
      </c>
      <c r="CJ312" s="119" t="s">
        <v>8</v>
      </c>
      <c r="CK312" s="31" t="s">
        <v>145</v>
      </c>
      <c r="CL312" s="119" t="s">
        <v>115</v>
      </c>
      <c r="CM312" s="119" t="s">
        <v>160</v>
      </c>
      <c r="CN312" s="176" t="s">
        <v>22</v>
      </c>
      <c r="CO312" s="19"/>
    </row>
    <row r="313" spans="1:93" ht="12.75" x14ac:dyDescent="0.2">
      <c r="B313" s="8"/>
      <c r="C313" s="25">
        <v>13</v>
      </c>
      <c r="D313" s="26">
        <v>61</v>
      </c>
      <c r="E313" s="26">
        <v>95</v>
      </c>
      <c r="F313" s="26">
        <v>134</v>
      </c>
      <c r="G313" s="26">
        <v>97</v>
      </c>
      <c r="H313" s="26">
        <v>115</v>
      </c>
      <c r="I313" s="26">
        <v>30</v>
      </c>
      <c r="J313" s="26">
        <v>48</v>
      </c>
      <c r="K313" s="26">
        <v>11</v>
      </c>
      <c r="L313" s="26">
        <v>50</v>
      </c>
      <c r="M313" s="26">
        <v>84</v>
      </c>
      <c r="N313" s="27">
        <v>132</v>
      </c>
      <c r="O313" s="28">
        <f t="shared" si="216"/>
        <v>83810</v>
      </c>
      <c r="P313" s="29">
        <f t="shared" si="217"/>
        <v>9082800</v>
      </c>
      <c r="Q313" s="14"/>
      <c r="R313" s="135" t="s">
        <v>129</v>
      </c>
      <c r="S313" s="30" t="s">
        <v>118</v>
      </c>
      <c r="T313" s="31" t="s">
        <v>15</v>
      </c>
      <c r="U313" s="31" t="s">
        <v>9</v>
      </c>
      <c r="V313" s="31" t="s">
        <v>121</v>
      </c>
      <c r="W313" s="112" t="s">
        <v>141</v>
      </c>
      <c r="X313" s="31" t="s">
        <v>113</v>
      </c>
      <c r="Y313" s="31" t="s">
        <v>114</v>
      </c>
      <c r="Z313" s="31" t="s">
        <v>146</v>
      </c>
      <c r="AA313" s="31" t="s">
        <v>120</v>
      </c>
      <c r="AB313" s="31" t="s">
        <v>18</v>
      </c>
      <c r="AC313" s="119" t="s">
        <v>12</v>
      </c>
      <c r="AD313" s="32" t="s">
        <v>123</v>
      </c>
      <c r="AE313" s="19"/>
      <c r="AG313" s="8"/>
      <c r="AH313" s="25">
        <v>28</v>
      </c>
      <c r="AI313" s="26">
        <v>115</v>
      </c>
      <c r="AJ313" s="26">
        <v>10</v>
      </c>
      <c r="AK313" s="26">
        <v>122</v>
      </c>
      <c r="AL313" s="26">
        <v>59</v>
      </c>
      <c r="AM313" s="26">
        <v>79</v>
      </c>
      <c r="AN313" s="26">
        <v>66</v>
      </c>
      <c r="AO313" s="26">
        <v>86</v>
      </c>
      <c r="AP313" s="26">
        <v>23</v>
      </c>
      <c r="AQ313" s="26">
        <v>135</v>
      </c>
      <c r="AR313" s="26">
        <v>30</v>
      </c>
      <c r="AS313" s="27">
        <v>117</v>
      </c>
      <c r="AT313" s="28">
        <f t="shared" si="218"/>
        <v>83810</v>
      </c>
      <c r="AU313" s="29">
        <f t="shared" si="219"/>
        <v>9082800</v>
      </c>
      <c r="AV313" s="88"/>
      <c r="AW313" s="89" t="s">
        <v>129</v>
      </c>
      <c r="AX313" s="30" t="s">
        <v>116</v>
      </c>
      <c r="AY313" s="31" t="s">
        <v>113</v>
      </c>
      <c r="AZ313" s="31" t="s">
        <v>115</v>
      </c>
      <c r="BA313" s="31" t="s">
        <v>74</v>
      </c>
      <c r="BB313" s="95" t="s">
        <v>73</v>
      </c>
      <c r="BC313" s="31" t="s">
        <v>103</v>
      </c>
      <c r="BD313" s="31" t="s">
        <v>106</v>
      </c>
      <c r="BE313" s="31" t="s">
        <v>66</v>
      </c>
      <c r="BF313" s="31" t="s">
        <v>65</v>
      </c>
      <c r="BG313" s="106" t="s">
        <v>112</v>
      </c>
      <c r="BH313" s="31" t="s">
        <v>114</v>
      </c>
      <c r="BI313" s="32" t="s">
        <v>111</v>
      </c>
      <c r="BJ313" s="19"/>
      <c r="BL313" s="8"/>
      <c r="BM313" s="25">
        <v>6</v>
      </c>
      <c r="BN313" s="26">
        <v>47</v>
      </c>
      <c r="BO313" s="26">
        <v>48</v>
      </c>
      <c r="BP313" s="26">
        <v>20</v>
      </c>
      <c r="BQ313" s="26">
        <v>115</v>
      </c>
      <c r="BR313" s="26">
        <v>84</v>
      </c>
      <c r="BS313" s="26">
        <v>61</v>
      </c>
      <c r="BT313" s="26">
        <v>30</v>
      </c>
      <c r="BU313" s="26">
        <v>125</v>
      </c>
      <c r="BV313" s="26">
        <v>97</v>
      </c>
      <c r="BW313" s="26">
        <v>98</v>
      </c>
      <c r="BX313" s="27">
        <v>139</v>
      </c>
      <c r="BY313" s="28">
        <f t="shared" si="220"/>
        <v>83810</v>
      </c>
      <c r="BZ313" s="29">
        <f t="shared" si="221"/>
        <v>9082800</v>
      </c>
      <c r="CA313" s="14"/>
      <c r="CB313" s="139" t="s">
        <v>132</v>
      </c>
      <c r="CC313" s="30" t="s">
        <v>28</v>
      </c>
      <c r="CD313" s="31" t="s">
        <v>135</v>
      </c>
      <c r="CE313" s="31" t="s">
        <v>146</v>
      </c>
      <c r="CF313" s="31" t="s">
        <v>54</v>
      </c>
      <c r="CG313" s="31" t="s">
        <v>113</v>
      </c>
      <c r="CH313" s="31" t="s">
        <v>12</v>
      </c>
      <c r="CI313" s="31" t="s">
        <v>15</v>
      </c>
      <c r="CJ313" s="31" t="s">
        <v>114</v>
      </c>
      <c r="CK313" s="31" t="s">
        <v>63</v>
      </c>
      <c r="CL313" s="31" t="s">
        <v>141</v>
      </c>
      <c r="CM313" s="31" t="s">
        <v>134</v>
      </c>
      <c r="CN313" s="32" t="s">
        <v>25</v>
      </c>
      <c r="CO313" s="19"/>
    </row>
    <row r="314" spans="1:93" ht="12.75" x14ac:dyDescent="0.2">
      <c r="B314" s="8"/>
      <c r="C314" s="25">
        <v>108</v>
      </c>
      <c r="D314" s="26">
        <v>86</v>
      </c>
      <c r="E314" s="26">
        <v>42</v>
      </c>
      <c r="F314" s="26">
        <v>9</v>
      </c>
      <c r="G314" s="26">
        <v>104</v>
      </c>
      <c r="H314" s="26">
        <v>18</v>
      </c>
      <c r="I314" s="26">
        <v>127</v>
      </c>
      <c r="J314" s="26">
        <v>41</v>
      </c>
      <c r="K314" s="26">
        <v>136</v>
      </c>
      <c r="L314" s="26">
        <v>103</v>
      </c>
      <c r="M314" s="26">
        <v>59</v>
      </c>
      <c r="N314" s="27">
        <v>37</v>
      </c>
      <c r="O314" s="28">
        <f t="shared" si="216"/>
        <v>83810</v>
      </c>
      <c r="P314" s="29">
        <f t="shared" si="217"/>
        <v>9082800</v>
      </c>
      <c r="Q314" s="14"/>
      <c r="R314" s="135" t="s">
        <v>140</v>
      </c>
      <c r="S314" s="30" t="s">
        <v>131</v>
      </c>
      <c r="T314" s="31" t="s">
        <v>66</v>
      </c>
      <c r="U314" s="31" t="s">
        <v>13</v>
      </c>
      <c r="V314" s="31" t="s">
        <v>150</v>
      </c>
      <c r="W314" s="31" t="s">
        <v>104</v>
      </c>
      <c r="X314" s="112" t="s">
        <v>34</v>
      </c>
      <c r="Y314" s="31" t="s">
        <v>41</v>
      </c>
      <c r="Z314" s="31" t="s">
        <v>105</v>
      </c>
      <c r="AA314" s="31" t="s">
        <v>147</v>
      </c>
      <c r="AB314" s="31" t="s">
        <v>14</v>
      </c>
      <c r="AC314" s="31" t="s">
        <v>73</v>
      </c>
      <c r="AD314" s="176" t="s">
        <v>130</v>
      </c>
      <c r="AE314" s="19"/>
      <c r="AG314" s="8"/>
      <c r="AH314" s="25">
        <v>17</v>
      </c>
      <c r="AI314" s="26">
        <v>101</v>
      </c>
      <c r="AJ314" s="26">
        <v>21</v>
      </c>
      <c r="AK314" s="26">
        <v>58</v>
      </c>
      <c r="AL314" s="26">
        <v>81</v>
      </c>
      <c r="AM314" s="26">
        <v>132</v>
      </c>
      <c r="AN314" s="26">
        <v>13</v>
      </c>
      <c r="AO314" s="26">
        <v>64</v>
      </c>
      <c r="AP314" s="26">
        <v>87</v>
      </c>
      <c r="AQ314" s="26">
        <v>124</v>
      </c>
      <c r="AR314" s="26">
        <v>44</v>
      </c>
      <c r="AS314" s="27">
        <v>128</v>
      </c>
      <c r="AT314" s="28">
        <f t="shared" si="218"/>
        <v>83810</v>
      </c>
      <c r="AU314" s="29">
        <f t="shared" si="219"/>
        <v>9082800</v>
      </c>
      <c r="AV314" s="88"/>
      <c r="AW314" s="89" t="s">
        <v>140</v>
      </c>
      <c r="AX314" s="30" t="s">
        <v>91</v>
      </c>
      <c r="AY314" s="31" t="s">
        <v>107</v>
      </c>
      <c r="AZ314" s="31" t="s">
        <v>100</v>
      </c>
      <c r="BA314" s="31" t="s">
        <v>44</v>
      </c>
      <c r="BB314" s="93" t="s">
        <v>153</v>
      </c>
      <c r="BC314" s="34" t="s">
        <v>123</v>
      </c>
      <c r="BD314" s="31" t="s">
        <v>118</v>
      </c>
      <c r="BE314" s="31" t="s">
        <v>152</v>
      </c>
      <c r="BF314" s="31" t="s">
        <v>51</v>
      </c>
      <c r="BG314" s="94" t="s">
        <v>109</v>
      </c>
      <c r="BH314" s="33" t="s">
        <v>102</v>
      </c>
      <c r="BI314" s="32" t="s">
        <v>98</v>
      </c>
      <c r="BJ314" s="19"/>
      <c r="BL314" s="8"/>
      <c r="BM314" s="25">
        <v>44</v>
      </c>
      <c r="BN314" s="26">
        <v>127</v>
      </c>
      <c r="BO314" s="26">
        <v>5</v>
      </c>
      <c r="BP314" s="26">
        <v>79</v>
      </c>
      <c r="BQ314" s="26">
        <v>70</v>
      </c>
      <c r="BR314" s="26">
        <v>117</v>
      </c>
      <c r="BS314" s="26">
        <v>28</v>
      </c>
      <c r="BT314" s="26">
        <v>75</v>
      </c>
      <c r="BU314" s="26">
        <v>66</v>
      </c>
      <c r="BV314" s="26">
        <v>140</v>
      </c>
      <c r="BW314" s="26">
        <v>18</v>
      </c>
      <c r="BX314" s="27">
        <v>101</v>
      </c>
      <c r="BY314" s="28">
        <f t="shared" si="220"/>
        <v>83810</v>
      </c>
      <c r="BZ314" s="29">
        <f t="shared" si="221"/>
        <v>9082800</v>
      </c>
      <c r="CA314" s="14"/>
      <c r="CB314" s="139"/>
      <c r="CC314" s="30" t="s">
        <v>102</v>
      </c>
      <c r="CD314" s="31" t="s">
        <v>41</v>
      </c>
      <c r="CE314" s="31" t="s">
        <v>144</v>
      </c>
      <c r="CF314" s="31" t="s">
        <v>103</v>
      </c>
      <c r="CG314" s="31" t="s">
        <v>162</v>
      </c>
      <c r="CH314" s="31" t="s">
        <v>111</v>
      </c>
      <c r="CI314" s="31" t="s">
        <v>116</v>
      </c>
      <c r="CJ314" s="31" t="s">
        <v>163</v>
      </c>
      <c r="CK314" s="31" t="s">
        <v>106</v>
      </c>
      <c r="CL314" s="31" t="s">
        <v>143</v>
      </c>
      <c r="CM314" s="31" t="s">
        <v>34</v>
      </c>
      <c r="CN314" s="32" t="s">
        <v>107</v>
      </c>
      <c r="CO314" s="19"/>
    </row>
    <row r="315" spans="1:93" ht="12.75" x14ac:dyDescent="0.2">
      <c r="B315" s="8"/>
      <c r="C315" s="25">
        <v>75</v>
      </c>
      <c r="D315" s="26">
        <v>57</v>
      </c>
      <c r="E315" s="26">
        <v>116</v>
      </c>
      <c r="F315" s="26">
        <v>22</v>
      </c>
      <c r="G315" s="26">
        <v>25</v>
      </c>
      <c r="H315" s="26">
        <v>14</v>
      </c>
      <c r="I315" s="26">
        <v>131</v>
      </c>
      <c r="J315" s="26">
        <v>120</v>
      </c>
      <c r="K315" s="26">
        <v>123</v>
      </c>
      <c r="L315" s="26">
        <v>29</v>
      </c>
      <c r="M315" s="26">
        <v>88</v>
      </c>
      <c r="N315" s="27">
        <v>70</v>
      </c>
      <c r="O315" s="28">
        <f t="shared" si="216"/>
        <v>83810</v>
      </c>
      <c r="P315" s="29">
        <f t="shared" si="217"/>
        <v>9082800</v>
      </c>
      <c r="Q315" s="14"/>
      <c r="R315" s="135" t="s">
        <v>151</v>
      </c>
      <c r="S315" s="30" t="s">
        <v>163</v>
      </c>
      <c r="T315" s="31" t="s">
        <v>61</v>
      </c>
      <c r="U315" s="119" t="s">
        <v>133</v>
      </c>
      <c r="V315" s="31" t="s">
        <v>127</v>
      </c>
      <c r="W315" s="31" t="s">
        <v>93</v>
      </c>
      <c r="X315" s="31" t="s">
        <v>17</v>
      </c>
      <c r="Y315" s="112" t="s">
        <v>10</v>
      </c>
      <c r="Z315" s="31" t="s">
        <v>96</v>
      </c>
      <c r="AA315" s="31" t="s">
        <v>126</v>
      </c>
      <c r="AB315" s="31" t="s">
        <v>136</v>
      </c>
      <c r="AC315" s="31" t="s">
        <v>56</v>
      </c>
      <c r="AD315" s="32" t="s">
        <v>162</v>
      </c>
      <c r="AE315" s="19"/>
      <c r="AG315" s="8"/>
      <c r="AH315" s="25">
        <v>83</v>
      </c>
      <c r="AI315" s="26">
        <v>33</v>
      </c>
      <c r="AJ315" s="26">
        <v>53</v>
      </c>
      <c r="AK315" s="26">
        <v>129</v>
      </c>
      <c r="AL315" s="26">
        <v>46</v>
      </c>
      <c r="AM315" s="26">
        <v>139</v>
      </c>
      <c r="AN315" s="26">
        <v>6</v>
      </c>
      <c r="AO315" s="26">
        <v>99</v>
      </c>
      <c r="AP315" s="26">
        <v>16</v>
      </c>
      <c r="AQ315" s="26">
        <v>92</v>
      </c>
      <c r="AR315" s="26">
        <v>112</v>
      </c>
      <c r="AS315" s="27">
        <v>62</v>
      </c>
      <c r="AT315" s="28">
        <f t="shared" si="218"/>
        <v>83810</v>
      </c>
      <c r="AU315" s="29">
        <f t="shared" si="219"/>
        <v>9082800</v>
      </c>
      <c r="AV315" s="88"/>
      <c r="AW315" s="89" t="s">
        <v>151</v>
      </c>
      <c r="AX315" s="30" t="s">
        <v>32</v>
      </c>
      <c r="AY315" s="31" t="s">
        <v>26</v>
      </c>
      <c r="AZ315" s="31" t="s">
        <v>29</v>
      </c>
      <c r="BA315" s="31" t="s">
        <v>30</v>
      </c>
      <c r="BB315" s="93" t="s">
        <v>31</v>
      </c>
      <c r="BC315" s="31" t="s">
        <v>25</v>
      </c>
      <c r="BD315" s="34" t="s">
        <v>28</v>
      </c>
      <c r="BE315" s="31" t="s">
        <v>22</v>
      </c>
      <c r="BF315" s="31" t="s">
        <v>23</v>
      </c>
      <c r="BG315" s="94" t="s">
        <v>24</v>
      </c>
      <c r="BH315" s="31" t="s">
        <v>27</v>
      </c>
      <c r="BI315" s="81" t="s">
        <v>21</v>
      </c>
      <c r="BJ315" s="19"/>
      <c r="BL315" s="8"/>
      <c r="BM315" s="25">
        <v>91</v>
      </c>
      <c r="BN315" s="26">
        <v>52</v>
      </c>
      <c r="BO315" s="26">
        <v>35</v>
      </c>
      <c r="BP315" s="26">
        <v>4</v>
      </c>
      <c r="BQ315" s="26">
        <v>105</v>
      </c>
      <c r="BR315" s="26">
        <v>23</v>
      </c>
      <c r="BS315" s="26">
        <v>122</v>
      </c>
      <c r="BT315" s="26">
        <v>40</v>
      </c>
      <c r="BU315" s="26">
        <v>141</v>
      </c>
      <c r="BV315" s="26">
        <v>110</v>
      </c>
      <c r="BW315" s="26">
        <v>93</v>
      </c>
      <c r="BX315" s="27">
        <v>54</v>
      </c>
      <c r="BY315" s="28">
        <f t="shared" si="220"/>
        <v>83810</v>
      </c>
      <c r="BZ315" s="29">
        <f t="shared" si="221"/>
        <v>9082800</v>
      </c>
      <c r="CA315" s="14"/>
      <c r="CB315" s="139" t="s">
        <v>154</v>
      </c>
      <c r="CC315" s="30" t="s">
        <v>119</v>
      </c>
      <c r="CD315" s="31" t="s">
        <v>86</v>
      </c>
      <c r="CE315" s="31" t="s">
        <v>176</v>
      </c>
      <c r="CF315" s="31" t="s">
        <v>82</v>
      </c>
      <c r="CG315" s="31" t="s">
        <v>36</v>
      </c>
      <c r="CH315" s="31" t="s">
        <v>65</v>
      </c>
      <c r="CI315" s="31" t="s">
        <v>74</v>
      </c>
      <c r="CJ315" s="31" t="s">
        <v>39</v>
      </c>
      <c r="CK315" s="31" t="s">
        <v>79</v>
      </c>
      <c r="CL315" s="31" t="s">
        <v>175</v>
      </c>
      <c r="CM315" s="31" t="s">
        <v>89</v>
      </c>
      <c r="CN315" s="32" t="s">
        <v>122</v>
      </c>
      <c r="CO315" s="19"/>
    </row>
    <row r="316" spans="1:93" ht="12.75" x14ac:dyDescent="0.2">
      <c r="A316" s="140"/>
      <c r="B316" s="8"/>
      <c r="C316" s="25">
        <v>17</v>
      </c>
      <c r="D316" s="26">
        <v>133</v>
      </c>
      <c r="E316" s="26">
        <v>85</v>
      </c>
      <c r="F316" s="26">
        <v>121</v>
      </c>
      <c r="G316" s="26">
        <v>90</v>
      </c>
      <c r="H316" s="26">
        <v>44</v>
      </c>
      <c r="I316" s="26">
        <v>101</v>
      </c>
      <c r="J316" s="26">
        <v>55</v>
      </c>
      <c r="K316" s="26">
        <v>24</v>
      </c>
      <c r="L316" s="26">
        <v>60</v>
      </c>
      <c r="M316" s="26">
        <v>12</v>
      </c>
      <c r="N316" s="27">
        <v>128</v>
      </c>
      <c r="O316" s="28">
        <f t="shared" si="216"/>
        <v>83810</v>
      </c>
      <c r="P316" s="29">
        <f t="shared" si="217"/>
        <v>9082800</v>
      </c>
      <c r="Q316" s="14"/>
      <c r="R316" s="135" t="s">
        <v>164</v>
      </c>
      <c r="S316" s="30" t="s">
        <v>91</v>
      </c>
      <c r="T316" s="31" t="s">
        <v>169</v>
      </c>
      <c r="U316" s="31" t="s">
        <v>166</v>
      </c>
      <c r="V316" s="119" t="s">
        <v>156</v>
      </c>
      <c r="W316" s="31" t="s">
        <v>145</v>
      </c>
      <c r="X316" s="31" t="s">
        <v>102</v>
      </c>
      <c r="Y316" s="31" t="s">
        <v>107</v>
      </c>
      <c r="Z316" s="112" t="s">
        <v>142</v>
      </c>
      <c r="AA316" s="31" t="s">
        <v>159</v>
      </c>
      <c r="AB316" s="31" t="s">
        <v>165</v>
      </c>
      <c r="AC316" s="31" t="s">
        <v>168</v>
      </c>
      <c r="AD316" s="32" t="s">
        <v>98</v>
      </c>
      <c r="AE316" s="19"/>
      <c r="AG316" s="8"/>
      <c r="AH316" s="25">
        <v>138</v>
      </c>
      <c r="AI316" s="26">
        <v>31</v>
      </c>
      <c r="AJ316" s="26">
        <v>35</v>
      </c>
      <c r="AK316" s="26">
        <v>121</v>
      </c>
      <c r="AL316" s="26">
        <v>82</v>
      </c>
      <c r="AM316" s="26">
        <v>95</v>
      </c>
      <c r="AN316" s="26">
        <v>50</v>
      </c>
      <c r="AO316" s="26">
        <v>63</v>
      </c>
      <c r="AP316" s="26">
        <v>24</v>
      </c>
      <c r="AQ316" s="26">
        <v>110</v>
      </c>
      <c r="AR316" s="26">
        <v>114</v>
      </c>
      <c r="AS316" s="27">
        <v>7</v>
      </c>
      <c r="AT316" s="28">
        <f t="shared" si="218"/>
        <v>83810</v>
      </c>
      <c r="AU316" s="29">
        <f t="shared" si="219"/>
        <v>9082800</v>
      </c>
      <c r="AV316" s="88"/>
      <c r="AW316" s="89" t="s">
        <v>164</v>
      </c>
      <c r="AX316" s="30" t="s">
        <v>52</v>
      </c>
      <c r="AY316" s="31" t="s">
        <v>92</v>
      </c>
      <c r="AZ316" s="31" t="s">
        <v>176</v>
      </c>
      <c r="BA316" s="31" t="s">
        <v>156</v>
      </c>
      <c r="BB316" s="105" t="s">
        <v>95</v>
      </c>
      <c r="BC316" s="31" t="s">
        <v>9</v>
      </c>
      <c r="BD316" s="31" t="s">
        <v>18</v>
      </c>
      <c r="BE316" s="34" t="s">
        <v>94</v>
      </c>
      <c r="BF316" s="31" t="s">
        <v>159</v>
      </c>
      <c r="BG316" s="94" t="s">
        <v>175</v>
      </c>
      <c r="BH316" s="31" t="s">
        <v>97</v>
      </c>
      <c r="BI316" s="32" t="s">
        <v>43</v>
      </c>
      <c r="BJ316" s="19"/>
      <c r="BL316" s="8"/>
      <c r="BM316" s="25">
        <v>109</v>
      </c>
      <c r="BN316" s="26">
        <v>38</v>
      </c>
      <c r="BO316" s="26">
        <v>85</v>
      </c>
      <c r="BP316" s="26">
        <v>29</v>
      </c>
      <c r="BQ316" s="26">
        <v>13</v>
      </c>
      <c r="BR316" s="26">
        <v>25</v>
      </c>
      <c r="BS316" s="26">
        <v>120</v>
      </c>
      <c r="BT316" s="26">
        <v>132</v>
      </c>
      <c r="BU316" s="26">
        <v>116</v>
      </c>
      <c r="BV316" s="26">
        <v>60</v>
      </c>
      <c r="BW316" s="26">
        <v>107</v>
      </c>
      <c r="BX316" s="27">
        <v>36</v>
      </c>
      <c r="BY316" s="28">
        <f t="shared" si="220"/>
        <v>83810</v>
      </c>
      <c r="BZ316" s="29">
        <f t="shared" si="221"/>
        <v>9082800</v>
      </c>
      <c r="CA316" s="14"/>
      <c r="CB316" s="139" t="s">
        <v>167</v>
      </c>
      <c r="CC316" s="30" t="s">
        <v>60</v>
      </c>
      <c r="CD316" s="31" t="s">
        <v>149</v>
      </c>
      <c r="CE316" s="31" t="s">
        <v>166</v>
      </c>
      <c r="CF316" s="31" t="s">
        <v>136</v>
      </c>
      <c r="CG316" s="31" t="s">
        <v>118</v>
      </c>
      <c r="CH316" s="31" t="s">
        <v>93</v>
      </c>
      <c r="CI316" s="31" t="s">
        <v>96</v>
      </c>
      <c r="CJ316" s="31" t="s">
        <v>123</v>
      </c>
      <c r="CK316" s="31" t="s">
        <v>133</v>
      </c>
      <c r="CL316" s="31" t="s">
        <v>165</v>
      </c>
      <c r="CM316" s="31" t="s">
        <v>148</v>
      </c>
      <c r="CN316" s="32" t="s">
        <v>57</v>
      </c>
      <c r="CO316" s="19"/>
    </row>
    <row r="317" spans="1:93" ht="12.75" x14ac:dyDescent="0.2">
      <c r="A317" s="140"/>
      <c r="B317" s="8"/>
      <c r="C317" s="25">
        <v>39</v>
      </c>
      <c r="D317" s="26">
        <v>69</v>
      </c>
      <c r="E317" s="26">
        <v>38</v>
      </c>
      <c r="F317" s="26">
        <v>113</v>
      </c>
      <c r="G317" s="26">
        <v>6</v>
      </c>
      <c r="H317" s="26">
        <v>28</v>
      </c>
      <c r="I317" s="26">
        <v>117</v>
      </c>
      <c r="J317" s="26">
        <v>139</v>
      </c>
      <c r="K317" s="26">
        <v>32</v>
      </c>
      <c r="L317" s="26">
        <v>107</v>
      </c>
      <c r="M317" s="26">
        <v>76</v>
      </c>
      <c r="N317" s="27">
        <v>106</v>
      </c>
      <c r="O317" s="28">
        <f t="shared" si="216"/>
        <v>83810</v>
      </c>
      <c r="P317" s="29">
        <f t="shared" si="217"/>
        <v>9082800</v>
      </c>
      <c r="Q317" s="14"/>
      <c r="R317" s="135" t="s">
        <v>170</v>
      </c>
      <c r="S317" s="30" t="s">
        <v>125</v>
      </c>
      <c r="T317" s="31" t="s">
        <v>70</v>
      </c>
      <c r="U317" s="31" t="s">
        <v>149</v>
      </c>
      <c r="V317" s="31" t="s">
        <v>155</v>
      </c>
      <c r="W317" s="119" t="s">
        <v>28</v>
      </c>
      <c r="X317" s="31" t="s">
        <v>116</v>
      </c>
      <c r="Y317" s="31" t="s">
        <v>111</v>
      </c>
      <c r="Z317" s="31" t="s">
        <v>25</v>
      </c>
      <c r="AA317" s="112" t="s">
        <v>160</v>
      </c>
      <c r="AB317" s="31" t="s">
        <v>148</v>
      </c>
      <c r="AC317" s="31" t="s">
        <v>69</v>
      </c>
      <c r="AD317" s="32" t="s">
        <v>128</v>
      </c>
      <c r="AE317" s="19"/>
      <c r="AG317" s="8"/>
      <c r="AH317" s="25">
        <v>78</v>
      </c>
      <c r="AI317" s="26">
        <v>4</v>
      </c>
      <c r="AJ317" s="26">
        <v>91</v>
      </c>
      <c r="AK317" s="26">
        <v>41</v>
      </c>
      <c r="AL317" s="26">
        <v>47</v>
      </c>
      <c r="AM317" s="26">
        <v>12</v>
      </c>
      <c r="AN317" s="26">
        <v>133</v>
      </c>
      <c r="AO317" s="26">
        <v>98</v>
      </c>
      <c r="AP317" s="26">
        <v>104</v>
      </c>
      <c r="AQ317" s="26">
        <v>54</v>
      </c>
      <c r="AR317" s="26">
        <v>141</v>
      </c>
      <c r="AS317" s="27">
        <v>67</v>
      </c>
      <c r="AT317" s="28">
        <f t="shared" si="218"/>
        <v>83810</v>
      </c>
      <c r="AU317" s="29">
        <f t="shared" si="219"/>
        <v>9082800</v>
      </c>
      <c r="AV317" s="88"/>
      <c r="AW317" s="89" t="s">
        <v>170</v>
      </c>
      <c r="AX317" s="82" t="s">
        <v>71</v>
      </c>
      <c r="AY317" s="31" t="s">
        <v>82</v>
      </c>
      <c r="AZ317" s="31" t="s">
        <v>119</v>
      </c>
      <c r="BA317" s="31" t="s">
        <v>105</v>
      </c>
      <c r="BB317" s="93" t="s">
        <v>135</v>
      </c>
      <c r="BC317" s="31" t="s">
        <v>168</v>
      </c>
      <c r="BD317" s="31" t="s">
        <v>169</v>
      </c>
      <c r="BE317" s="31" t="s">
        <v>134</v>
      </c>
      <c r="BF317" s="34" t="s">
        <v>104</v>
      </c>
      <c r="BG317" s="94" t="s">
        <v>122</v>
      </c>
      <c r="BH317" s="31" t="s">
        <v>79</v>
      </c>
      <c r="BI317" s="32" t="s">
        <v>68</v>
      </c>
      <c r="BJ317" s="19"/>
      <c r="BL317" s="8"/>
      <c r="BM317" s="25">
        <v>137</v>
      </c>
      <c r="BN317" s="26">
        <v>39</v>
      </c>
      <c r="BO317" s="26">
        <v>136</v>
      </c>
      <c r="BP317" s="26">
        <v>45</v>
      </c>
      <c r="BQ317" s="26">
        <v>88</v>
      </c>
      <c r="BR317" s="26">
        <v>65</v>
      </c>
      <c r="BS317" s="26">
        <v>80</v>
      </c>
      <c r="BT317" s="26">
        <v>57</v>
      </c>
      <c r="BU317" s="26">
        <v>100</v>
      </c>
      <c r="BV317" s="26">
        <v>9</v>
      </c>
      <c r="BW317" s="26">
        <v>106</v>
      </c>
      <c r="BX317" s="27">
        <v>8</v>
      </c>
      <c r="BY317" s="28">
        <f t="shared" si="220"/>
        <v>83810</v>
      </c>
      <c r="BZ317" s="29">
        <f t="shared" si="221"/>
        <v>9082800</v>
      </c>
      <c r="CA317" s="14"/>
      <c r="CB317" s="139" t="s">
        <v>171</v>
      </c>
      <c r="CC317" s="170" t="s">
        <v>78</v>
      </c>
      <c r="CD317" s="171" t="s">
        <v>125</v>
      </c>
      <c r="CE317" s="171" t="s">
        <v>147</v>
      </c>
      <c r="CF317" s="31" t="s">
        <v>101</v>
      </c>
      <c r="CG317" s="171" t="s">
        <v>56</v>
      </c>
      <c r="CH317" s="31" t="s">
        <v>35</v>
      </c>
      <c r="CI317" s="31" t="s">
        <v>40</v>
      </c>
      <c r="CJ317" s="171" t="s">
        <v>61</v>
      </c>
      <c r="CK317" s="31" t="s">
        <v>108</v>
      </c>
      <c r="CL317" s="171" t="s">
        <v>150</v>
      </c>
      <c r="CM317" s="171" t="s">
        <v>128</v>
      </c>
      <c r="CN317" s="172" t="s">
        <v>83</v>
      </c>
      <c r="CO317" s="19"/>
    </row>
    <row r="318" spans="1:93" ht="12.75" x14ac:dyDescent="0.2">
      <c r="B318" s="8"/>
      <c r="C318" s="25">
        <v>126</v>
      </c>
      <c r="D318" s="26">
        <v>114</v>
      </c>
      <c r="E318" s="26">
        <v>15</v>
      </c>
      <c r="F318" s="26">
        <v>66</v>
      </c>
      <c r="G318" s="26">
        <v>119</v>
      </c>
      <c r="H318" s="26">
        <v>89</v>
      </c>
      <c r="I318" s="26">
        <v>56</v>
      </c>
      <c r="J318" s="26">
        <v>26</v>
      </c>
      <c r="K318" s="26">
        <v>79</v>
      </c>
      <c r="L318" s="26">
        <v>130</v>
      </c>
      <c r="M318" s="26">
        <v>31</v>
      </c>
      <c r="N318" s="27">
        <v>19</v>
      </c>
      <c r="O318" s="28">
        <f t="shared" si="216"/>
        <v>83810</v>
      </c>
      <c r="P318" s="29">
        <f t="shared" si="217"/>
        <v>9082800</v>
      </c>
      <c r="Q318" s="14"/>
      <c r="R318" s="135" t="s">
        <v>172</v>
      </c>
      <c r="S318" s="30" t="s">
        <v>75</v>
      </c>
      <c r="T318" s="31" t="s">
        <v>97</v>
      </c>
      <c r="U318" s="31" t="s">
        <v>19</v>
      </c>
      <c r="V318" s="31" t="s">
        <v>106</v>
      </c>
      <c r="W318" s="31" t="s">
        <v>46</v>
      </c>
      <c r="X318" s="119" t="s">
        <v>48</v>
      </c>
      <c r="Y318" s="31" t="s">
        <v>47</v>
      </c>
      <c r="Z318" s="31" t="s">
        <v>49</v>
      </c>
      <c r="AA318" s="31" t="s">
        <v>103</v>
      </c>
      <c r="AB318" s="112" t="s">
        <v>8</v>
      </c>
      <c r="AC318" s="31" t="s">
        <v>92</v>
      </c>
      <c r="AD318" s="32" t="s">
        <v>64</v>
      </c>
      <c r="AE318" s="19"/>
      <c r="AG318" s="8"/>
      <c r="AH318" s="25">
        <v>48</v>
      </c>
      <c r="AI318" s="26">
        <v>140</v>
      </c>
      <c r="AJ318" s="26">
        <v>116</v>
      </c>
      <c r="AK318" s="26">
        <v>123</v>
      </c>
      <c r="AL318" s="26">
        <v>94</v>
      </c>
      <c r="AM318" s="26">
        <v>55</v>
      </c>
      <c r="AN318" s="26">
        <v>90</v>
      </c>
      <c r="AO318" s="26">
        <v>51</v>
      </c>
      <c r="AP318" s="26">
        <v>22</v>
      </c>
      <c r="AQ318" s="26">
        <v>29</v>
      </c>
      <c r="AR318" s="26">
        <v>5</v>
      </c>
      <c r="AS318" s="27">
        <v>97</v>
      </c>
      <c r="AT318" s="28">
        <f t="shared" si="218"/>
        <v>83810</v>
      </c>
      <c r="AU318" s="29">
        <f t="shared" si="219"/>
        <v>9082800</v>
      </c>
      <c r="AV318" s="88"/>
      <c r="AW318" s="89" t="s">
        <v>172</v>
      </c>
      <c r="AX318" s="30" t="s">
        <v>146</v>
      </c>
      <c r="AY318" s="33" t="s">
        <v>143</v>
      </c>
      <c r="AZ318" s="31" t="s">
        <v>133</v>
      </c>
      <c r="BA318" s="31" t="s">
        <v>126</v>
      </c>
      <c r="BB318" s="93" t="s">
        <v>45</v>
      </c>
      <c r="BC318" s="31" t="s">
        <v>142</v>
      </c>
      <c r="BD318" s="31" t="s">
        <v>145</v>
      </c>
      <c r="BE318" s="31" t="s">
        <v>50</v>
      </c>
      <c r="BF318" s="31" t="s">
        <v>127</v>
      </c>
      <c r="BG318" s="97" t="s">
        <v>136</v>
      </c>
      <c r="BH318" s="31" t="s">
        <v>144</v>
      </c>
      <c r="BI318" s="32" t="s">
        <v>141</v>
      </c>
      <c r="BJ318" s="19"/>
      <c r="BL318" s="8"/>
      <c r="BM318" s="25">
        <v>114</v>
      </c>
      <c r="BN318" s="26">
        <v>1</v>
      </c>
      <c r="BO318" s="26">
        <v>83</v>
      </c>
      <c r="BP318" s="26">
        <v>129</v>
      </c>
      <c r="BQ318" s="26">
        <v>77</v>
      </c>
      <c r="BR318" s="26">
        <v>58</v>
      </c>
      <c r="BS318" s="26">
        <v>87</v>
      </c>
      <c r="BT318" s="26">
        <v>68</v>
      </c>
      <c r="BU318" s="26">
        <v>16</v>
      </c>
      <c r="BV318" s="26">
        <v>62</v>
      </c>
      <c r="BW318" s="26">
        <v>144</v>
      </c>
      <c r="BX318" s="27">
        <v>31</v>
      </c>
      <c r="BY318" s="28">
        <f t="shared" si="220"/>
        <v>83810</v>
      </c>
      <c r="BZ318" s="29">
        <f t="shared" si="221"/>
        <v>9082800</v>
      </c>
      <c r="CA318" s="14"/>
      <c r="CB318" s="139" t="s">
        <v>42</v>
      </c>
      <c r="CC318" s="30" t="s">
        <v>97</v>
      </c>
      <c r="CD318" s="31" t="s">
        <v>55</v>
      </c>
      <c r="CE318" s="31" t="s">
        <v>32</v>
      </c>
      <c r="CF318" s="31" t="s">
        <v>30</v>
      </c>
      <c r="CG318" s="31" t="s">
        <v>80</v>
      </c>
      <c r="CH318" s="31" t="s">
        <v>44</v>
      </c>
      <c r="CI318" s="31" t="s">
        <v>51</v>
      </c>
      <c r="CJ318" s="31" t="s">
        <v>81</v>
      </c>
      <c r="CK318" s="31" t="s">
        <v>23</v>
      </c>
      <c r="CL318" s="31" t="s">
        <v>21</v>
      </c>
      <c r="CM318" s="31" t="s">
        <v>62</v>
      </c>
      <c r="CN318" s="32" t="s">
        <v>92</v>
      </c>
      <c r="CO318" s="19"/>
    </row>
    <row r="319" spans="1:93" ht="12.75" x14ac:dyDescent="0.2">
      <c r="B319" s="8"/>
      <c r="C319" s="25">
        <v>94</v>
      </c>
      <c r="D319" s="26">
        <v>82</v>
      </c>
      <c r="E319" s="26">
        <v>140</v>
      </c>
      <c r="F319" s="26">
        <v>47</v>
      </c>
      <c r="G319" s="26">
        <v>135</v>
      </c>
      <c r="H319" s="26">
        <v>99</v>
      </c>
      <c r="I319" s="26">
        <v>46</v>
      </c>
      <c r="J319" s="26">
        <v>10</v>
      </c>
      <c r="K319" s="26">
        <v>98</v>
      </c>
      <c r="L319" s="26">
        <v>5</v>
      </c>
      <c r="M319" s="26">
        <v>63</v>
      </c>
      <c r="N319" s="27">
        <v>51</v>
      </c>
      <c r="O319" s="28">
        <f t="shared" si="216"/>
        <v>83810</v>
      </c>
      <c r="P319" s="29">
        <f t="shared" si="217"/>
        <v>9082800</v>
      </c>
      <c r="Q319" s="14"/>
      <c r="R319" s="135" t="s">
        <v>174</v>
      </c>
      <c r="S319" s="175" t="s">
        <v>45</v>
      </c>
      <c r="T319" s="31" t="s">
        <v>95</v>
      </c>
      <c r="U319" s="31" t="s">
        <v>143</v>
      </c>
      <c r="V319" s="31" t="s">
        <v>135</v>
      </c>
      <c r="W319" s="31" t="s">
        <v>112</v>
      </c>
      <c r="X319" s="31" t="s">
        <v>22</v>
      </c>
      <c r="Y319" s="31" t="s">
        <v>31</v>
      </c>
      <c r="Z319" s="31" t="s">
        <v>115</v>
      </c>
      <c r="AA319" s="31" t="s">
        <v>134</v>
      </c>
      <c r="AB319" s="31" t="s">
        <v>144</v>
      </c>
      <c r="AC319" s="112" t="s">
        <v>94</v>
      </c>
      <c r="AD319" s="32" t="s">
        <v>50</v>
      </c>
      <c r="AE319" s="19"/>
      <c r="AG319" s="8"/>
      <c r="AH319" s="25">
        <v>39</v>
      </c>
      <c r="AI319" s="26">
        <v>120</v>
      </c>
      <c r="AJ319" s="26">
        <v>40</v>
      </c>
      <c r="AK319" s="26">
        <v>84</v>
      </c>
      <c r="AL319" s="26">
        <v>8</v>
      </c>
      <c r="AM319" s="26">
        <v>113</v>
      </c>
      <c r="AN319" s="26">
        <v>32</v>
      </c>
      <c r="AO319" s="26">
        <v>137</v>
      </c>
      <c r="AP319" s="26">
        <v>61</v>
      </c>
      <c r="AQ319" s="26">
        <v>105</v>
      </c>
      <c r="AR319" s="26">
        <v>25</v>
      </c>
      <c r="AS319" s="27">
        <v>106</v>
      </c>
      <c r="AT319" s="28">
        <f t="shared" si="218"/>
        <v>83810</v>
      </c>
      <c r="AU319" s="29">
        <f t="shared" si="219"/>
        <v>9082800</v>
      </c>
      <c r="AV319" s="88"/>
      <c r="AW319" s="89" t="s">
        <v>174</v>
      </c>
      <c r="AX319" s="30" t="s">
        <v>125</v>
      </c>
      <c r="AY319" s="31" t="s">
        <v>96</v>
      </c>
      <c r="AZ319" s="33" t="s">
        <v>39</v>
      </c>
      <c r="BA319" s="31" t="s">
        <v>12</v>
      </c>
      <c r="BB319" s="93" t="s">
        <v>83</v>
      </c>
      <c r="BC319" s="31" t="s">
        <v>155</v>
      </c>
      <c r="BD319" s="31" t="s">
        <v>160</v>
      </c>
      <c r="BE319" s="31" t="s">
        <v>78</v>
      </c>
      <c r="BF319" s="31" t="s">
        <v>15</v>
      </c>
      <c r="BG319" s="94" t="s">
        <v>36</v>
      </c>
      <c r="BH319" s="34" t="s">
        <v>93</v>
      </c>
      <c r="BI319" s="32" t="s">
        <v>128</v>
      </c>
      <c r="BJ319" s="19"/>
      <c r="BL319" s="8"/>
      <c r="BM319" s="25">
        <v>67</v>
      </c>
      <c r="BN319" s="26">
        <v>74</v>
      </c>
      <c r="BO319" s="26">
        <v>22</v>
      </c>
      <c r="BP319" s="26">
        <v>94</v>
      </c>
      <c r="BQ319" s="26">
        <v>24</v>
      </c>
      <c r="BR319" s="26">
        <v>143</v>
      </c>
      <c r="BS319" s="26">
        <v>2</v>
      </c>
      <c r="BT319" s="26">
        <v>121</v>
      </c>
      <c r="BU319" s="26">
        <v>51</v>
      </c>
      <c r="BV319" s="26">
        <v>123</v>
      </c>
      <c r="BW319" s="26">
        <v>71</v>
      </c>
      <c r="BX319" s="27">
        <v>78</v>
      </c>
      <c r="BY319" s="28">
        <f t="shared" si="220"/>
        <v>83810</v>
      </c>
      <c r="BZ319" s="29">
        <f t="shared" si="221"/>
        <v>9082800</v>
      </c>
      <c r="CA319" s="14"/>
      <c r="CB319" s="139" t="s">
        <v>137</v>
      </c>
      <c r="CC319" s="83" t="s">
        <v>68</v>
      </c>
      <c r="CD319" s="31" t="s">
        <v>87</v>
      </c>
      <c r="CE319" s="163" t="s">
        <v>127</v>
      </c>
      <c r="CF319" s="37" t="s">
        <v>45</v>
      </c>
      <c r="CG319" s="37" t="s">
        <v>159</v>
      </c>
      <c r="CH319" s="37" t="s">
        <v>158</v>
      </c>
      <c r="CI319" s="37" t="s">
        <v>157</v>
      </c>
      <c r="CJ319" s="37" t="s">
        <v>156</v>
      </c>
      <c r="CK319" s="37" t="s">
        <v>50</v>
      </c>
      <c r="CL319" s="165" t="s">
        <v>126</v>
      </c>
      <c r="CM319" s="31" t="s">
        <v>88</v>
      </c>
      <c r="CN319" s="36" t="s">
        <v>71</v>
      </c>
      <c r="CO319" s="19"/>
    </row>
    <row r="320" spans="1:93" ht="13.5" thickBot="1" x14ac:dyDescent="0.25">
      <c r="B320" s="8"/>
      <c r="C320" s="40">
        <v>20</v>
      </c>
      <c r="D320" s="41">
        <v>143</v>
      </c>
      <c r="E320" s="41">
        <v>58</v>
      </c>
      <c r="F320" s="41">
        <v>33</v>
      </c>
      <c r="G320" s="41">
        <v>43</v>
      </c>
      <c r="H320" s="41">
        <v>73</v>
      </c>
      <c r="I320" s="41">
        <v>72</v>
      </c>
      <c r="J320" s="41">
        <v>102</v>
      </c>
      <c r="K320" s="41">
        <v>112</v>
      </c>
      <c r="L320" s="41">
        <v>87</v>
      </c>
      <c r="M320" s="41">
        <v>2</v>
      </c>
      <c r="N320" s="42">
        <v>125</v>
      </c>
      <c r="O320" s="28">
        <f t="shared" si="216"/>
        <v>83810</v>
      </c>
      <c r="P320" s="29">
        <f t="shared" si="217"/>
        <v>9082800</v>
      </c>
      <c r="Q320" s="14"/>
      <c r="R320" s="135" t="s">
        <v>178</v>
      </c>
      <c r="S320" s="43" t="s">
        <v>54</v>
      </c>
      <c r="T320" s="179" t="s">
        <v>158</v>
      </c>
      <c r="U320" s="44" t="s">
        <v>44</v>
      </c>
      <c r="V320" s="44" t="s">
        <v>26</v>
      </c>
      <c r="W320" s="44" t="s">
        <v>59</v>
      </c>
      <c r="X320" s="44" t="s">
        <v>84</v>
      </c>
      <c r="Y320" s="44" t="s">
        <v>77</v>
      </c>
      <c r="Z320" s="44" t="s">
        <v>58</v>
      </c>
      <c r="AA320" s="44" t="s">
        <v>27</v>
      </c>
      <c r="AB320" s="44" t="s">
        <v>51</v>
      </c>
      <c r="AC320" s="44" t="s">
        <v>157</v>
      </c>
      <c r="AD320" s="133" t="s">
        <v>63</v>
      </c>
      <c r="AE320" s="19"/>
      <c r="AG320" s="8"/>
      <c r="AH320" s="40">
        <v>11</v>
      </c>
      <c r="AI320" s="41">
        <v>38</v>
      </c>
      <c r="AJ320" s="41">
        <v>96</v>
      </c>
      <c r="AK320" s="41">
        <v>73</v>
      </c>
      <c r="AL320" s="41">
        <v>3</v>
      </c>
      <c r="AM320" s="41">
        <v>76</v>
      </c>
      <c r="AN320" s="41">
        <v>69</v>
      </c>
      <c r="AO320" s="41">
        <v>142</v>
      </c>
      <c r="AP320" s="41">
        <v>72</v>
      </c>
      <c r="AQ320" s="41">
        <v>49</v>
      </c>
      <c r="AR320" s="41">
        <v>107</v>
      </c>
      <c r="AS320" s="42">
        <v>134</v>
      </c>
      <c r="AT320" s="28">
        <f t="shared" si="218"/>
        <v>83810</v>
      </c>
      <c r="AU320" s="29">
        <f t="shared" si="219"/>
        <v>9082800</v>
      </c>
      <c r="AV320" s="88"/>
      <c r="AW320" s="89" t="s">
        <v>178</v>
      </c>
      <c r="AX320" s="43" t="s">
        <v>120</v>
      </c>
      <c r="AY320" s="44" t="s">
        <v>149</v>
      </c>
      <c r="AZ320" s="44" t="s">
        <v>139</v>
      </c>
      <c r="BA320" s="85" t="s">
        <v>84</v>
      </c>
      <c r="BB320" s="115" t="s">
        <v>72</v>
      </c>
      <c r="BC320" s="44" t="s">
        <v>69</v>
      </c>
      <c r="BD320" s="44" t="s">
        <v>70</v>
      </c>
      <c r="BE320" s="44" t="s">
        <v>67</v>
      </c>
      <c r="BF320" s="44" t="s">
        <v>77</v>
      </c>
      <c r="BG320" s="100" t="s">
        <v>138</v>
      </c>
      <c r="BH320" s="44" t="s">
        <v>148</v>
      </c>
      <c r="BI320" s="86" t="s">
        <v>121</v>
      </c>
      <c r="BJ320" s="19"/>
      <c r="BL320" s="8"/>
      <c r="BM320" s="40">
        <v>128</v>
      </c>
      <c r="BN320" s="41">
        <v>126</v>
      </c>
      <c r="BO320" s="41">
        <v>81</v>
      </c>
      <c r="BP320" s="41">
        <v>119</v>
      </c>
      <c r="BQ320" s="41">
        <v>42</v>
      </c>
      <c r="BR320" s="41">
        <v>108</v>
      </c>
      <c r="BS320" s="41">
        <v>37</v>
      </c>
      <c r="BT320" s="41">
        <v>103</v>
      </c>
      <c r="BU320" s="41">
        <v>26</v>
      </c>
      <c r="BV320" s="41">
        <v>64</v>
      </c>
      <c r="BW320" s="41">
        <v>19</v>
      </c>
      <c r="BX320" s="42">
        <v>17</v>
      </c>
      <c r="BY320" s="28">
        <f t="shared" si="220"/>
        <v>83810</v>
      </c>
      <c r="BZ320" s="29">
        <f t="shared" si="221"/>
        <v>9082800</v>
      </c>
      <c r="CA320" s="14"/>
      <c r="CB320" s="139" t="s">
        <v>124</v>
      </c>
      <c r="CC320" s="43" t="s">
        <v>98</v>
      </c>
      <c r="CD320" s="44" t="s">
        <v>75</v>
      </c>
      <c r="CE320" s="166" t="s">
        <v>153</v>
      </c>
      <c r="CF320" s="167" t="s">
        <v>46</v>
      </c>
      <c r="CG320" s="167" t="s">
        <v>13</v>
      </c>
      <c r="CH320" s="44" t="s">
        <v>131</v>
      </c>
      <c r="CI320" s="44" t="s">
        <v>130</v>
      </c>
      <c r="CJ320" s="167" t="s">
        <v>14</v>
      </c>
      <c r="CK320" s="167" t="s">
        <v>49</v>
      </c>
      <c r="CL320" s="168" t="s">
        <v>152</v>
      </c>
      <c r="CM320" s="44" t="s">
        <v>64</v>
      </c>
      <c r="CN320" s="45" t="s">
        <v>91</v>
      </c>
      <c r="CO320" s="19"/>
    </row>
    <row r="321" spans="1:93" x14ac:dyDescent="0.2">
      <c r="B321" s="8"/>
      <c r="C321" s="50">
        <f t="shared" ref="C321:N321" si="222">SUMSQ(C309:C320)</f>
        <v>83810</v>
      </c>
      <c r="D321" s="51">
        <f t="shared" si="222"/>
        <v>83810</v>
      </c>
      <c r="E321" s="51">
        <f t="shared" si="222"/>
        <v>83810</v>
      </c>
      <c r="F321" s="51">
        <f t="shared" si="222"/>
        <v>83810</v>
      </c>
      <c r="G321" s="51">
        <f t="shared" si="222"/>
        <v>83810</v>
      </c>
      <c r="H321" s="51">
        <f t="shared" si="222"/>
        <v>83810</v>
      </c>
      <c r="I321" s="51">
        <f t="shared" si="222"/>
        <v>83810</v>
      </c>
      <c r="J321" s="51">
        <f t="shared" si="222"/>
        <v>83810</v>
      </c>
      <c r="K321" s="51">
        <f t="shared" si="222"/>
        <v>83810</v>
      </c>
      <c r="L321" s="51">
        <f t="shared" si="222"/>
        <v>83810</v>
      </c>
      <c r="M321" s="51">
        <f t="shared" si="222"/>
        <v>83810</v>
      </c>
      <c r="N321" s="51">
        <f t="shared" si="222"/>
        <v>83810</v>
      </c>
      <c r="O321" s="28">
        <f>SUMSQ(C309,D310,E311,F312,G313,H314,I315,J316,K317,L318,M319,N320)</f>
        <v>83810</v>
      </c>
      <c r="P321" s="52">
        <f>C309^3+D310^3+E311^3+F312^3+G313^3+H314^3+I315^3+J316^3+K317^3+L318^3+M319^3+N320^3</f>
        <v>9082800</v>
      </c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9"/>
      <c r="AG321" s="8"/>
      <c r="AH321" s="50">
        <f t="shared" ref="AH321:AS321" si="223">SUMSQ(AH309:AH320)</f>
        <v>83810</v>
      </c>
      <c r="AI321" s="51">
        <f t="shared" si="223"/>
        <v>83810</v>
      </c>
      <c r="AJ321" s="51">
        <f t="shared" si="223"/>
        <v>83810</v>
      </c>
      <c r="AK321" s="51">
        <f t="shared" si="223"/>
        <v>83810</v>
      </c>
      <c r="AL321" s="51">
        <f t="shared" si="223"/>
        <v>83810</v>
      </c>
      <c r="AM321" s="51">
        <f t="shared" si="223"/>
        <v>83810</v>
      </c>
      <c r="AN321" s="51">
        <f t="shared" si="223"/>
        <v>83810</v>
      </c>
      <c r="AO321" s="51">
        <f t="shared" si="223"/>
        <v>83810</v>
      </c>
      <c r="AP321" s="51">
        <f t="shared" si="223"/>
        <v>83810</v>
      </c>
      <c r="AQ321" s="51">
        <f t="shared" si="223"/>
        <v>83810</v>
      </c>
      <c r="AR321" s="51">
        <f t="shared" si="223"/>
        <v>83810</v>
      </c>
      <c r="AS321" s="51">
        <f t="shared" si="223"/>
        <v>83810</v>
      </c>
      <c r="AT321" s="28">
        <f>SUMSQ(AH309,AI310,AJ311,AK312,AL313,AM314,AN315,AO316,AP317,AQ318,AR319,AS320)</f>
        <v>83810</v>
      </c>
      <c r="AU321" s="52">
        <f>AH309^3+AI310^3+AJ311^3+AK312^3+AL313^3+AM314^3+AN315^3+AO316^3+AP317^3+AQ318^3+AR319^3+AS320^3</f>
        <v>9082800</v>
      </c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9"/>
      <c r="BL321" s="8"/>
      <c r="BM321" s="50">
        <f t="shared" ref="BM321:BX321" si="224">SUMSQ(BM309:BM320)</f>
        <v>83810</v>
      </c>
      <c r="BN321" s="51">
        <f t="shared" si="224"/>
        <v>83810</v>
      </c>
      <c r="BO321" s="51">
        <f t="shared" si="224"/>
        <v>83810</v>
      </c>
      <c r="BP321" s="51">
        <f t="shared" si="224"/>
        <v>83810</v>
      </c>
      <c r="BQ321" s="51">
        <f t="shared" si="224"/>
        <v>83810</v>
      </c>
      <c r="BR321" s="51">
        <f t="shared" si="224"/>
        <v>83810</v>
      </c>
      <c r="BS321" s="51">
        <f t="shared" si="224"/>
        <v>83810</v>
      </c>
      <c r="BT321" s="51">
        <f t="shared" si="224"/>
        <v>83810</v>
      </c>
      <c r="BU321" s="51">
        <f t="shared" si="224"/>
        <v>83810</v>
      </c>
      <c r="BV321" s="51">
        <f t="shared" si="224"/>
        <v>83810</v>
      </c>
      <c r="BW321" s="51">
        <f t="shared" si="224"/>
        <v>83810</v>
      </c>
      <c r="BX321" s="51">
        <f t="shared" si="224"/>
        <v>83810</v>
      </c>
      <c r="BY321" s="28">
        <f>SUMSQ(BM309,BN310,BO311,BP312,BQ313,BR314,BS315,BT316,BU317,BV318,BW319,BX320)</f>
        <v>83810</v>
      </c>
      <c r="BZ321" s="52">
        <f>BM309^3+BN310^3+BO311^3+BP312^3+BQ313^3+BR314^3+BS315^3+BT316^3+BU317^3+BV318^3+BW319^3+BX320^3</f>
        <v>9082800</v>
      </c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9"/>
    </row>
    <row r="322" spans="1:93" ht="12.75" thickBot="1" x14ac:dyDescent="0.25">
      <c r="B322" s="8"/>
      <c r="C322" s="55">
        <f t="shared" ref="C322:N322" si="225">C309^3+C310^3+C311^3+C312^3+C313^3+C314^3+C315^3+C316^3+C317^3+C318^3+C319^3+C320^3</f>
        <v>9082800</v>
      </c>
      <c r="D322" s="56">
        <f t="shared" si="225"/>
        <v>9082800</v>
      </c>
      <c r="E322" s="56">
        <f t="shared" si="225"/>
        <v>9082800</v>
      </c>
      <c r="F322" s="56">
        <f t="shared" si="225"/>
        <v>9082800</v>
      </c>
      <c r="G322" s="56">
        <f t="shared" si="225"/>
        <v>9082800</v>
      </c>
      <c r="H322" s="56">
        <f t="shared" si="225"/>
        <v>9082800</v>
      </c>
      <c r="I322" s="56">
        <f t="shared" si="225"/>
        <v>9082800</v>
      </c>
      <c r="J322" s="56">
        <f t="shared" si="225"/>
        <v>9082800</v>
      </c>
      <c r="K322" s="56">
        <f t="shared" si="225"/>
        <v>9082800</v>
      </c>
      <c r="L322" s="56">
        <f t="shared" si="225"/>
        <v>9082800</v>
      </c>
      <c r="M322" s="56">
        <f t="shared" si="225"/>
        <v>9082800</v>
      </c>
      <c r="N322" s="56">
        <f t="shared" si="225"/>
        <v>9082800</v>
      </c>
      <c r="O322" s="57">
        <f>SUMSQ(C320,D319,E318,F317,G316,H315,I314,J313,K312,L311,M310,N309)</f>
        <v>83810</v>
      </c>
      <c r="P322" s="58">
        <f>C320^3+D319^3+E318^3+F317^3+G316^3+H315^3+I314^3+J313^3+K312^3+L311^3+M310^3+N309^3</f>
        <v>9082800</v>
      </c>
      <c r="Q322" s="14"/>
      <c r="R322" s="14"/>
      <c r="S322" s="62" t="s">
        <v>35</v>
      </c>
      <c r="T322" s="63" t="s">
        <v>122</v>
      </c>
      <c r="U322" s="63" t="s">
        <v>82</v>
      </c>
      <c r="V322" s="63" t="s">
        <v>139</v>
      </c>
      <c r="W322" s="63" t="s">
        <v>141</v>
      </c>
      <c r="X322" s="63" t="s">
        <v>34</v>
      </c>
      <c r="Y322" s="63" t="s">
        <v>10</v>
      </c>
      <c r="Z322" s="63" t="s">
        <v>142</v>
      </c>
      <c r="AA322" s="63" t="s">
        <v>160</v>
      </c>
      <c r="AB322" s="63" t="s">
        <v>8</v>
      </c>
      <c r="AC322" s="63" t="s">
        <v>94</v>
      </c>
      <c r="AD322" s="64" t="s">
        <v>63</v>
      </c>
      <c r="AE322" s="19"/>
      <c r="AG322" s="8"/>
      <c r="AH322" s="55">
        <f t="shared" ref="AH322:AS322" si="226">AH309^3+AH310^3+AH311^3+AH312^3+AH313^3+AH314^3+AH315^3+AH316^3+AH317^3+AH318^3+AH319^3+AH320^3</f>
        <v>9082800</v>
      </c>
      <c r="AI322" s="56">
        <f t="shared" si="226"/>
        <v>9082800</v>
      </c>
      <c r="AJ322" s="56">
        <f t="shared" si="226"/>
        <v>9082800</v>
      </c>
      <c r="AK322" s="56">
        <f t="shared" si="226"/>
        <v>9082800</v>
      </c>
      <c r="AL322" s="56">
        <f t="shared" si="226"/>
        <v>9082800</v>
      </c>
      <c r="AM322" s="56">
        <f t="shared" si="226"/>
        <v>9082800</v>
      </c>
      <c r="AN322" s="56">
        <f t="shared" si="226"/>
        <v>9082800</v>
      </c>
      <c r="AO322" s="56">
        <f t="shared" si="226"/>
        <v>9082800</v>
      </c>
      <c r="AP322" s="56">
        <f t="shared" si="226"/>
        <v>9082800</v>
      </c>
      <c r="AQ322" s="56">
        <f t="shared" si="226"/>
        <v>9082800</v>
      </c>
      <c r="AR322" s="56">
        <f t="shared" si="226"/>
        <v>9082800</v>
      </c>
      <c r="AS322" s="56">
        <f t="shared" si="226"/>
        <v>9082800</v>
      </c>
      <c r="AT322" s="57">
        <f>SUMSQ(AH320,AI319,AJ318,AK317,AL316,AM315,AN314,AO313,AP312,AQ311,AR310,AS309)</f>
        <v>83810</v>
      </c>
      <c r="AU322" s="58">
        <f>AH320^3+AI319^3+AJ318^3+AK317^3+AL316^3+AM315^3+AN314^3+AO313^3+AP312^3+AQ311^3+AR310^3+AS309^3</f>
        <v>9082800</v>
      </c>
      <c r="AV322" s="14"/>
      <c r="AW322" s="14"/>
      <c r="AX322" s="62" t="s">
        <v>108</v>
      </c>
      <c r="AY322" s="63" t="s">
        <v>163</v>
      </c>
      <c r="AZ322" s="63" t="s">
        <v>60</v>
      </c>
      <c r="BA322" s="63" t="s">
        <v>37</v>
      </c>
      <c r="BB322" s="63" t="s">
        <v>73</v>
      </c>
      <c r="BC322" s="63" t="s">
        <v>123</v>
      </c>
      <c r="BD322" s="63" t="s">
        <v>28</v>
      </c>
      <c r="BE322" s="63" t="s">
        <v>94</v>
      </c>
      <c r="BF322" s="63" t="s">
        <v>104</v>
      </c>
      <c r="BG322" s="63" t="s">
        <v>136</v>
      </c>
      <c r="BH322" s="63" t="s">
        <v>93</v>
      </c>
      <c r="BI322" s="64" t="s">
        <v>121</v>
      </c>
      <c r="BJ322" s="19"/>
      <c r="BL322" s="8"/>
      <c r="BM322" s="55">
        <f t="shared" ref="BM322:BX322" si="227">BM309^3+BM310^3+BM311^3+BM312^3+BM313^3+BM314^3+BM315^3+BM316^3+BM317^3+BM318^3+BM319^3+BM320^3</f>
        <v>9082800</v>
      </c>
      <c r="BN322" s="56">
        <f t="shared" si="227"/>
        <v>9082800</v>
      </c>
      <c r="BO322" s="56">
        <f t="shared" si="227"/>
        <v>9082800</v>
      </c>
      <c r="BP322" s="56">
        <f t="shared" si="227"/>
        <v>9082800</v>
      </c>
      <c r="BQ322" s="56">
        <f t="shared" si="227"/>
        <v>9082800</v>
      </c>
      <c r="BR322" s="56">
        <f t="shared" si="227"/>
        <v>9082800</v>
      </c>
      <c r="BS322" s="56">
        <f t="shared" si="227"/>
        <v>9082800</v>
      </c>
      <c r="BT322" s="56">
        <f t="shared" si="227"/>
        <v>9082800</v>
      </c>
      <c r="BU322" s="56">
        <f t="shared" si="227"/>
        <v>9082800</v>
      </c>
      <c r="BV322" s="56">
        <f t="shared" si="227"/>
        <v>9082800</v>
      </c>
      <c r="BW322" s="56">
        <f t="shared" si="227"/>
        <v>9082800</v>
      </c>
      <c r="BX322" s="56">
        <f t="shared" si="227"/>
        <v>9082800</v>
      </c>
      <c r="BY322" s="57">
        <f>SUMSQ(BM320,BN319,BO318,BP317,BQ316,BR315,BS314,BT313,BU312,BV311,BW310,BX309)</f>
        <v>83810</v>
      </c>
      <c r="BZ322" s="58">
        <f>BM320^3+BN319^3+BO318^3+BP317^3+BQ316^3+BR315^3+BS314^3+BT313^3+BU312^3+BV311^3+BW310^3+BX309^3</f>
        <v>9082800</v>
      </c>
      <c r="CA322" s="14"/>
      <c r="CB322" s="14"/>
      <c r="CC322" s="62" t="s">
        <v>168</v>
      </c>
      <c r="CD322" s="63" t="s">
        <v>26</v>
      </c>
      <c r="CE322" s="63" t="s">
        <v>37</v>
      </c>
      <c r="CF322" s="63" t="s">
        <v>142</v>
      </c>
      <c r="CG322" s="63" t="s">
        <v>113</v>
      </c>
      <c r="CH322" s="63" t="s">
        <v>111</v>
      </c>
      <c r="CI322" s="63" t="s">
        <v>74</v>
      </c>
      <c r="CJ322" s="63" t="s">
        <v>123</v>
      </c>
      <c r="CK322" s="63" t="s">
        <v>108</v>
      </c>
      <c r="CL322" s="63" t="s">
        <v>21</v>
      </c>
      <c r="CM322" s="63" t="s">
        <v>88</v>
      </c>
      <c r="CN322" s="64" t="s">
        <v>91</v>
      </c>
      <c r="CO322" s="19"/>
    </row>
    <row r="323" spans="1:93" ht="12.75" thickBot="1" x14ac:dyDescent="0.25">
      <c r="B323" s="8" t="s">
        <v>0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72"/>
      <c r="P323" s="72"/>
      <c r="Q323" s="14"/>
      <c r="R323" s="14"/>
      <c r="S323" s="73" t="s">
        <v>54</v>
      </c>
      <c r="T323" s="74" t="s">
        <v>95</v>
      </c>
      <c r="U323" s="74" t="s">
        <v>19</v>
      </c>
      <c r="V323" s="74" t="s">
        <v>155</v>
      </c>
      <c r="W323" s="74" t="s">
        <v>145</v>
      </c>
      <c r="X323" s="74" t="s">
        <v>17</v>
      </c>
      <c r="Y323" s="74" t="s">
        <v>41</v>
      </c>
      <c r="Z323" s="74" t="s">
        <v>146</v>
      </c>
      <c r="AA323" s="74" t="s">
        <v>138</v>
      </c>
      <c r="AB323" s="74" t="s">
        <v>79</v>
      </c>
      <c r="AC323" s="74" t="s">
        <v>119</v>
      </c>
      <c r="AD323" s="75" t="s">
        <v>40</v>
      </c>
      <c r="AE323" s="19"/>
      <c r="AG323" s="8" t="s">
        <v>0</v>
      </c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72"/>
      <c r="AU323" s="72"/>
      <c r="AV323" s="14"/>
      <c r="AW323" s="14"/>
      <c r="AX323" s="73" t="s">
        <v>120</v>
      </c>
      <c r="AY323" s="74" t="s">
        <v>96</v>
      </c>
      <c r="AZ323" s="74" t="s">
        <v>133</v>
      </c>
      <c r="BA323" s="74" t="s">
        <v>105</v>
      </c>
      <c r="BB323" s="74" t="s">
        <v>95</v>
      </c>
      <c r="BC323" s="74" t="s">
        <v>25</v>
      </c>
      <c r="BD323" s="74" t="s">
        <v>118</v>
      </c>
      <c r="BE323" s="74" t="s">
        <v>66</v>
      </c>
      <c r="BF323" s="74" t="s">
        <v>38</v>
      </c>
      <c r="BG323" s="74" t="s">
        <v>57</v>
      </c>
      <c r="BH323" s="74" t="s">
        <v>162</v>
      </c>
      <c r="BI323" s="75" t="s">
        <v>101</v>
      </c>
      <c r="BJ323" s="19"/>
      <c r="BL323" s="8" t="s">
        <v>0</v>
      </c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72"/>
      <c r="BZ323" s="72"/>
      <c r="CA323" s="14"/>
      <c r="CB323" s="14"/>
      <c r="CC323" s="73" t="s">
        <v>98</v>
      </c>
      <c r="CD323" s="74" t="s">
        <v>87</v>
      </c>
      <c r="CE323" s="74" t="s">
        <v>32</v>
      </c>
      <c r="CF323" s="74" t="s">
        <v>101</v>
      </c>
      <c r="CG323" s="74" t="s">
        <v>118</v>
      </c>
      <c r="CH323" s="74" t="s">
        <v>65</v>
      </c>
      <c r="CI323" s="74" t="s">
        <v>116</v>
      </c>
      <c r="CJ323" s="74" t="s">
        <v>114</v>
      </c>
      <c r="CK323" s="74" t="s">
        <v>145</v>
      </c>
      <c r="CL323" s="74" t="s">
        <v>38</v>
      </c>
      <c r="CM323" s="74" t="s">
        <v>27</v>
      </c>
      <c r="CN323" s="75" t="s">
        <v>169</v>
      </c>
      <c r="CO323" s="19"/>
    </row>
    <row r="324" spans="1:93" ht="12.75" thickBot="1" x14ac:dyDescent="0.25"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7"/>
      <c r="AB324" s="76"/>
      <c r="AC324" s="76"/>
      <c r="AD324" s="76"/>
      <c r="AE324" s="76"/>
      <c r="AG324" s="76"/>
      <c r="AH324" s="76"/>
      <c r="AI324" s="76"/>
      <c r="AJ324" s="76"/>
      <c r="AK324" s="76"/>
      <c r="AL324" s="76"/>
      <c r="AM324" s="76"/>
      <c r="AN324" s="76"/>
      <c r="AO324" s="76"/>
      <c r="AP324" s="76"/>
      <c r="AQ324" s="76"/>
      <c r="AR324" s="76"/>
      <c r="AS324" s="76"/>
      <c r="AT324" s="76"/>
      <c r="AU324" s="76"/>
      <c r="AV324" s="76"/>
      <c r="AW324" s="76"/>
      <c r="AX324" s="76"/>
      <c r="AY324" s="76"/>
      <c r="AZ324" s="76"/>
      <c r="BA324" s="76"/>
      <c r="BB324" s="76"/>
      <c r="BC324" s="76" t="s">
        <v>0</v>
      </c>
      <c r="BD324" s="76"/>
      <c r="BE324" s="76"/>
      <c r="BF324" s="77"/>
      <c r="BG324" s="76"/>
      <c r="BH324" s="76"/>
      <c r="BI324" s="76"/>
      <c r="BJ324" s="76"/>
      <c r="BL324" s="76" t="s">
        <v>0</v>
      </c>
      <c r="BM324" s="76"/>
      <c r="BN324" s="76"/>
      <c r="BO324" s="76"/>
      <c r="BP324" s="76"/>
      <c r="BQ324" s="76"/>
      <c r="BR324" s="76"/>
      <c r="BS324" s="76"/>
      <c r="BT324" s="76"/>
      <c r="BU324" s="76"/>
      <c r="BV324" s="76"/>
      <c r="BW324" s="76"/>
      <c r="BX324" s="76"/>
      <c r="BY324" s="76"/>
      <c r="BZ324" s="76"/>
      <c r="CA324" s="76"/>
      <c r="CB324" s="76"/>
      <c r="CC324" s="76"/>
      <c r="CD324" s="76"/>
      <c r="CE324" s="76"/>
      <c r="CF324" s="76"/>
      <c r="CG324" s="76"/>
      <c r="CH324" s="76"/>
      <c r="CI324" s="76"/>
      <c r="CJ324" s="76"/>
      <c r="CK324" s="76"/>
      <c r="CL324" s="76"/>
      <c r="CM324" s="76"/>
      <c r="CN324" s="76"/>
      <c r="CO324" s="76"/>
    </row>
    <row r="325" spans="1:93" ht="12.75" thickBot="1" x14ac:dyDescent="0.25">
      <c r="B325" s="2" t="s">
        <v>0</v>
      </c>
      <c r="C325" s="3"/>
      <c r="D325" s="3"/>
      <c r="E325" s="3"/>
      <c r="F325" s="3"/>
      <c r="G325" s="3"/>
      <c r="H325" s="3"/>
      <c r="I325" s="4" t="s">
        <v>273</v>
      </c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">
        <v>274</v>
      </c>
      <c r="Y325" s="5"/>
      <c r="Z325" s="3"/>
      <c r="AA325" s="3"/>
      <c r="AB325" s="3"/>
      <c r="AC325" s="3"/>
      <c r="AD325" s="3"/>
      <c r="AE325" s="6"/>
      <c r="AG325" s="2" t="s">
        <v>0</v>
      </c>
      <c r="AH325" s="3"/>
      <c r="AI325" s="3"/>
      <c r="AJ325" s="3"/>
      <c r="AK325" s="3"/>
      <c r="AL325" s="3"/>
      <c r="AM325" s="3"/>
      <c r="AN325" s="4" t="s">
        <v>275</v>
      </c>
      <c r="AO325" s="3"/>
      <c r="AP325" s="3"/>
      <c r="AQ325" s="3"/>
      <c r="AR325" s="3"/>
      <c r="AS325" s="3"/>
      <c r="AT325" s="3"/>
      <c r="AU325" s="3"/>
      <c r="AV325" s="3"/>
      <c r="AW325" s="3" t="s">
        <v>0</v>
      </c>
      <c r="AX325" s="3"/>
      <c r="AY325" s="3"/>
      <c r="AZ325" s="3"/>
      <c r="BA325" s="3"/>
      <c r="BB325" s="3"/>
      <c r="BC325" s="4" t="s">
        <v>276</v>
      </c>
      <c r="BD325" s="5"/>
      <c r="BE325" s="3"/>
      <c r="BF325" s="3"/>
      <c r="BG325" s="3"/>
      <c r="BH325" s="3"/>
      <c r="BI325" s="3"/>
      <c r="BJ325" s="6"/>
      <c r="BL325" s="2" t="s">
        <v>0</v>
      </c>
      <c r="BM325" s="3"/>
      <c r="BN325" s="3"/>
      <c r="BO325" s="3"/>
      <c r="BP325" s="3"/>
      <c r="BQ325" s="3"/>
      <c r="BR325" s="3"/>
      <c r="BS325" s="4" t="s">
        <v>277</v>
      </c>
      <c r="BT325" s="3"/>
      <c r="BU325" s="3"/>
      <c r="BV325" s="3"/>
      <c r="BW325" s="3"/>
      <c r="BX325" s="3"/>
      <c r="BY325" s="3"/>
      <c r="BZ325" s="3"/>
      <c r="CA325" s="3"/>
      <c r="CB325" s="3" t="s">
        <v>0</v>
      </c>
      <c r="CC325" s="3"/>
      <c r="CD325" s="3"/>
      <c r="CE325" s="3"/>
      <c r="CF325" s="3"/>
      <c r="CG325" s="3"/>
      <c r="CH325" s="4" t="s">
        <v>224</v>
      </c>
      <c r="CI325" s="5"/>
      <c r="CJ325" s="3"/>
      <c r="CK325" s="3"/>
      <c r="CL325" s="3"/>
      <c r="CM325" s="3"/>
      <c r="CN325" s="3"/>
      <c r="CO325" s="6"/>
    </row>
    <row r="326" spans="1:93" ht="12.75" x14ac:dyDescent="0.2">
      <c r="B326" s="8"/>
      <c r="C326" s="9">
        <v>94</v>
      </c>
      <c r="D326" s="10">
        <v>82</v>
      </c>
      <c r="E326" s="10">
        <v>140</v>
      </c>
      <c r="F326" s="10">
        <v>47</v>
      </c>
      <c r="G326" s="10">
        <v>135</v>
      </c>
      <c r="H326" s="10">
        <v>99</v>
      </c>
      <c r="I326" s="10">
        <v>46</v>
      </c>
      <c r="J326" s="10">
        <v>10</v>
      </c>
      <c r="K326" s="10">
        <v>98</v>
      </c>
      <c r="L326" s="10">
        <v>5</v>
      </c>
      <c r="M326" s="10">
        <v>63</v>
      </c>
      <c r="N326" s="11">
        <v>51</v>
      </c>
      <c r="O326" s="12">
        <f t="shared" ref="O326:O337" si="228">SUMSQ(C326:N326)</f>
        <v>83810</v>
      </c>
      <c r="P326" s="13">
        <f t="shared" ref="P326:P337" si="229">C326^3+D326^3+E326^3+F326^3+G326^3+H326^3+I326^3+J326^3+K326^3+L326^3+M326^3+N326^3</f>
        <v>9082800</v>
      </c>
      <c r="Q326" s="14"/>
      <c r="R326" s="135" t="s">
        <v>174</v>
      </c>
      <c r="S326" s="138" t="s">
        <v>45</v>
      </c>
      <c r="T326" s="17" t="s">
        <v>95</v>
      </c>
      <c r="U326" s="17" t="s">
        <v>143</v>
      </c>
      <c r="V326" s="17" t="s">
        <v>135</v>
      </c>
      <c r="W326" s="17" t="s">
        <v>112</v>
      </c>
      <c r="X326" s="17" t="s">
        <v>22</v>
      </c>
      <c r="Y326" s="17" t="s">
        <v>31</v>
      </c>
      <c r="Z326" s="17" t="s">
        <v>115</v>
      </c>
      <c r="AA326" s="17" t="s">
        <v>134</v>
      </c>
      <c r="AB326" s="17" t="s">
        <v>144</v>
      </c>
      <c r="AC326" s="180" t="s">
        <v>94</v>
      </c>
      <c r="AD326" s="18" t="s">
        <v>50</v>
      </c>
      <c r="AE326" s="19"/>
      <c r="AG326" s="8"/>
      <c r="AH326" s="9">
        <v>78</v>
      </c>
      <c r="AI326" s="10">
        <v>4</v>
      </c>
      <c r="AJ326" s="10">
        <v>91</v>
      </c>
      <c r="AK326" s="10">
        <v>41</v>
      </c>
      <c r="AL326" s="10">
        <v>47</v>
      </c>
      <c r="AM326" s="10">
        <v>12</v>
      </c>
      <c r="AN326" s="10">
        <v>133</v>
      </c>
      <c r="AO326" s="10">
        <v>98</v>
      </c>
      <c r="AP326" s="10">
        <v>104</v>
      </c>
      <c r="AQ326" s="10">
        <v>54</v>
      </c>
      <c r="AR326" s="10">
        <v>141</v>
      </c>
      <c r="AS326" s="11">
        <v>67</v>
      </c>
      <c r="AT326" s="12">
        <f t="shared" ref="AT326:AT337" si="230">SUMSQ(AH326:AS326)</f>
        <v>83810</v>
      </c>
      <c r="AU326" s="13">
        <f t="shared" ref="AU326:AU337" si="231">AH326^3+AI326^3+AJ326^3+AK326^3+AL326^3+AM326^3+AN326^3+AO326^3+AP326^3+AQ326^3+AR326^3+AS326^3</f>
        <v>9082800</v>
      </c>
      <c r="AV326" s="14"/>
      <c r="AW326" s="89" t="s">
        <v>170</v>
      </c>
      <c r="AX326" s="21" t="s">
        <v>71</v>
      </c>
      <c r="AY326" s="17" t="s">
        <v>82</v>
      </c>
      <c r="AZ326" s="90" t="s">
        <v>119</v>
      </c>
      <c r="BA326" s="17" t="s">
        <v>105</v>
      </c>
      <c r="BB326" s="17" t="s">
        <v>135</v>
      </c>
      <c r="BC326" s="17" t="s">
        <v>168</v>
      </c>
      <c r="BD326" s="17" t="s">
        <v>169</v>
      </c>
      <c r="BE326" s="111" t="s">
        <v>134</v>
      </c>
      <c r="BF326" s="22" t="s">
        <v>104</v>
      </c>
      <c r="BG326" s="17" t="s">
        <v>122</v>
      </c>
      <c r="BH326" s="17" t="s">
        <v>79</v>
      </c>
      <c r="BI326" s="18" t="s">
        <v>68</v>
      </c>
      <c r="BJ326" s="19"/>
      <c r="BL326" s="8"/>
      <c r="BM326" s="9">
        <v>12</v>
      </c>
      <c r="BN326" s="10">
        <v>96</v>
      </c>
      <c r="BO326" s="10">
        <v>102</v>
      </c>
      <c r="BP326" s="10">
        <v>86</v>
      </c>
      <c r="BQ326" s="10">
        <v>56</v>
      </c>
      <c r="BR326" s="10">
        <v>3</v>
      </c>
      <c r="BS326" s="10">
        <v>142</v>
      </c>
      <c r="BT326" s="10">
        <v>89</v>
      </c>
      <c r="BU326" s="10">
        <v>59</v>
      </c>
      <c r="BV326" s="10">
        <v>43</v>
      </c>
      <c r="BW326" s="10">
        <v>49</v>
      </c>
      <c r="BX326" s="11">
        <v>133</v>
      </c>
      <c r="BY326" s="12">
        <f t="shared" ref="BY326:BY337" si="232">SUMSQ(BM326:BX326)</f>
        <v>83810</v>
      </c>
      <c r="BZ326" s="13">
        <f t="shared" ref="BZ326:BZ337" si="233">BM326^3+BN326^3+BO326^3+BP326^3+BQ326^3+BR326^3+BS326^3+BT326^3+BU326^3+BV326^3+BW326^3+BX326^3</f>
        <v>9082800</v>
      </c>
      <c r="CA326" s="14"/>
      <c r="CB326" s="139" t="s">
        <v>33</v>
      </c>
      <c r="CC326" s="16" t="s">
        <v>168</v>
      </c>
      <c r="CD326" s="17" t="s">
        <v>139</v>
      </c>
      <c r="CE326" s="17" t="s">
        <v>58</v>
      </c>
      <c r="CF326" s="17" t="s">
        <v>66</v>
      </c>
      <c r="CG326" s="17" t="s">
        <v>47</v>
      </c>
      <c r="CH326" s="17" t="s">
        <v>72</v>
      </c>
      <c r="CI326" s="17" t="s">
        <v>67</v>
      </c>
      <c r="CJ326" s="17" t="s">
        <v>48</v>
      </c>
      <c r="CK326" s="17" t="s">
        <v>73</v>
      </c>
      <c r="CL326" s="17" t="s">
        <v>59</v>
      </c>
      <c r="CM326" s="17" t="s">
        <v>138</v>
      </c>
      <c r="CN326" s="18" t="s">
        <v>169</v>
      </c>
      <c r="CO326" s="19"/>
    </row>
    <row r="327" spans="1:93" ht="12.75" x14ac:dyDescent="0.2">
      <c r="B327" s="8"/>
      <c r="C327" s="25">
        <v>20</v>
      </c>
      <c r="D327" s="26">
        <v>143</v>
      </c>
      <c r="E327" s="26">
        <v>58</v>
      </c>
      <c r="F327" s="26">
        <v>33</v>
      </c>
      <c r="G327" s="26">
        <v>43</v>
      </c>
      <c r="H327" s="26">
        <v>73</v>
      </c>
      <c r="I327" s="26">
        <v>72</v>
      </c>
      <c r="J327" s="26">
        <v>102</v>
      </c>
      <c r="K327" s="26">
        <v>112</v>
      </c>
      <c r="L327" s="26">
        <v>87</v>
      </c>
      <c r="M327" s="26">
        <v>2</v>
      </c>
      <c r="N327" s="27">
        <v>125</v>
      </c>
      <c r="O327" s="28">
        <f t="shared" si="228"/>
        <v>83810</v>
      </c>
      <c r="P327" s="29">
        <f t="shared" si="229"/>
        <v>9082800</v>
      </c>
      <c r="Q327" s="14"/>
      <c r="R327" s="135" t="s">
        <v>178</v>
      </c>
      <c r="S327" s="30" t="s">
        <v>54</v>
      </c>
      <c r="T327" s="119" t="s">
        <v>158</v>
      </c>
      <c r="U327" s="31" t="s">
        <v>44</v>
      </c>
      <c r="V327" s="31" t="s">
        <v>26</v>
      </c>
      <c r="W327" s="31" t="s">
        <v>59</v>
      </c>
      <c r="X327" s="31" t="s">
        <v>84</v>
      </c>
      <c r="Y327" s="31" t="s">
        <v>77</v>
      </c>
      <c r="Z327" s="31" t="s">
        <v>58</v>
      </c>
      <c r="AA327" s="31" t="s">
        <v>27</v>
      </c>
      <c r="AB327" s="31" t="s">
        <v>51</v>
      </c>
      <c r="AC327" s="31" t="s">
        <v>157</v>
      </c>
      <c r="AD327" s="181" t="s">
        <v>63</v>
      </c>
      <c r="AE327" s="19"/>
      <c r="AG327" s="8"/>
      <c r="AH327" s="25">
        <v>48</v>
      </c>
      <c r="AI327" s="26">
        <v>140</v>
      </c>
      <c r="AJ327" s="26">
        <v>116</v>
      </c>
      <c r="AK327" s="26">
        <v>123</v>
      </c>
      <c r="AL327" s="26">
        <v>94</v>
      </c>
      <c r="AM327" s="26">
        <v>55</v>
      </c>
      <c r="AN327" s="26">
        <v>90</v>
      </c>
      <c r="AO327" s="26">
        <v>51</v>
      </c>
      <c r="AP327" s="26">
        <v>22</v>
      </c>
      <c r="AQ327" s="26">
        <v>29</v>
      </c>
      <c r="AR327" s="26">
        <v>5</v>
      </c>
      <c r="AS327" s="27">
        <v>97</v>
      </c>
      <c r="AT327" s="28">
        <f t="shared" si="230"/>
        <v>83810</v>
      </c>
      <c r="AU327" s="29">
        <f t="shared" si="231"/>
        <v>9082800</v>
      </c>
      <c r="AV327" s="14"/>
      <c r="AW327" s="89" t="s">
        <v>172</v>
      </c>
      <c r="AX327" s="30" t="s">
        <v>146</v>
      </c>
      <c r="AY327" s="33" t="s">
        <v>143</v>
      </c>
      <c r="AZ327" s="93" t="s">
        <v>133</v>
      </c>
      <c r="BA327" s="31" t="s">
        <v>126</v>
      </c>
      <c r="BB327" s="31" t="s">
        <v>45</v>
      </c>
      <c r="BC327" s="31" t="s">
        <v>142</v>
      </c>
      <c r="BD327" s="31" t="s">
        <v>145</v>
      </c>
      <c r="BE327" s="94" t="s">
        <v>50</v>
      </c>
      <c r="BF327" s="31" t="s">
        <v>127</v>
      </c>
      <c r="BG327" s="34" t="s">
        <v>136</v>
      </c>
      <c r="BH327" s="31" t="s">
        <v>144</v>
      </c>
      <c r="BI327" s="32" t="s">
        <v>141</v>
      </c>
      <c r="BJ327" s="19"/>
      <c r="BL327" s="8"/>
      <c r="BM327" s="25">
        <v>63</v>
      </c>
      <c r="BN327" s="26">
        <v>33</v>
      </c>
      <c r="BO327" s="26">
        <v>104</v>
      </c>
      <c r="BP327" s="26">
        <v>138</v>
      </c>
      <c r="BQ327" s="26">
        <v>131</v>
      </c>
      <c r="BR327" s="26">
        <v>76</v>
      </c>
      <c r="BS327" s="26">
        <v>69</v>
      </c>
      <c r="BT327" s="26">
        <v>14</v>
      </c>
      <c r="BU327" s="26">
        <v>7</v>
      </c>
      <c r="BV327" s="26">
        <v>41</v>
      </c>
      <c r="BW327" s="26">
        <v>112</v>
      </c>
      <c r="BX327" s="27">
        <v>82</v>
      </c>
      <c r="BY327" s="28">
        <f t="shared" si="232"/>
        <v>83810</v>
      </c>
      <c r="BZ327" s="29">
        <f t="shared" si="233"/>
        <v>9082800</v>
      </c>
      <c r="CA327" s="14"/>
      <c r="CB327" s="139" t="s">
        <v>42</v>
      </c>
      <c r="CC327" s="39" t="s">
        <v>94</v>
      </c>
      <c r="CD327" s="31" t="s">
        <v>26</v>
      </c>
      <c r="CE327" s="31" t="s">
        <v>104</v>
      </c>
      <c r="CF327" s="177" t="s">
        <v>52</v>
      </c>
      <c r="CG327" s="177" t="s">
        <v>10</v>
      </c>
      <c r="CH327" s="34" t="s">
        <v>69</v>
      </c>
      <c r="CI327" s="34" t="s">
        <v>70</v>
      </c>
      <c r="CJ327" s="177" t="s">
        <v>17</v>
      </c>
      <c r="CK327" s="177" t="s">
        <v>43</v>
      </c>
      <c r="CL327" s="31" t="s">
        <v>105</v>
      </c>
      <c r="CM327" s="31" t="s">
        <v>27</v>
      </c>
      <c r="CN327" s="38" t="s">
        <v>95</v>
      </c>
      <c r="CO327" s="19"/>
    </row>
    <row r="328" spans="1:93" ht="12.75" x14ac:dyDescent="0.2">
      <c r="B328" s="8"/>
      <c r="C328" s="25">
        <v>75</v>
      </c>
      <c r="D328" s="26">
        <v>57</v>
      </c>
      <c r="E328" s="26">
        <v>116</v>
      </c>
      <c r="F328" s="26">
        <v>22</v>
      </c>
      <c r="G328" s="26">
        <v>25</v>
      </c>
      <c r="H328" s="26">
        <v>14</v>
      </c>
      <c r="I328" s="26">
        <v>131</v>
      </c>
      <c r="J328" s="26">
        <v>120</v>
      </c>
      <c r="K328" s="26">
        <v>123</v>
      </c>
      <c r="L328" s="26">
        <v>29</v>
      </c>
      <c r="M328" s="26">
        <v>88</v>
      </c>
      <c r="N328" s="27">
        <v>70</v>
      </c>
      <c r="O328" s="28">
        <f t="shared" si="228"/>
        <v>83810</v>
      </c>
      <c r="P328" s="29">
        <f t="shared" si="229"/>
        <v>9082800</v>
      </c>
      <c r="Q328" s="14"/>
      <c r="R328" s="135" t="s">
        <v>151</v>
      </c>
      <c r="S328" s="30" t="s">
        <v>163</v>
      </c>
      <c r="T328" s="31" t="s">
        <v>61</v>
      </c>
      <c r="U328" s="119" t="s">
        <v>133</v>
      </c>
      <c r="V328" s="31" t="s">
        <v>127</v>
      </c>
      <c r="W328" s="31" t="s">
        <v>93</v>
      </c>
      <c r="X328" s="31" t="s">
        <v>17</v>
      </c>
      <c r="Y328" s="112" t="s">
        <v>10</v>
      </c>
      <c r="Z328" s="31" t="s">
        <v>96</v>
      </c>
      <c r="AA328" s="31" t="s">
        <v>126</v>
      </c>
      <c r="AB328" s="31" t="s">
        <v>136</v>
      </c>
      <c r="AC328" s="31" t="s">
        <v>56</v>
      </c>
      <c r="AD328" s="32" t="s">
        <v>162</v>
      </c>
      <c r="AE328" s="19"/>
      <c r="AG328" s="8"/>
      <c r="AH328" s="25">
        <v>39</v>
      </c>
      <c r="AI328" s="26">
        <v>120</v>
      </c>
      <c r="AJ328" s="26">
        <v>40</v>
      </c>
      <c r="AK328" s="26">
        <v>84</v>
      </c>
      <c r="AL328" s="26">
        <v>8</v>
      </c>
      <c r="AM328" s="26">
        <v>113</v>
      </c>
      <c r="AN328" s="26">
        <v>32</v>
      </c>
      <c r="AO328" s="26">
        <v>137</v>
      </c>
      <c r="AP328" s="26">
        <v>61</v>
      </c>
      <c r="AQ328" s="26">
        <v>105</v>
      </c>
      <c r="AR328" s="26">
        <v>25</v>
      </c>
      <c r="AS328" s="27">
        <v>106</v>
      </c>
      <c r="AT328" s="28">
        <f t="shared" si="230"/>
        <v>83810</v>
      </c>
      <c r="AU328" s="29">
        <f t="shared" si="231"/>
        <v>9082800</v>
      </c>
      <c r="AV328" s="14"/>
      <c r="AW328" s="89" t="s">
        <v>174</v>
      </c>
      <c r="AX328" s="30" t="s">
        <v>125</v>
      </c>
      <c r="AY328" s="31" t="s">
        <v>96</v>
      </c>
      <c r="AZ328" s="105" t="s">
        <v>39</v>
      </c>
      <c r="BA328" s="31" t="s">
        <v>12</v>
      </c>
      <c r="BB328" s="31" t="s">
        <v>83</v>
      </c>
      <c r="BC328" s="31" t="s">
        <v>155</v>
      </c>
      <c r="BD328" s="31" t="s">
        <v>160</v>
      </c>
      <c r="BE328" s="94" t="s">
        <v>78</v>
      </c>
      <c r="BF328" s="31" t="s">
        <v>15</v>
      </c>
      <c r="BG328" s="31" t="s">
        <v>36</v>
      </c>
      <c r="BH328" s="34" t="s">
        <v>93</v>
      </c>
      <c r="BI328" s="32" t="s">
        <v>128</v>
      </c>
      <c r="BJ328" s="19"/>
      <c r="BL328" s="8"/>
      <c r="BM328" s="25">
        <v>53</v>
      </c>
      <c r="BN328" s="26">
        <v>124</v>
      </c>
      <c r="BO328" s="26">
        <v>34</v>
      </c>
      <c r="BP328" s="26">
        <v>72</v>
      </c>
      <c r="BQ328" s="26">
        <v>134</v>
      </c>
      <c r="BR328" s="26">
        <v>118</v>
      </c>
      <c r="BS328" s="26">
        <v>27</v>
      </c>
      <c r="BT328" s="26">
        <v>11</v>
      </c>
      <c r="BU328" s="26">
        <v>73</v>
      </c>
      <c r="BV328" s="26">
        <v>111</v>
      </c>
      <c r="BW328" s="26">
        <v>21</v>
      </c>
      <c r="BX328" s="27">
        <v>92</v>
      </c>
      <c r="BY328" s="28">
        <f t="shared" si="232"/>
        <v>83810</v>
      </c>
      <c r="BZ328" s="29">
        <f t="shared" si="233"/>
        <v>9082800</v>
      </c>
      <c r="CA328" s="14"/>
      <c r="CB328" s="139" t="s">
        <v>90</v>
      </c>
      <c r="CC328" s="30" t="s">
        <v>29</v>
      </c>
      <c r="CD328" s="31" t="s">
        <v>109</v>
      </c>
      <c r="CE328" s="31" t="s">
        <v>37</v>
      </c>
      <c r="CF328" s="31" t="s">
        <v>77</v>
      </c>
      <c r="CG328" s="31" t="s">
        <v>121</v>
      </c>
      <c r="CH328" s="31" t="s">
        <v>11</v>
      </c>
      <c r="CI328" s="31" t="s">
        <v>16</v>
      </c>
      <c r="CJ328" s="31" t="s">
        <v>120</v>
      </c>
      <c r="CK328" s="31" t="s">
        <v>84</v>
      </c>
      <c r="CL328" s="31" t="s">
        <v>38</v>
      </c>
      <c r="CM328" s="31" t="s">
        <v>100</v>
      </c>
      <c r="CN328" s="32" t="s">
        <v>24</v>
      </c>
      <c r="CO328" s="19"/>
    </row>
    <row r="329" spans="1:93" ht="12.75" x14ac:dyDescent="0.2">
      <c r="B329" s="8"/>
      <c r="C329" s="25">
        <v>17</v>
      </c>
      <c r="D329" s="26">
        <v>133</v>
      </c>
      <c r="E329" s="26">
        <v>85</v>
      </c>
      <c r="F329" s="26">
        <v>121</v>
      </c>
      <c r="G329" s="26">
        <v>90</v>
      </c>
      <c r="H329" s="26">
        <v>44</v>
      </c>
      <c r="I329" s="26">
        <v>101</v>
      </c>
      <c r="J329" s="26">
        <v>55</v>
      </c>
      <c r="K329" s="26">
        <v>24</v>
      </c>
      <c r="L329" s="26">
        <v>60</v>
      </c>
      <c r="M329" s="26">
        <v>12</v>
      </c>
      <c r="N329" s="27">
        <v>128</v>
      </c>
      <c r="O329" s="28">
        <f t="shared" si="228"/>
        <v>83810</v>
      </c>
      <c r="P329" s="29">
        <f t="shared" si="229"/>
        <v>9082800</v>
      </c>
      <c r="Q329" s="14"/>
      <c r="R329" s="135" t="s">
        <v>164</v>
      </c>
      <c r="S329" s="30" t="s">
        <v>91</v>
      </c>
      <c r="T329" s="31" t="s">
        <v>169</v>
      </c>
      <c r="U329" s="31" t="s">
        <v>166</v>
      </c>
      <c r="V329" s="119" t="s">
        <v>156</v>
      </c>
      <c r="W329" s="31" t="s">
        <v>145</v>
      </c>
      <c r="X329" s="31" t="s">
        <v>102</v>
      </c>
      <c r="Y329" s="31" t="s">
        <v>107</v>
      </c>
      <c r="Z329" s="112" t="s">
        <v>142</v>
      </c>
      <c r="AA329" s="31" t="s">
        <v>159</v>
      </c>
      <c r="AB329" s="31" t="s">
        <v>165</v>
      </c>
      <c r="AC329" s="31" t="s">
        <v>168</v>
      </c>
      <c r="AD329" s="32" t="s">
        <v>98</v>
      </c>
      <c r="AE329" s="19"/>
      <c r="AG329" s="8"/>
      <c r="AH329" s="25">
        <v>11</v>
      </c>
      <c r="AI329" s="26">
        <v>38</v>
      </c>
      <c r="AJ329" s="26">
        <v>96</v>
      </c>
      <c r="AK329" s="26">
        <v>73</v>
      </c>
      <c r="AL329" s="26">
        <v>3</v>
      </c>
      <c r="AM329" s="26">
        <v>76</v>
      </c>
      <c r="AN329" s="26">
        <v>69</v>
      </c>
      <c r="AO329" s="26">
        <v>142</v>
      </c>
      <c r="AP329" s="26">
        <v>72</v>
      </c>
      <c r="AQ329" s="26">
        <v>49</v>
      </c>
      <c r="AR329" s="26">
        <v>107</v>
      </c>
      <c r="AS329" s="27">
        <v>134</v>
      </c>
      <c r="AT329" s="28">
        <f t="shared" si="230"/>
        <v>83810</v>
      </c>
      <c r="AU329" s="29">
        <f t="shared" si="231"/>
        <v>9082800</v>
      </c>
      <c r="AV329" s="14"/>
      <c r="AW329" s="89" t="s">
        <v>178</v>
      </c>
      <c r="AX329" s="30" t="s">
        <v>120</v>
      </c>
      <c r="AY329" s="31" t="s">
        <v>149</v>
      </c>
      <c r="AZ329" s="93" t="s">
        <v>139</v>
      </c>
      <c r="BA329" s="33" t="s">
        <v>84</v>
      </c>
      <c r="BB329" s="31" t="s">
        <v>72</v>
      </c>
      <c r="BC329" s="31" t="s">
        <v>69</v>
      </c>
      <c r="BD329" s="31" t="s">
        <v>70</v>
      </c>
      <c r="BE329" s="94" t="s">
        <v>67</v>
      </c>
      <c r="BF329" s="31" t="s">
        <v>77</v>
      </c>
      <c r="BG329" s="31" t="s">
        <v>138</v>
      </c>
      <c r="BH329" s="31" t="s">
        <v>148</v>
      </c>
      <c r="BI329" s="38" t="s">
        <v>121</v>
      </c>
      <c r="BJ329" s="19"/>
      <c r="BL329" s="8"/>
      <c r="BM329" s="25">
        <v>137</v>
      </c>
      <c r="BN329" s="26">
        <v>39</v>
      </c>
      <c r="BO329" s="26">
        <v>136</v>
      </c>
      <c r="BP329" s="26">
        <v>55</v>
      </c>
      <c r="BQ329" s="26">
        <v>88</v>
      </c>
      <c r="BR329" s="26">
        <v>50</v>
      </c>
      <c r="BS329" s="26">
        <v>95</v>
      </c>
      <c r="BT329" s="26">
        <v>57</v>
      </c>
      <c r="BU329" s="26">
        <v>90</v>
      </c>
      <c r="BV329" s="26">
        <v>9</v>
      </c>
      <c r="BW329" s="26">
        <v>106</v>
      </c>
      <c r="BX329" s="27">
        <v>8</v>
      </c>
      <c r="BY329" s="28">
        <f t="shared" si="232"/>
        <v>83810</v>
      </c>
      <c r="BZ329" s="29">
        <f t="shared" si="233"/>
        <v>9082800</v>
      </c>
      <c r="CA329" s="14"/>
      <c r="CB329" s="139" t="s">
        <v>117</v>
      </c>
      <c r="CC329" s="30" t="s">
        <v>78</v>
      </c>
      <c r="CD329" s="31" t="s">
        <v>125</v>
      </c>
      <c r="CE329" s="31" t="s">
        <v>147</v>
      </c>
      <c r="CF329" s="31" t="s">
        <v>142</v>
      </c>
      <c r="CG329" s="31" t="s">
        <v>56</v>
      </c>
      <c r="CH329" s="31" t="s">
        <v>18</v>
      </c>
      <c r="CI329" s="31" t="s">
        <v>9</v>
      </c>
      <c r="CJ329" s="31" t="s">
        <v>61</v>
      </c>
      <c r="CK329" s="31" t="s">
        <v>145</v>
      </c>
      <c r="CL329" s="31" t="s">
        <v>150</v>
      </c>
      <c r="CM329" s="31" t="s">
        <v>128</v>
      </c>
      <c r="CN329" s="32" t="s">
        <v>83</v>
      </c>
      <c r="CO329" s="19"/>
    </row>
    <row r="330" spans="1:93" ht="12.75" x14ac:dyDescent="0.2">
      <c r="B330" s="8"/>
      <c r="C330" s="25">
        <v>39</v>
      </c>
      <c r="D330" s="26">
        <v>69</v>
      </c>
      <c r="E330" s="26">
        <v>38</v>
      </c>
      <c r="F330" s="26">
        <v>113</v>
      </c>
      <c r="G330" s="26">
        <v>6</v>
      </c>
      <c r="H330" s="26">
        <v>28</v>
      </c>
      <c r="I330" s="26">
        <v>117</v>
      </c>
      <c r="J330" s="26">
        <v>139</v>
      </c>
      <c r="K330" s="26">
        <v>32</v>
      </c>
      <c r="L330" s="26">
        <v>107</v>
      </c>
      <c r="M330" s="26">
        <v>76</v>
      </c>
      <c r="N330" s="27">
        <v>106</v>
      </c>
      <c r="O330" s="28">
        <f t="shared" si="228"/>
        <v>83810</v>
      </c>
      <c r="P330" s="29">
        <f t="shared" si="229"/>
        <v>9082800</v>
      </c>
      <c r="Q330" s="14"/>
      <c r="R330" s="135" t="s">
        <v>170</v>
      </c>
      <c r="S330" s="30" t="s">
        <v>125</v>
      </c>
      <c r="T330" s="31" t="s">
        <v>70</v>
      </c>
      <c r="U330" s="31" t="s">
        <v>149</v>
      </c>
      <c r="V330" s="31" t="s">
        <v>155</v>
      </c>
      <c r="W330" s="119" t="s">
        <v>28</v>
      </c>
      <c r="X330" s="31" t="s">
        <v>116</v>
      </c>
      <c r="Y330" s="31" t="s">
        <v>111</v>
      </c>
      <c r="Z330" s="31" t="s">
        <v>25</v>
      </c>
      <c r="AA330" s="112" t="s">
        <v>160</v>
      </c>
      <c r="AB330" s="31" t="s">
        <v>148</v>
      </c>
      <c r="AC330" s="31" t="s">
        <v>69</v>
      </c>
      <c r="AD330" s="32" t="s">
        <v>128</v>
      </c>
      <c r="AE330" s="19"/>
      <c r="AG330" s="8"/>
      <c r="AH330" s="25">
        <v>138</v>
      </c>
      <c r="AI330" s="26">
        <v>31</v>
      </c>
      <c r="AJ330" s="26">
        <v>35</v>
      </c>
      <c r="AK330" s="26">
        <v>121</v>
      </c>
      <c r="AL330" s="26">
        <v>82</v>
      </c>
      <c r="AM330" s="26">
        <v>95</v>
      </c>
      <c r="AN330" s="26">
        <v>50</v>
      </c>
      <c r="AO330" s="26">
        <v>63</v>
      </c>
      <c r="AP330" s="26">
        <v>24</v>
      </c>
      <c r="AQ330" s="26">
        <v>110</v>
      </c>
      <c r="AR330" s="26">
        <v>114</v>
      </c>
      <c r="AS330" s="27">
        <v>7</v>
      </c>
      <c r="AT330" s="28">
        <f t="shared" si="230"/>
        <v>83810</v>
      </c>
      <c r="AU330" s="29">
        <f t="shared" si="231"/>
        <v>9082800</v>
      </c>
      <c r="AV330" s="14"/>
      <c r="AW330" s="89" t="s">
        <v>164</v>
      </c>
      <c r="AX330" s="30" t="s">
        <v>52</v>
      </c>
      <c r="AY330" s="31" t="s">
        <v>92</v>
      </c>
      <c r="AZ330" s="93" t="s">
        <v>176</v>
      </c>
      <c r="BA330" s="31" t="s">
        <v>156</v>
      </c>
      <c r="BB330" s="33" t="s">
        <v>95</v>
      </c>
      <c r="BC330" s="31" t="s">
        <v>9</v>
      </c>
      <c r="BD330" s="31" t="s">
        <v>18</v>
      </c>
      <c r="BE330" s="97" t="s">
        <v>94</v>
      </c>
      <c r="BF330" s="31" t="s">
        <v>159</v>
      </c>
      <c r="BG330" s="31" t="s">
        <v>175</v>
      </c>
      <c r="BH330" s="31" t="s">
        <v>97</v>
      </c>
      <c r="BI330" s="32" t="s">
        <v>43</v>
      </c>
      <c r="BJ330" s="19"/>
      <c r="BL330" s="8"/>
      <c r="BM330" s="25">
        <v>6</v>
      </c>
      <c r="BN330" s="26">
        <v>47</v>
      </c>
      <c r="BO330" s="26">
        <v>48</v>
      </c>
      <c r="BP330" s="26">
        <v>20</v>
      </c>
      <c r="BQ330" s="26">
        <v>115</v>
      </c>
      <c r="BR330" s="26">
        <v>84</v>
      </c>
      <c r="BS330" s="26">
        <v>61</v>
      </c>
      <c r="BT330" s="26">
        <v>30</v>
      </c>
      <c r="BU330" s="26">
        <v>125</v>
      </c>
      <c r="BV330" s="26">
        <v>97</v>
      </c>
      <c r="BW330" s="26">
        <v>98</v>
      </c>
      <c r="BX330" s="27">
        <v>139</v>
      </c>
      <c r="BY330" s="28">
        <f t="shared" si="232"/>
        <v>83810</v>
      </c>
      <c r="BZ330" s="29">
        <f t="shared" si="233"/>
        <v>9082800</v>
      </c>
      <c r="CA330" s="14"/>
      <c r="CB330" s="139" t="s">
        <v>132</v>
      </c>
      <c r="CC330" s="30" t="s">
        <v>28</v>
      </c>
      <c r="CD330" s="31" t="s">
        <v>135</v>
      </c>
      <c r="CE330" s="31" t="s">
        <v>146</v>
      </c>
      <c r="CF330" s="31" t="s">
        <v>54</v>
      </c>
      <c r="CG330" s="31" t="s">
        <v>113</v>
      </c>
      <c r="CH330" s="31" t="s">
        <v>12</v>
      </c>
      <c r="CI330" s="31" t="s">
        <v>15</v>
      </c>
      <c r="CJ330" s="31" t="s">
        <v>114</v>
      </c>
      <c r="CK330" s="31" t="s">
        <v>63</v>
      </c>
      <c r="CL330" s="31" t="s">
        <v>141</v>
      </c>
      <c r="CM330" s="31" t="s">
        <v>134</v>
      </c>
      <c r="CN330" s="32" t="s">
        <v>25</v>
      </c>
      <c r="CO330" s="19"/>
    </row>
    <row r="331" spans="1:93" ht="12.75" x14ac:dyDescent="0.2">
      <c r="B331" s="8"/>
      <c r="C331" s="25">
        <v>126</v>
      </c>
      <c r="D331" s="26">
        <v>114</v>
      </c>
      <c r="E331" s="26">
        <v>15</v>
      </c>
      <c r="F331" s="26">
        <v>66</v>
      </c>
      <c r="G331" s="26">
        <v>119</v>
      </c>
      <c r="H331" s="26">
        <v>89</v>
      </c>
      <c r="I331" s="26">
        <v>56</v>
      </c>
      <c r="J331" s="26">
        <v>26</v>
      </c>
      <c r="K331" s="26">
        <v>79</v>
      </c>
      <c r="L331" s="26">
        <v>130</v>
      </c>
      <c r="M331" s="26">
        <v>31</v>
      </c>
      <c r="N331" s="27">
        <v>19</v>
      </c>
      <c r="O331" s="28">
        <f t="shared" si="228"/>
        <v>83810</v>
      </c>
      <c r="P331" s="29">
        <f t="shared" si="229"/>
        <v>9082800</v>
      </c>
      <c r="Q331" s="14"/>
      <c r="R331" s="135" t="s">
        <v>172</v>
      </c>
      <c r="S331" s="30" t="s">
        <v>75</v>
      </c>
      <c r="T331" s="31" t="s">
        <v>97</v>
      </c>
      <c r="U331" s="31" t="s">
        <v>19</v>
      </c>
      <c r="V331" s="31" t="s">
        <v>106</v>
      </c>
      <c r="W331" s="31" t="s">
        <v>46</v>
      </c>
      <c r="X331" s="119" t="s">
        <v>48</v>
      </c>
      <c r="Y331" s="31" t="s">
        <v>47</v>
      </c>
      <c r="Z331" s="31" t="s">
        <v>49</v>
      </c>
      <c r="AA331" s="31" t="s">
        <v>103</v>
      </c>
      <c r="AB331" s="112" t="s">
        <v>8</v>
      </c>
      <c r="AC331" s="31" t="s">
        <v>92</v>
      </c>
      <c r="AD331" s="32" t="s">
        <v>64</v>
      </c>
      <c r="AE331" s="19"/>
      <c r="AG331" s="8"/>
      <c r="AH331" s="25">
        <v>100</v>
      </c>
      <c r="AI331" s="26">
        <v>37</v>
      </c>
      <c r="AJ331" s="26">
        <v>126</v>
      </c>
      <c r="AK331" s="26">
        <v>26</v>
      </c>
      <c r="AL331" s="26">
        <v>77</v>
      </c>
      <c r="AM331" s="26">
        <v>15</v>
      </c>
      <c r="AN331" s="26">
        <v>130</v>
      </c>
      <c r="AO331" s="26">
        <v>68</v>
      </c>
      <c r="AP331" s="26">
        <v>119</v>
      </c>
      <c r="AQ331" s="26">
        <v>19</v>
      </c>
      <c r="AR331" s="26">
        <v>108</v>
      </c>
      <c r="AS331" s="27">
        <v>45</v>
      </c>
      <c r="AT331" s="28">
        <f t="shared" si="230"/>
        <v>83810</v>
      </c>
      <c r="AU331" s="29">
        <f t="shared" si="231"/>
        <v>9082800</v>
      </c>
      <c r="AV331" s="14"/>
      <c r="AW331" s="89" t="s">
        <v>20</v>
      </c>
      <c r="AX331" s="39" t="s">
        <v>108</v>
      </c>
      <c r="AY331" s="31" t="s">
        <v>130</v>
      </c>
      <c r="AZ331" s="93" t="s">
        <v>75</v>
      </c>
      <c r="BA331" s="31" t="s">
        <v>49</v>
      </c>
      <c r="BB331" s="31" t="s">
        <v>80</v>
      </c>
      <c r="BC331" s="33" t="s">
        <v>19</v>
      </c>
      <c r="BD331" s="31" t="s">
        <v>8</v>
      </c>
      <c r="BE331" s="94" t="s">
        <v>81</v>
      </c>
      <c r="BF331" s="31" t="s">
        <v>46</v>
      </c>
      <c r="BG331" s="31" t="s">
        <v>64</v>
      </c>
      <c r="BH331" s="31" t="s">
        <v>131</v>
      </c>
      <c r="BI331" s="32" t="s">
        <v>101</v>
      </c>
      <c r="BJ331" s="19"/>
      <c r="BL331" s="8"/>
      <c r="BM331" s="25">
        <v>44</v>
      </c>
      <c r="BN331" s="26">
        <v>52</v>
      </c>
      <c r="BO331" s="26">
        <v>35</v>
      </c>
      <c r="BP331" s="26">
        <v>4</v>
      </c>
      <c r="BQ331" s="26">
        <v>105</v>
      </c>
      <c r="BR331" s="26">
        <v>117</v>
      </c>
      <c r="BS331" s="26">
        <v>28</v>
      </c>
      <c r="BT331" s="26">
        <v>40</v>
      </c>
      <c r="BU331" s="26">
        <v>141</v>
      </c>
      <c r="BV331" s="26">
        <v>110</v>
      </c>
      <c r="BW331" s="26">
        <v>93</v>
      </c>
      <c r="BX331" s="27">
        <v>101</v>
      </c>
      <c r="BY331" s="28">
        <f t="shared" si="232"/>
        <v>83810</v>
      </c>
      <c r="BZ331" s="29">
        <f t="shared" si="233"/>
        <v>9082800</v>
      </c>
      <c r="CA331" s="14"/>
      <c r="CB331" s="139"/>
      <c r="CC331" s="30" t="s">
        <v>102</v>
      </c>
      <c r="CD331" s="174" t="s">
        <v>86</v>
      </c>
      <c r="CE331" s="174" t="s">
        <v>176</v>
      </c>
      <c r="CF331" s="174" t="s">
        <v>82</v>
      </c>
      <c r="CG331" s="174" t="s">
        <v>36</v>
      </c>
      <c r="CH331" s="31" t="s">
        <v>111</v>
      </c>
      <c r="CI331" s="31" t="s">
        <v>116</v>
      </c>
      <c r="CJ331" s="174" t="s">
        <v>39</v>
      </c>
      <c r="CK331" s="174" t="s">
        <v>79</v>
      </c>
      <c r="CL331" s="174" t="s">
        <v>175</v>
      </c>
      <c r="CM331" s="174" t="s">
        <v>89</v>
      </c>
      <c r="CN331" s="32" t="s">
        <v>107</v>
      </c>
      <c r="CO331" s="19"/>
    </row>
    <row r="332" spans="1:93" ht="12.75" x14ac:dyDescent="0.2">
      <c r="B332" s="8"/>
      <c r="C332" s="25">
        <v>65</v>
      </c>
      <c r="D332" s="26">
        <v>8</v>
      </c>
      <c r="E332" s="26">
        <v>129</v>
      </c>
      <c r="F332" s="26">
        <v>34</v>
      </c>
      <c r="G332" s="26">
        <v>40</v>
      </c>
      <c r="H332" s="26">
        <v>93</v>
      </c>
      <c r="I332" s="26">
        <v>52</v>
      </c>
      <c r="J332" s="26">
        <v>105</v>
      </c>
      <c r="K332" s="26">
        <v>111</v>
      </c>
      <c r="L332" s="26">
        <v>16</v>
      </c>
      <c r="M332" s="26">
        <v>137</v>
      </c>
      <c r="N332" s="27">
        <v>80</v>
      </c>
      <c r="O332" s="28">
        <f t="shared" si="228"/>
        <v>83810</v>
      </c>
      <c r="P332" s="29">
        <f t="shared" si="229"/>
        <v>9082800</v>
      </c>
      <c r="Q332" s="14"/>
      <c r="R332" s="135" t="s">
        <v>20</v>
      </c>
      <c r="S332" s="182" t="s">
        <v>35</v>
      </c>
      <c r="T332" s="31" t="s">
        <v>83</v>
      </c>
      <c r="U332" s="31" t="s">
        <v>30</v>
      </c>
      <c r="V332" s="31" t="s">
        <v>37</v>
      </c>
      <c r="W332" s="31" t="s">
        <v>39</v>
      </c>
      <c r="X332" s="31" t="s">
        <v>89</v>
      </c>
      <c r="Y332" s="119" t="s">
        <v>86</v>
      </c>
      <c r="Z332" s="31" t="s">
        <v>36</v>
      </c>
      <c r="AA332" s="31" t="s">
        <v>38</v>
      </c>
      <c r="AB332" s="31" t="s">
        <v>23</v>
      </c>
      <c r="AC332" s="31" t="s">
        <v>78</v>
      </c>
      <c r="AD332" s="32" t="s">
        <v>40</v>
      </c>
      <c r="AE332" s="19"/>
      <c r="AG332" s="8"/>
      <c r="AH332" s="25">
        <v>85</v>
      </c>
      <c r="AI332" s="26">
        <v>75</v>
      </c>
      <c r="AJ332" s="26">
        <v>42</v>
      </c>
      <c r="AK332" s="26">
        <v>2</v>
      </c>
      <c r="AL332" s="26">
        <v>136</v>
      </c>
      <c r="AM332" s="26">
        <v>56</v>
      </c>
      <c r="AN332" s="26">
        <v>89</v>
      </c>
      <c r="AO332" s="26">
        <v>9</v>
      </c>
      <c r="AP332" s="26">
        <v>143</v>
      </c>
      <c r="AQ332" s="26">
        <v>103</v>
      </c>
      <c r="AR332" s="26">
        <v>70</v>
      </c>
      <c r="AS332" s="27">
        <v>60</v>
      </c>
      <c r="AT332" s="28">
        <f t="shared" si="230"/>
        <v>83810</v>
      </c>
      <c r="AU332" s="29">
        <f t="shared" si="231"/>
        <v>9082800</v>
      </c>
      <c r="AV332" s="14"/>
      <c r="AW332" s="89" t="s">
        <v>53</v>
      </c>
      <c r="AX332" s="30" t="s">
        <v>166</v>
      </c>
      <c r="AY332" s="34" t="s">
        <v>163</v>
      </c>
      <c r="AZ332" s="93" t="s">
        <v>13</v>
      </c>
      <c r="BA332" s="31" t="s">
        <v>157</v>
      </c>
      <c r="BB332" s="31" t="s">
        <v>147</v>
      </c>
      <c r="BC332" s="31" t="s">
        <v>47</v>
      </c>
      <c r="BD332" s="33" t="s">
        <v>48</v>
      </c>
      <c r="BE332" s="94" t="s">
        <v>150</v>
      </c>
      <c r="BF332" s="31" t="s">
        <v>158</v>
      </c>
      <c r="BG332" s="31" t="s">
        <v>14</v>
      </c>
      <c r="BH332" s="31" t="s">
        <v>162</v>
      </c>
      <c r="BI332" s="32" t="s">
        <v>165</v>
      </c>
      <c r="BJ332" s="19"/>
      <c r="BL332" s="8"/>
      <c r="BM332" s="25">
        <v>91</v>
      </c>
      <c r="BN332" s="26">
        <v>127</v>
      </c>
      <c r="BO332" s="26">
        <v>5</v>
      </c>
      <c r="BP332" s="26">
        <v>79</v>
      </c>
      <c r="BQ332" s="26">
        <v>70</v>
      </c>
      <c r="BR332" s="26">
        <v>23</v>
      </c>
      <c r="BS332" s="26">
        <v>122</v>
      </c>
      <c r="BT332" s="26">
        <v>75</v>
      </c>
      <c r="BU332" s="26">
        <v>66</v>
      </c>
      <c r="BV332" s="26">
        <v>140</v>
      </c>
      <c r="BW332" s="26">
        <v>18</v>
      </c>
      <c r="BX332" s="27">
        <v>54</v>
      </c>
      <c r="BY332" s="28">
        <f t="shared" si="232"/>
        <v>83810</v>
      </c>
      <c r="BZ332" s="29">
        <f t="shared" si="233"/>
        <v>9082800</v>
      </c>
      <c r="CA332" s="14"/>
      <c r="CB332" s="139" t="s">
        <v>154</v>
      </c>
      <c r="CC332" s="30" t="s">
        <v>119</v>
      </c>
      <c r="CD332" s="173" t="s">
        <v>41</v>
      </c>
      <c r="CE332" s="173" t="s">
        <v>144</v>
      </c>
      <c r="CF332" s="173" t="s">
        <v>103</v>
      </c>
      <c r="CG332" s="173" t="s">
        <v>162</v>
      </c>
      <c r="CH332" s="31" t="s">
        <v>65</v>
      </c>
      <c r="CI332" s="31" t="s">
        <v>74</v>
      </c>
      <c r="CJ332" s="173" t="s">
        <v>163</v>
      </c>
      <c r="CK332" s="173" t="s">
        <v>106</v>
      </c>
      <c r="CL332" s="173" t="s">
        <v>143</v>
      </c>
      <c r="CM332" s="173" t="s">
        <v>34</v>
      </c>
      <c r="CN332" s="32" t="s">
        <v>122</v>
      </c>
      <c r="CO332" s="19"/>
    </row>
    <row r="333" spans="1:93" ht="12.75" x14ac:dyDescent="0.2">
      <c r="B333" s="8"/>
      <c r="C333" s="25">
        <v>142</v>
      </c>
      <c r="D333" s="26">
        <v>54</v>
      </c>
      <c r="E333" s="26">
        <v>81</v>
      </c>
      <c r="F333" s="26">
        <v>77</v>
      </c>
      <c r="G333" s="26">
        <v>122</v>
      </c>
      <c r="H333" s="26">
        <v>124</v>
      </c>
      <c r="I333" s="26">
        <v>21</v>
      </c>
      <c r="J333" s="26">
        <v>23</v>
      </c>
      <c r="K333" s="26">
        <v>68</v>
      </c>
      <c r="L333" s="26">
        <v>64</v>
      </c>
      <c r="M333" s="26">
        <v>91</v>
      </c>
      <c r="N333" s="27">
        <v>3</v>
      </c>
      <c r="O333" s="28">
        <f t="shared" si="228"/>
        <v>83810</v>
      </c>
      <c r="P333" s="29">
        <f t="shared" si="229"/>
        <v>9082800</v>
      </c>
      <c r="Q333" s="14"/>
      <c r="R333" s="135" t="s">
        <v>53</v>
      </c>
      <c r="S333" s="30" t="s">
        <v>67</v>
      </c>
      <c r="T333" s="112" t="s">
        <v>122</v>
      </c>
      <c r="U333" s="31" t="s">
        <v>153</v>
      </c>
      <c r="V333" s="31" t="s">
        <v>80</v>
      </c>
      <c r="W333" s="31" t="s">
        <v>74</v>
      </c>
      <c r="X333" s="31" t="s">
        <v>109</v>
      </c>
      <c r="Y333" s="31" t="s">
        <v>100</v>
      </c>
      <c r="Z333" s="119" t="s">
        <v>65</v>
      </c>
      <c r="AA333" s="31" t="s">
        <v>81</v>
      </c>
      <c r="AB333" s="31" t="s">
        <v>152</v>
      </c>
      <c r="AC333" s="31" t="s">
        <v>119</v>
      </c>
      <c r="AD333" s="32" t="s">
        <v>72</v>
      </c>
      <c r="AE333" s="19"/>
      <c r="AG333" s="8"/>
      <c r="AH333" s="25">
        <v>125</v>
      </c>
      <c r="AI333" s="26">
        <v>102</v>
      </c>
      <c r="AJ333" s="26">
        <v>109</v>
      </c>
      <c r="AK333" s="26">
        <v>57</v>
      </c>
      <c r="AL333" s="26">
        <v>144</v>
      </c>
      <c r="AM333" s="26">
        <v>80</v>
      </c>
      <c r="AN333" s="26">
        <v>65</v>
      </c>
      <c r="AO333" s="26">
        <v>1</v>
      </c>
      <c r="AP333" s="26">
        <v>88</v>
      </c>
      <c r="AQ333" s="26">
        <v>36</v>
      </c>
      <c r="AR333" s="26">
        <v>43</v>
      </c>
      <c r="AS333" s="27">
        <v>20</v>
      </c>
      <c r="AT333" s="28">
        <f t="shared" si="230"/>
        <v>83810</v>
      </c>
      <c r="AU333" s="29">
        <f t="shared" si="231"/>
        <v>9082800</v>
      </c>
      <c r="AV333" s="14"/>
      <c r="AW333" s="89" t="s">
        <v>85</v>
      </c>
      <c r="AX333" s="30" t="s">
        <v>63</v>
      </c>
      <c r="AY333" s="31" t="s">
        <v>58</v>
      </c>
      <c r="AZ333" s="95" t="s">
        <v>60</v>
      </c>
      <c r="BA333" s="31" t="s">
        <v>61</v>
      </c>
      <c r="BB333" s="31" t="s">
        <v>62</v>
      </c>
      <c r="BC333" s="31" t="s">
        <v>40</v>
      </c>
      <c r="BD333" s="31" t="s">
        <v>35</v>
      </c>
      <c r="BE333" s="106" t="s">
        <v>55</v>
      </c>
      <c r="BF333" s="31" t="s">
        <v>56</v>
      </c>
      <c r="BG333" s="31" t="s">
        <v>57</v>
      </c>
      <c r="BH333" s="31" t="s">
        <v>59</v>
      </c>
      <c r="BI333" s="32" t="s">
        <v>54</v>
      </c>
      <c r="BJ333" s="19"/>
      <c r="BL333" s="8"/>
      <c r="BM333" s="25">
        <v>109</v>
      </c>
      <c r="BN333" s="26">
        <v>38</v>
      </c>
      <c r="BO333" s="26">
        <v>85</v>
      </c>
      <c r="BP333" s="26">
        <v>29</v>
      </c>
      <c r="BQ333" s="26">
        <v>13</v>
      </c>
      <c r="BR333" s="26">
        <v>25</v>
      </c>
      <c r="BS333" s="26">
        <v>120</v>
      </c>
      <c r="BT333" s="26">
        <v>132</v>
      </c>
      <c r="BU333" s="26">
        <v>116</v>
      </c>
      <c r="BV333" s="26">
        <v>60</v>
      </c>
      <c r="BW333" s="26">
        <v>107</v>
      </c>
      <c r="BX333" s="27">
        <v>36</v>
      </c>
      <c r="BY333" s="28">
        <f t="shared" si="232"/>
        <v>83810</v>
      </c>
      <c r="BZ333" s="29">
        <f t="shared" si="233"/>
        <v>9082800</v>
      </c>
      <c r="CA333" s="14"/>
      <c r="CB333" s="139" t="s">
        <v>167</v>
      </c>
      <c r="CC333" s="30" t="s">
        <v>60</v>
      </c>
      <c r="CD333" s="31" t="s">
        <v>149</v>
      </c>
      <c r="CE333" s="31" t="s">
        <v>166</v>
      </c>
      <c r="CF333" s="31" t="s">
        <v>136</v>
      </c>
      <c r="CG333" s="31" t="s">
        <v>118</v>
      </c>
      <c r="CH333" s="31" t="s">
        <v>93</v>
      </c>
      <c r="CI333" s="31" t="s">
        <v>96</v>
      </c>
      <c r="CJ333" s="31" t="s">
        <v>123</v>
      </c>
      <c r="CK333" s="31" t="s">
        <v>133</v>
      </c>
      <c r="CL333" s="31" t="s">
        <v>165</v>
      </c>
      <c r="CM333" s="31" t="s">
        <v>148</v>
      </c>
      <c r="CN333" s="32" t="s">
        <v>57</v>
      </c>
      <c r="CO333" s="19"/>
    </row>
    <row r="334" spans="1:93" ht="12.75" x14ac:dyDescent="0.2">
      <c r="A334" s="140"/>
      <c r="B334" s="8"/>
      <c r="C334" s="25">
        <v>100</v>
      </c>
      <c r="D334" s="26">
        <v>62</v>
      </c>
      <c r="E334" s="26">
        <v>4</v>
      </c>
      <c r="F334" s="26">
        <v>118</v>
      </c>
      <c r="G334" s="26">
        <v>36</v>
      </c>
      <c r="H334" s="26">
        <v>35</v>
      </c>
      <c r="I334" s="26">
        <v>110</v>
      </c>
      <c r="J334" s="26">
        <v>109</v>
      </c>
      <c r="K334" s="26">
        <v>27</v>
      </c>
      <c r="L334" s="26">
        <v>141</v>
      </c>
      <c r="M334" s="26">
        <v>83</v>
      </c>
      <c r="N334" s="27">
        <v>45</v>
      </c>
      <c r="O334" s="28">
        <f t="shared" si="228"/>
        <v>83810</v>
      </c>
      <c r="P334" s="29">
        <f t="shared" si="229"/>
        <v>9082800</v>
      </c>
      <c r="Q334" s="14"/>
      <c r="R334" s="135" t="s">
        <v>85</v>
      </c>
      <c r="S334" s="30" t="s">
        <v>108</v>
      </c>
      <c r="T334" s="31" t="s">
        <v>21</v>
      </c>
      <c r="U334" s="112" t="s">
        <v>82</v>
      </c>
      <c r="V334" s="31" t="s">
        <v>11</v>
      </c>
      <c r="W334" s="31" t="s">
        <v>57</v>
      </c>
      <c r="X334" s="31" t="s">
        <v>176</v>
      </c>
      <c r="Y334" s="31" t="s">
        <v>175</v>
      </c>
      <c r="Z334" s="31" t="s">
        <v>60</v>
      </c>
      <c r="AA334" s="119" t="s">
        <v>16</v>
      </c>
      <c r="AB334" s="31" t="s">
        <v>79</v>
      </c>
      <c r="AC334" s="31" t="s">
        <v>32</v>
      </c>
      <c r="AD334" s="32" t="s">
        <v>101</v>
      </c>
      <c r="AE334" s="19"/>
      <c r="AG334" s="8"/>
      <c r="AH334" s="25">
        <v>118</v>
      </c>
      <c r="AI334" s="26">
        <v>74</v>
      </c>
      <c r="AJ334" s="26">
        <v>131</v>
      </c>
      <c r="AK334" s="26">
        <v>34</v>
      </c>
      <c r="AL334" s="26">
        <v>93</v>
      </c>
      <c r="AM334" s="26">
        <v>18</v>
      </c>
      <c r="AN334" s="26">
        <v>127</v>
      </c>
      <c r="AO334" s="26">
        <v>52</v>
      </c>
      <c r="AP334" s="26">
        <v>111</v>
      </c>
      <c r="AQ334" s="26">
        <v>14</v>
      </c>
      <c r="AR334" s="26">
        <v>71</v>
      </c>
      <c r="AS334" s="27">
        <v>27</v>
      </c>
      <c r="AT334" s="28">
        <f t="shared" si="230"/>
        <v>83810</v>
      </c>
      <c r="AU334" s="29">
        <f t="shared" si="231"/>
        <v>9082800</v>
      </c>
      <c r="AV334" s="14"/>
      <c r="AW334" s="89" t="s">
        <v>110</v>
      </c>
      <c r="AX334" s="30" t="s">
        <v>11</v>
      </c>
      <c r="AY334" s="31" t="s">
        <v>87</v>
      </c>
      <c r="AZ334" s="93" t="s">
        <v>10</v>
      </c>
      <c r="BA334" s="34" t="s">
        <v>37</v>
      </c>
      <c r="BB334" s="31" t="s">
        <v>89</v>
      </c>
      <c r="BC334" s="31" t="s">
        <v>34</v>
      </c>
      <c r="BD334" s="31" t="s">
        <v>41</v>
      </c>
      <c r="BE334" s="94" t="s">
        <v>86</v>
      </c>
      <c r="BF334" s="33" t="s">
        <v>38</v>
      </c>
      <c r="BG334" s="31" t="s">
        <v>17</v>
      </c>
      <c r="BH334" s="31" t="s">
        <v>88</v>
      </c>
      <c r="BI334" s="32" t="s">
        <v>16</v>
      </c>
      <c r="BJ334" s="19"/>
      <c r="BL334" s="8"/>
      <c r="BM334" s="25">
        <v>46</v>
      </c>
      <c r="BN334" s="26">
        <v>113</v>
      </c>
      <c r="BO334" s="26">
        <v>135</v>
      </c>
      <c r="BP334" s="26">
        <v>45</v>
      </c>
      <c r="BQ334" s="26">
        <v>15</v>
      </c>
      <c r="BR334" s="26">
        <v>65</v>
      </c>
      <c r="BS334" s="26">
        <v>80</v>
      </c>
      <c r="BT334" s="26">
        <v>130</v>
      </c>
      <c r="BU334" s="26">
        <v>100</v>
      </c>
      <c r="BV334" s="26">
        <v>10</v>
      </c>
      <c r="BW334" s="26">
        <v>32</v>
      </c>
      <c r="BX334" s="27">
        <v>99</v>
      </c>
      <c r="BY334" s="28">
        <f t="shared" si="232"/>
        <v>83810</v>
      </c>
      <c r="BZ334" s="29">
        <f t="shared" si="233"/>
        <v>9082800</v>
      </c>
      <c r="CA334" s="14"/>
      <c r="CB334" s="139" t="s">
        <v>171</v>
      </c>
      <c r="CC334" s="30" t="s">
        <v>31</v>
      </c>
      <c r="CD334" s="31" t="s">
        <v>155</v>
      </c>
      <c r="CE334" s="31" t="s">
        <v>112</v>
      </c>
      <c r="CF334" s="31" t="s">
        <v>101</v>
      </c>
      <c r="CG334" s="31" t="s">
        <v>19</v>
      </c>
      <c r="CH334" s="31" t="s">
        <v>35</v>
      </c>
      <c r="CI334" s="31" t="s">
        <v>40</v>
      </c>
      <c r="CJ334" s="31" t="s">
        <v>8</v>
      </c>
      <c r="CK334" s="31" t="s">
        <v>108</v>
      </c>
      <c r="CL334" s="31" t="s">
        <v>115</v>
      </c>
      <c r="CM334" s="31" t="s">
        <v>160</v>
      </c>
      <c r="CN334" s="32" t="s">
        <v>22</v>
      </c>
      <c r="CO334" s="19"/>
    </row>
    <row r="335" spans="1:93" ht="12.75" x14ac:dyDescent="0.2">
      <c r="A335" s="140"/>
      <c r="B335" s="8"/>
      <c r="C335" s="25">
        <v>71</v>
      </c>
      <c r="D335" s="26">
        <v>1</v>
      </c>
      <c r="E335" s="26">
        <v>67</v>
      </c>
      <c r="F335" s="26">
        <v>96</v>
      </c>
      <c r="G335" s="26">
        <v>53</v>
      </c>
      <c r="H335" s="26">
        <v>138</v>
      </c>
      <c r="I335" s="26">
        <v>7</v>
      </c>
      <c r="J335" s="26">
        <v>92</v>
      </c>
      <c r="K335" s="26">
        <v>49</v>
      </c>
      <c r="L335" s="26">
        <v>78</v>
      </c>
      <c r="M335" s="26">
        <v>144</v>
      </c>
      <c r="N335" s="27">
        <v>74</v>
      </c>
      <c r="O335" s="28">
        <f t="shared" si="228"/>
        <v>83810</v>
      </c>
      <c r="P335" s="29">
        <f t="shared" si="229"/>
        <v>9082800</v>
      </c>
      <c r="Q335" s="14"/>
      <c r="R335" s="135" t="s">
        <v>110</v>
      </c>
      <c r="S335" s="30" t="s">
        <v>88</v>
      </c>
      <c r="T335" s="31" t="s">
        <v>55</v>
      </c>
      <c r="U335" s="31" t="s">
        <v>68</v>
      </c>
      <c r="V335" s="112" t="s">
        <v>139</v>
      </c>
      <c r="W335" s="31" t="s">
        <v>29</v>
      </c>
      <c r="X335" s="31" t="s">
        <v>52</v>
      </c>
      <c r="Y335" s="31" t="s">
        <v>43</v>
      </c>
      <c r="Z335" s="31" t="s">
        <v>24</v>
      </c>
      <c r="AA335" s="31" t="s">
        <v>138</v>
      </c>
      <c r="AB335" s="119" t="s">
        <v>71</v>
      </c>
      <c r="AC335" s="31" t="s">
        <v>62</v>
      </c>
      <c r="AD335" s="32" t="s">
        <v>87</v>
      </c>
      <c r="AE335" s="19"/>
      <c r="AG335" s="8"/>
      <c r="AH335" s="25">
        <v>28</v>
      </c>
      <c r="AI335" s="26">
        <v>115</v>
      </c>
      <c r="AJ335" s="26">
        <v>10</v>
      </c>
      <c r="AK335" s="26">
        <v>122</v>
      </c>
      <c r="AL335" s="26">
        <v>59</v>
      </c>
      <c r="AM335" s="26">
        <v>79</v>
      </c>
      <c r="AN335" s="26">
        <v>66</v>
      </c>
      <c r="AO335" s="26">
        <v>86</v>
      </c>
      <c r="AP335" s="26">
        <v>23</v>
      </c>
      <c r="AQ335" s="26">
        <v>135</v>
      </c>
      <c r="AR335" s="26">
        <v>30</v>
      </c>
      <c r="AS335" s="27">
        <v>117</v>
      </c>
      <c r="AT335" s="28">
        <f t="shared" si="230"/>
        <v>83810</v>
      </c>
      <c r="AU335" s="29">
        <f t="shared" si="231"/>
        <v>9082800</v>
      </c>
      <c r="AV335" s="14"/>
      <c r="AW335" s="89" t="s">
        <v>129</v>
      </c>
      <c r="AX335" s="30" t="s">
        <v>116</v>
      </c>
      <c r="AY335" s="31" t="s">
        <v>113</v>
      </c>
      <c r="AZ335" s="93" t="s">
        <v>115</v>
      </c>
      <c r="BA335" s="31" t="s">
        <v>74</v>
      </c>
      <c r="BB335" s="34" t="s">
        <v>73</v>
      </c>
      <c r="BC335" s="31" t="s">
        <v>103</v>
      </c>
      <c r="BD335" s="31" t="s">
        <v>106</v>
      </c>
      <c r="BE335" s="94" t="s">
        <v>66</v>
      </c>
      <c r="BF335" s="31" t="s">
        <v>65</v>
      </c>
      <c r="BG335" s="33" t="s">
        <v>112</v>
      </c>
      <c r="BH335" s="31" t="s">
        <v>114</v>
      </c>
      <c r="BI335" s="32" t="s">
        <v>111</v>
      </c>
      <c r="BJ335" s="19"/>
      <c r="BL335" s="8"/>
      <c r="BM335" s="25">
        <v>114</v>
      </c>
      <c r="BN335" s="26">
        <v>1</v>
      </c>
      <c r="BO335" s="26">
        <v>83</v>
      </c>
      <c r="BP335" s="26">
        <v>129</v>
      </c>
      <c r="BQ335" s="26">
        <v>77</v>
      </c>
      <c r="BR335" s="26">
        <v>58</v>
      </c>
      <c r="BS335" s="26">
        <v>87</v>
      </c>
      <c r="BT335" s="26">
        <v>68</v>
      </c>
      <c r="BU335" s="26">
        <v>16</v>
      </c>
      <c r="BV335" s="26">
        <v>62</v>
      </c>
      <c r="BW335" s="26">
        <v>144</v>
      </c>
      <c r="BX335" s="27">
        <v>31</v>
      </c>
      <c r="BY335" s="28">
        <f t="shared" si="232"/>
        <v>83810</v>
      </c>
      <c r="BZ335" s="29">
        <f t="shared" si="233"/>
        <v>9082800</v>
      </c>
      <c r="CA335" s="14"/>
      <c r="CB335" s="139" t="s">
        <v>42</v>
      </c>
      <c r="CC335" s="30" t="s">
        <v>97</v>
      </c>
      <c r="CD335" s="31" t="s">
        <v>55</v>
      </c>
      <c r="CE335" s="31" t="s">
        <v>32</v>
      </c>
      <c r="CF335" s="31" t="s">
        <v>30</v>
      </c>
      <c r="CG335" s="31" t="s">
        <v>80</v>
      </c>
      <c r="CH335" s="31" t="s">
        <v>44</v>
      </c>
      <c r="CI335" s="31" t="s">
        <v>51</v>
      </c>
      <c r="CJ335" s="31" t="s">
        <v>81</v>
      </c>
      <c r="CK335" s="31" t="s">
        <v>23</v>
      </c>
      <c r="CL335" s="31" t="s">
        <v>21</v>
      </c>
      <c r="CM335" s="31" t="s">
        <v>62</v>
      </c>
      <c r="CN335" s="32" t="s">
        <v>92</v>
      </c>
      <c r="CO335" s="19"/>
    </row>
    <row r="336" spans="1:93" ht="12.75" x14ac:dyDescent="0.2">
      <c r="B336" s="8"/>
      <c r="C336" s="25">
        <v>13</v>
      </c>
      <c r="D336" s="26">
        <v>61</v>
      </c>
      <c r="E336" s="26">
        <v>95</v>
      </c>
      <c r="F336" s="26">
        <v>134</v>
      </c>
      <c r="G336" s="26">
        <v>97</v>
      </c>
      <c r="H336" s="26">
        <v>115</v>
      </c>
      <c r="I336" s="26">
        <v>30</v>
      </c>
      <c r="J336" s="26">
        <v>48</v>
      </c>
      <c r="K336" s="26">
        <v>11</v>
      </c>
      <c r="L336" s="26">
        <v>50</v>
      </c>
      <c r="M336" s="26">
        <v>84</v>
      </c>
      <c r="N336" s="27">
        <v>132</v>
      </c>
      <c r="O336" s="28">
        <f t="shared" si="228"/>
        <v>83810</v>
      </c>
      <c r="P336" s="29">
        <f t="shared" si="229"/>
        <v>9082800</v>
      </c>
      <c r="Q336" s="14"/>
      <c r="R336" s="135" t="s">
        <v>129</v>
      </c>
      <c r="S336" s="30" t="s">
        <v>118</v>
      </c>
      <c r="T336" s="31" t="s">
        <v>15</v>
      </c>
      <c r="U336" s="31" t="s">
        <v>9</v>
      </c>
      <c r="V336" s="31" t="s">
        <v>121</v>
      </c>
      <c r="W336" s="112" t="s">
        <v>141</v>
      </c>
      <c r="X336" s="31" t="s">
        <v>113</v>
      </c>
      <c r="Y336" s="31" t="s">
        <v>114</v>
      </c>
      <c r="Z336" s="31" t="s">
        <v>146</v>
      </c>
      <c r="AA336" s="31" t="s">
        <v>120</v>
      </c>
      <c r="AB336" s="31" t="s">
        <v>18</v>
      </c>
      <c r="AC336" s="119" t="s">
        <v>12</v>
      </c>
      <c r="AD336" s="32" t="s">
        <v>123</v>
      </c>
      <c r="AE336" s="19"/>
      <c r="AG336" s="8"/>
      <c r="AH336" s="25">
        <v>17</v>
      </c>
      <c r="AI336" s="26">
        <v>101</v>
      </c>
      <c r="AJ336" s="26">
        <v>21</v>
      </c>
      <c r="AK336" s="26">
        <v>58</v>
      </c>
      <c r="AL336" s="26">
        <v>81</v>
      </c>
      <c r="AM336" s="26">
        <v>132</v>
      </c>
      <c r="AN336" s="26">
        <v>13</v>
      </c>
      <c r="AO336" s="26">
        <v>64</v>
      </c>
      <c r="AP336" s="26">
        <v>87</v>
      </c>
      <c r="AQ336" s="26">
        <v>124</v>
      </c>
      <c r="AR336" s="26">
        <v>44</v>
      </c>
      <c r="AS336" s="27">
        <v>128</v>
      </c>
      <c r="AT336" s="28">
        <f t="shared" si="230"/>
        <v>83810</v>
      </c>
      <c r="AU336" s="29">
        <f t="shared" si="231"/>
        <v>9082800</v>
      </c>
      <c r="AV336" s="14"/>
      <c r="AW336" s="89" t="s">
        <v>140</v>
      </c>
      <c r="AX336" s="30" t="s">
        <v>91</v>
      </c>
      <c r="AY336" s="31" t="s">
        <v>107</v>
      </c>
      <c r="AZ336" s="93" t="s">
        <v>100</v>
      </c>
      <c r="BA336" s="31" t="s">
        <v>44</v>
      </c>
      <c r="BB336" s="31" t="s">
        <v>153</v>
      </c>
      <c r="BC336" s="34" t="s">
        <v>123</v>
      </c>
      <c r="BD336" s="31" t="s">
        <v>118</v>
      </c>
      <c r="BE336" s="94" t="s">
        <v>152</v>
      </c>
      <c r="BF336" s="31" t="s">
        <v>51</v>
      </c>
      <c r="BG336" s="31" t="s">
        <v>109</v>
      </c>
      <c r="BH336" s="33" t="s">
        <v>102</v>
      </c>
      <c r="BI336" s="32" t="s">
        <v>98</v>
      </c>
      <c r="BJ336" s="19"/>
      <c r="BL336" s="8"/>
      <c r="BM336" s="25">
        <v>67</v>
      </c>
      <c r="BN336" s="26">
        <v>74</v>
      </c>
      <c r="BO336" s="26">
        <v>22</v>
      </c>
      <c r="BP336" s="26">
        <v>94</v>
      </c>
      <c r="BQ336" s="26">
        <v>24</v>
      </c>
      <c r="BR336" s="26">
        <v>143</v>
      </c>
      <c r="BS336" s="26">
        <v>2</v>
      </c>
      <c r="BT336" s="26">
        <v>121</v>
      </c>
      <c r="BU336" s="26">
        <v>51</v>
      </c>
      <c r="BV336" s="26">
        <v>123</v>
      </c>
      <c r="BW336" s="26">
        <v>71</v>
      </c>
      <c r="BX336" s="27">
        <v>78</v>
      </c>
      <c r="BY336" s="28">
        <f t="shared" si="232"/>
        <v>83810</v>
      </c>
      <c r="BZ336" s="29">
        <f t="shared" si="233"/>
        <v>9082800</v>
      </c>
      <c r="CA336" s="14"/>
      <c r="CB336" s="139" t="s">
        <v>137</v>
      </c>
      <c r="CC336" s="83" t="s">
        <v>68</v>
      </c>
      <c r="CD336" s="31" t="s">
        <v>87</v>
      </c>
      <c r="CE336" s="163" t="s">
        <v>127</v>
      </c>
      <c r="CF336" s="37" t="s">
        <v>45</v>
      </c>
      <c r="CG336" s="37" t="s">
        <v>159</v>
      </c>
      <c r="CH336" s="37" t="s">
        <v>158</v>
      </c>
      <c r="CI336" s="37" t="s">
        <v>157</v>
      </c>
      <c r="CJ336" s="37" t="s">
        <v>156</v>
      </c>
      <c r="CK336" s="37" t="s">
        <v>50</v>
      </c>
      <c r="CL336" s="165" t="s">
        <v>126</v>
      </c>
      <c r="CM336" s="31" t="s">
        <v>88</v>
      </c>
      <c r="CN336" s="36" t="s">
        <v>71</v>
      </c>
      <c r="CO336" s="19"/>
    </row>
    <row r="337" spans="1:93" ht="13.5" thickBot="1" x14ac:dyDescent="0.25">
      <c r="B337" s="8"/>
      <c r="C337" s="40">
        <v>108</v>
      </c>
      <c r="D337" s="41">
        <v>86</v>
      </c>
      <c r="E337" s="41">
        <v>42</v>
      </c>
      <c r="F337" s="41">
        <v>9</v>
      </c>
      <c r="G337" s="41">
        <v>104</v>
      </c>
      <c r="H337" s="41">
        <v>18</v>
      </c>
      <c r="I337" s="41">
        <v>127</v>
      </c>
      <c r="J337" s="41">
        <v>41</v>
      </c>
      <c r="K337" s="41">
        <v>136</v>
      </c>
      <c r="L337" s="41">
        <v>103</v>
      </c>
      <c r="M337" s="41">
        <v>59</v>
      </c>
      <c r="N337" s="42">
        <v>37</v>
      </c>
      <c r="O337" s="28">
        <f t="shared" si="228"/>
        <v>83810</v>
      </c>
      <c r="P337" s="29">
        <f t="shared" si="229"/>
        <v>9082800</v>
      </c>
      <c r="Q337" s="14"/>
      <c r="R337" s="135" t="s">
        <v>140</v>
      </c>
      <c r="S337" s="43" t="s">
        <v>131</v>
      </c>
      <c r="T337" s="44" t="s">
        <v>66</v>
      </c>
      <c r="U337" s="44" t="s">
        <v>13</v>
      </c>
      <c r="V337" s="44" t="s">
        <v>150</v>
      </c>
      <c r="W337" s="44" t="s">
        <v>104</v>
      </c>
      <c r="X337" s="183" t="s">
        <v>34</v>
      </c>
      <c r="Y337" s="44" t="s">
        <v>41</v>
      </c>
      <c r="Z337" s="44" t="s">
        <v>105</v>
      </c>
      <c r="AA337" s="44" t="s">
        <v>147</v>
      </c>
      <c r="AB337" s="44" t="s">
        <v>14</v>
      </c>
      <c r="AC337" s="44" t="s">
        <v>73</v>
      </c>
      <c r="AD337" s="142" t="s">
        <v>130</v>
      </c>
      <c r="AE337" s="19"/>
      <c r="AG337" s="8"/>
      <c r="AH337" s="40">
        <v>83</v>
      </c>
      <c r="AI337" s="41">
        <v>33</v>
      </c>
      <c r="AJ337" s="41">
        <v>53</v>
      </c>
      <c r="AK337" s="41">
        <v>129</v>
      </c>
      <c r="AL337" s="41">
        <v>46</v>
      </c>
      <c r="AM337" s="41">
        <v>139</v>
      </c>
      <c r="AN337" s="41">
        <v>6</v>
      </c>
      <c r="AO337" s="41">
        <v>99</v>
      </c>
      <c r="AP337" s="41">
        <v>16</v>
      </c>
      <c r="AQ337" s="41">
        <v>92</v>
      </c>
      <c r="AR337" s="41">
        <v>112</v>
      </c>
      <c r="AS337" s="42">
        <v>62</v>
      </c>
      <c r="AT337" s="28">
        <f t="shared" si="230"/>
        <v>83810</v>
      </c>
      <c r="AU337" s="29">
        <f t="shared" si="231"/>
        <v>9082800</v>
      </c>
      <c r="AV337" s="14"/>
      <c r="AW337" s="89" t="s">
        <v>151</v>
      </c>
      <c r="AX337" s="43" t="s">
        <v>32</v>
      </c>
      <c r="AY337" s="44" t="s">
        <v>26</v>
      </c>
      <c r="AZ337" s="115" t="s">
        <v>29</v>
      </c>
      <c r="BA337" s="44" t="s">
        <v>30</v>
      </c>
      <c r="BB337" s="44" t="s">
        <v>31</v>
      </c>
      <c r="BC337" s="44" t="s">
        <v>25</v>
      </c>
      <c r="BD337" s="46" t="s">
        <v>28</v>
      </c>
      <c r="BE337" s="100" t="s">
        <v>22</v>
      </c>
      <c r="BF337" s="44" t="s">
        <v>23</v>
      </c>
      <c r="BG337" s="44" t="s">
        <v>24</v>
      </c>
      <c r="BH337" s="44" t="s">
        <v>27</v>
      </c>
      <c r="BI337" s="47" t="s">
        <v>21</v>
      </c>
      <c r="BJ337" s="19"/>
      <c r="BL337" s="8"/>
      <c r="BM337" s="40">
        <v>128</v>
      </c>
      <c r="BN337" s="41">
        <v>126</v>
      </c>
      <c r="BO337" s="41">
        <v>81</v>
      </c>
      <c r="BP337" s="41">
        <v>119</v>
      </c>
      <c r="BQ337" s="41">
        <v>42</v>
      </c>
      <c r="BR337" s="41">
        <v>108</v>
      </c>
      <c r="BS337" s="41">
        <v>37</v>
      </c>
      <c r="BT337" s="41">
        <v>103</v>
      </c>
      <c r="BU337" s="41">
        <v>26</v>
      </c>
      <c r="BV337" s="41">
        <v>64</v>
      </c>
      <c r="BW337" s="41">
        <v>19</v>
      </c>
      <c r="BX337" s="42">
        <v>17</v>
      </c>
      <c r="BY337" s="28">
        <f t="shared" si="232"/>
        <v>83810</v>
      </c>
      <c r="BZ337" s="29">
        <f t="shared" si="233"/>
        <v>9082800</v>
      </c>
      <c r="CA337" s="14"/>
      <c r="CB337" s="139" t="s">
        <v>124</v>
      </c>
      <c r="CC337" s="43" t="s">
        <v>98</v>
      </c>
      <c r="CD337" s="44" t="s">
        <v>75</v>
      </c>
      <c r="CE337" s="166" t="s">
        <v>153</v>
      </c>
      <c r="CF337" s="167" t="s">
        <v>46</v>
      </c>
      <c r="CG337" s="167" t="s">
        <v>13</v>
      </c>
      <c r="CH337" s="44" t="s">
        <v>131</v>
      </c>
      <c r="CI337" s="44" t="s">
        <v>130</v>
      </c>
      <c r="CJ337" s="167" t="s">
        <v>14</v>
      </c>
      <c r="CK337" s="167" t="s">
        <v>49</v>
      </c>
      <c r="CL337" s="168" t="s">
        <v>152</v>
      </c>
      <c r="CM337" s="44" t="s">
        <v>64</v>
      </c>
      <c r="CN337" s="45" t="s">
        <v>91</v>
      </c>
      <c r="CO337" s="19"/>
    </row>
    <row r="338" spans="1:93" x14ac:dyDescent="0.2">
      <c r="B338" s="8"/>
      <c r="C338" s="50">
        <f t="shared" ref="C338:N338" si="234">SUMSQ(C326:C337)</f>
        <v>83810</v>
      </c>
      <c r="D338" s="51">
        <f t="shared" si="234"/>
        <v>83810</v>
      </c>
      <c r="E338" s="51">
        <f t="shared" si="234"/>
        <v>83810</v>
      </c>
      <c r="F338" s="51">
        <f t="shared" si="234"/>
        <v>83810</v>
      </c>
      <c r="G338" s="51">
        <f t="shared" si="234"/>
        <v>83810</v>
      </c>
      <c r="H338" s="51">
        <f t="shared" si="234"/>
        <v>83810</v>
      </c>
      <c r="I338" s="51">
        <f t="shared" si="234"/>
        <v>83810</v>
      </c>
      <c r="J338" s="51">
        <f t="shared" si="234"/>
        <v>83810</v>
      </c>
      <c r="K338" s="51">
        <f t="shared" si="234"/>
        <v>83810</v>
      </c>
      <c r="L338" s="51">
        <f t="shared" si="234"/>
        <v>83810</v>
      </c>
      <c r="M338" s="51">
        <f t="shared" si="234"/>
        <v>83810</v>
      </c>
      <c r="N338" s="51">
        <f t="shared" si="234"/>
        <v>83810</v>
      </c>
      <c r="O338" s="28">
        <f>SUMSQ(C326,D327,E328,F329,G330,H331,I332,J333,K334,L335,M336,N337)</f>
        <v>83810</v>
      </c>
      <c r="P338" s="52">
        <f>C326^3+D327^3+E328^3+F329^3+G330^3+H331^3+I332^3+J333^3+K334^3+L335^3+M336^3+N337^3</f>
        <v>9082800</v>
      </c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9"/>
      <c r="AG338" s="8"/>
      <c r="AH338" s="50">
        <f t="shared" ref="AH338:AS338" si="235">SUMSQ(AH326:AH337)</f>
        <v>83810</v>
      </c>
      <c r="AI338" s="51">
        <f t="shared" si="235"/>
        <v>83810</v>
      </c>
      <c r="AJ338" s="51">
        <f t="shared" si="235"/>
        <v>83810</v>
      </c>
      <c r="AK338" s="51">
        <f t="shared" si="235"/>
        <v>83810</v>
      </c>
      <c r="AL338" s="51">
        <f t="shared" si="235"/>
        <v>83810</v>
      </c>
      <c r="AM338" s="51">
        <f t="shared" si="235"/>
        <v>83810</v>
      </c>
      <c r="AN338" s="51">
        <f t="shared" si="235"/>
        <v>83810</v>
      </c>
      <c r="AO338" s="51">
        <f t="shared" si="235"/>
        <v>83810</v>
      </c>
      <c r="AP338" s="51">
        <f t="shared" si="235"/>
        <v>83810</v>
      </c>
      <c r="AQ338" s="51">
        <f t="shared" si="235"/>
        <v>83810</v>
      </c>
      <c r="AR338" s="51">
        <f t="shared" si="235"/>
        <v>83810</v>
      </c>
      <c r="AS338" s="51">
        <f t="shared" si="235"/>
        <v>83810</v>
      </c>
      <c r="AT338" s="28">
        <f>SUMSQ(AH326,AI327,AJ328,AK329,AL330,AM331,AN332,AO333,AP334,AQ335,AR336,AS337)</f>
        <v>83810</v>
      </c>
      <c r="AU338" s="52">
        <f>AH326^3+AI327^3+AJ328^3+AK329^3+AL330^3+AM331^3+AN332^3+AO333^3+AP334^3+AQ335^3+AR336^3+AS337^3</f>
        <v>9082800</v>
      </c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9"/>
      <c r="BL338" s="8"/>
      <c r="BM338" s="50">
        <f t="shared" ref="BM338:BX338" si="236">SUMSQ(BM326:BM337)</f>
        <v>83810</v>
      </c>
      <c r="BN338" s="51">
        <f t="shared" si="236"/>
        <v>83810</v>
      </c>
      <c r="BO338" s="51">
        <f t="shared" si="236"/>
        <v>83810</v>
      </c>
      <c r="BP338" s="51">
        <f t="shared" si="236"/>
        <v>83810</v>
      </c>
      <c r="BQ338" s="51">
        <f t="shared" si="236"/>
        <v>83810</v>
      </c>
      <c r="BR338" s="51">
        <f t="shared" si="236"/>
        <v>83810</v>
      </c>
      <c r="BS338" s="51">
        <f t="shared" si="236"/>
        <v>83810</v>
      </c>
      <c r="BT338" s="51">
        <f t="shared" si="236"/>
        <v>83810</v>
      </c>
      <c r="BU338" s="51">
        <f t="shared" si="236"/>
        <v>83810</v>
      </c>
      <c r="BV338" s="51">
        <f t="shared" si="236"/>
        <v>83810</v>
      </c>
      <c r="BW338" s="51">
        <f t="shared" si="236"/>
        <v>83810</v>
      </c>
      <c r="BX338" s="51">
        <f t="shared" si="236"/>
        <v>83810</v>
      </c>
      <c r="BY338" s="28">
        <f>SUMSQ(BM326,BN327,BO328,BP329,BQ330,BR331,BS332,BT333,BU334,BV335,BW336,BX337)</f>
        <v>83810</v>
      </c>
      <c r="BZ338" s="52">
        <f>BM326^3+BN327^3+BO328^3+BP329^3+BQ330^3+BR331^3+BS332^3+BT333^3+BU334^3+BV335^3+BW336^3+BX337^3</f>
        <v>9082800</v>
      </c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9"/>
    </row>
    <row r="339" spans="1:93" ht="12.75" thickBot="1" x14ac:dyDescent="0.25">
      <c r="B339" s="8"/>
      <c r="C339" s="55">
        <f t="shared" ref="C339:N339" si="237">C326^3+C327^3+C328^3+C329^3+C330^3+C331^3+C332^3+C333^3+C334^3+C335^3+C336^3+C337^3</f>
        <v>9082800</v>
      </c>
      <c r="D339" s="56">
        <f t="shared" si="237"/>
        <v>9082800</v>
      </c>
      <c r="E339" s="56">
        <f t="shared" si="237"/>
        <v>9082800</v>
      </c>
      <c r="F339" s="56">
        <f t="shared" si="237"/>
        <v>9082800</v>
      </c>
      <c r="G339" s="56">
        <f t="shared" si="237"/>
        <v>9082800</v>
      </c>
      <c r="H339" s="56">
        <f t="shared" si="237"/>
        <v>9082800</v>
      </c>
      <c r="I339" s="56">
        <f t="shared" si="237"/>
        <v>9082800</v>
      </c>
      <c r="J339" s="56">
        <f t="shared" si="237"/>
        <v>9082800</v>
      </c>
      <c r="K339" s="56">
        <f t="shared" si="237"/>
        <v>9082800</v>
      </c>
      <c r="L339" s="56">
        <f t="shared" si="237"/>
        <v>9082800</v>
      </c>
      <c r="M339" s="56">
        <f t="shared" si="237"/>
        <v>9082800</v>
      </c>
      <c r="N339" s="56">
        <f t="shared" si="237"/>
        <v>9082800</v>
      </c>
      <c r="O339" s="57">
        <f>SUMSQ(C337,D336,E335,F334,G333,H332,I331,J330,K329,L328,M327,N326)</f>
        <v>83810</v>
      </c>
      <c r="P339" s="58">
        <f>C337^3+D336^3+E335^3+F334^3+G333^3+H332^3+I331^3+J330^3+K329^3+L328^3+M327^3+N326^3</f>
        <v>9082800</v>
      </c>
      <c r="Q339" s="14"/>
      <c r="R339" s="14"/>
      <c r="S339" s="62" t="s">
        <v>45</v>
      </c>
      <c r="T339" s="63" t="s">
        <v>158</v>
      </c>
      <c r="U339" s="63" t="s">
        <v>133</v>
      </c>
      <c r="V339" s="63" t="s">
        <v>156</v>
      </c>
      <c r="W339" s="63" t="s">
        <v>28</v>
      </c>
      <c r="X339" s="63" t="s">
        <v>48</v>
      </c>
      <c r="Y339" s="63" t="s">
        <v>86</v>
      </c>
      <c r="Z339" s="63" t="s">
        <v>65</v>
      </c>
      <c r="AA339" s="63" t="s">
        <v>16</v>
      </c>
      <c r="AB339" s="63" t="s">
        <v>71</v>
      </c>
      <c r="AC339" s="63" t="s">
        <v>12</v>
      </c>
      <c r="AD339" s="64" t="s">
        <v>130</v>
      </c>
      <c r="AE339" s="19"/>
      <c r="AG339" s="8"/>
      <c r="AH339" s="55">
        <f t="shared" ref="AH339:AS339" si="238">AH326^3+AH327^3+AH328^3+AH329^3+AH330^3+AH331^3+AH332^3+AH333^3+AH334^3+AH335^3+AH336^3+AH337^3</f>
        <v>9082800</v>
      </c>
      <c r="AI339" s="56">
        <f t="shared" si="238"/>
        <v>9082800</v>
      </c>
      <c r="AJ339" s="56">
        <f t="shared" si="238"/>
        <v>9082800</v>
      </c>
      <c r="AK339" s="56">
        <f t="shared" si="238"/>
        <v>9082800</v>
      </c>
      <c r="AL339" s="56">
        <f t="shared" si="238"/>
        <v>9082800</v>
      </c>
      <c r="AM339" s="56">
        <f t="shared" si="238"/>
        <v>9082800</v>
      </c>
      <c r="AN339" s="56">
        <f t="shared" si="238"/>
        <v>9082800</v>
      </c>
      <c r="AO339" s="56">
        <f t="shared" si="238"/>
        <v>9082800</v>
      </c>
      <c r="AP339" s="56">
        <f t="shared" si="238"/>
        <v>9082800</v>
      </c>
      <c r="AQ339" s="56">
        <f t="shared" si="238"/>
        <v>9082800</v>
      </c>
      <c r="AR339" s="56">
        <f t="shared" si="238"/>
        <v>9082800</v>
      </c>
      <c r="AS339" s="56">
        <f t="shared" si="238"/>
        <v>9082800</v>
      </c>
      <c r="AT339" s="57">
        <f>SUMSQ(AH337,AI336,AJ335,AK334,AL333,AM332,AN331,AO330,AP329,AQ328,AR327,AS326)</f>
        <v>83810</v>
      </c>
      <c r="AU339" s="58">
        <f>AH337^3+AI336^3+AJ335^3+AK334^3+AL333^3+AM332^3+AN331^3+AO330^3+AP329^3+AQ328^3+AR327^3+AS326^3</f>
        <v>9082800</v>
      </c>
      <c r="AV339" s="14"/>
      <c r="AW339" s="14"/>
      <c r="AX339" s="62" t="s">
        <v>71</v>
      </c>
      <c r="AY339" s="63" t="s">
        <v>143</v>
      </c>
      <c r="AZ339" s="63" t="s">
        <v>39</v>
      </c>
      <c r="BA339" s="63" t="s">
        <v>84</v>
      </c>
      <c r="BB339" s="63" t="s">
        <v>95</v>
      </c>
      <c r="BC339" s="63" t="s">
        <v>19</v>
      </c>
      <c r="BD339" s="63" t="s">
        <v>48</v>
      </c>
      <c r="BE339" s="63" t="s">
        <v>55</v>
      </c>
      <c r="BF339" s="63" t="s">
        <v>38</v>
      </c>
      <c r="BG339" s="63" t="s">
        <v>112</v>
      </c>
      <c r="BH339" s="63" t="s">
        <v>102</v>
      </c>
      <c r="BI339" s="64" t="s">
        <v>21</v>
      </c>
      <c r="BJ339" s="19"/>
      <c r="BL339" s="8"/>
      <c r="BM339" s="55">
        <f t="shared" ref="BM339:BX339" si="239">BM326^3+BM327^3+BM328^3+BM329^3+BM330^3+BM331^3+BM332^3+BM333^3+BM334^3+BM335^3+BM336^3+BM337^3</f>
        <v>9082800</v>
      </c>
      <c r="BN339" s="56">
        <f t="shared" si="239"/>
        <v>9082800</v>
      </c>
      <c r="BO339" s="56">
        <f t="shared" si="239"/>
        <v>9082800</v>
      </c>
      <c r="BP339" s="56">
        <f t="shared" si="239"/>
        <v>9082800</v>
      </c>
      <c r="BQ339" s="56">
        <f t="shared" si="239"/>
        <v>9082800</v>
      </c>
      <c r="BR339" s="56">
        <f t="shared" si="239"/>
        <v>9082800</v>
      </c>
      <c r="BS339" s="56">
        <f t="shared" si="239"/>
        <v>9082800</v>
      </c>
      <c r="BT339" s="56">
        <f t="shared" si="239"/>
        <v>9082800</v>
      </c>
      <c r="BU339" s="56">
        <f t="shared" si="239"/>
        <v>9082800</v>
      </c>
      <c r="BV339" s="56">
        <f t="shared" si="239"/>
        <v>9082800</v>
      </c>
      <c r="BW339" s="56">
        <f t="shared" si="239"/>
        <v>9082800</v>
      </c>
      <c r="BX339" s="56">
        <f t="shared" si="239"/>
        <v>9082800</v>
      </c>
      <c r="BY339" s="57">
        <f>SUMSQ(BM337,BN336,BO335,BP334,BQ333,BR332,BS331,BT330,BU329,BV328,BW327,BX326)</f>
        <v>83810</v>
      </c>
      <c r="BZ339" s="58">
        <f>BM337^3+BN336^3+BO335^3+BP334^3+BQ333^3+BR332^3+BS331^3+BT330^3+BU329^3+BV328^3+BW327^3+BX326^3</f>
        <v>9082800</v>
      </c>
      <c r="CA339" s="14"/>
      <c r="CB339" s="14"/>
      <c r="CC339" s="62" t="s">
        <v>168</v>
      </c>
      <c r="CD339" s="63" t="s">
        <v>26</v>
      </c>
      <c r="CE339" s="63" t="s">
        <v>37</v>
      </c>
      <c r="CF339" s="63" t="s">
        <v>142</v>
      </c>
      <c r="CG339" s="63" t="s">
        <v>113</v>
      </c>
      <c r="CH339" s="63" t="s">
        <v>111</v>
      </c>
      <c r="CI339" s="63" t="s">
        <v>74</v>
      </c>
      <c r="CJ339" s="63" t="s">
        <v>123</v>
      </c>
      <c r="CK339" s="63" t="s">
        <v>108</v>
      </c>
      <c r="CL339" s="63" t="s">
        <v>21</v>
      </c>
      <c r="CM339" s="63" t="s">
        <v>88</v>
      </c>
      <c r="CN339" s="64" t="s">
        <v>91</v>
      </c>
      <c r="CO339" s="19"/>
    </row>
    <row r="340" spans="1:93" ht="12.75" thickBot="1" x14ac:dyDescent="0.25">
      <c r="B340" s="65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72"/>
      <c r="P340" s="72"/>
      <c r="Q340" s="14"/>
      <c r="R340" s="14"/>
      <c r="S340" s="73" t="s">
        <v>131</v>
      </c>
      <c r="T340" s="74" t="s">
        <v>15</v>
      </c>
      <c r="U340" s="74" t="s">
        <v>68</v>
      </c>
      <c r="V340" s="74" t="s">
        <v>11</v>
      </c>
      <c r="W340" s="74" t="s">
        <v>74</v>
      </c>
      <c r="X340" s="74" t="s">
        <v>89</v>
      </c>
      <c r="Y340" s="74" t="s">
        <v>47</v>
      </c>
      <c r="Z340" s="74" t="s">
        <v>25</v>
      </c>
      <c r="AA340" s="74" t="s">
        <v>159</v>
      </c>
      <c r="AB340" s="74" t="s">
        <v>136</v>
      </c>
      <c r="AC340" s="74" t="s">
        <v>157</v>
      </c>
      <c r="AD340" s="75" t="s">
        <v>50</v>
      </c>
      <c r="AE340" s="19"/>
      <c r="AG340" s="8" t="s">
        <v>0</v>
      </c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72"/>
      <c r="AU340" s="72"/>
      <c r="AV340" s="14"/>
      <c r="AW340" s="14"/>
      <c r="AX340" s="73" t="s">
        <v>32</v>
      </c>
      <c r="AY340" s="74" t="s">
        <v>107</v>
      </c>
      <c r="AZ340" s="74" t="s">
        <v>115</v>
      </c>
      <c r="BA340" s="74" t="s">
        <v>37</v>
      </c>
      <c r="BB340" s="74" t="s">
        <v>62</v>
      </c>
      <c r="BC340" s="74" t="s">
        <v>47</v>
      </c>
      <c r="BD340" s="74" t="s">
        <v>8</v>
      </c>
      <c r="BE340" s="74" t="s">
        <v>94</v>
      </c>
      <c r="BF340" s="74" t="s">
        <v>77</v>
      </c>
      <c r="BG340" s="74" t="s">
        <v>36</v>
      </c>
      <c r="BH340" s="74" t="s">
        <v>144</v>
      </c>
      <c r="BI340" s="75" t="s">
        <v>68</v>
      </c>
      <c r="BJ340" s="19"/>
      <c r="BL340" s="8" t="s">
        <v>0</v>
      </c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72"/>
      <c r="BZ340" s="72"/>
      <c r="CA340" s="14"/>
      <c r="CB340" s="14"/>
      <c r="CC340" s="73" t="s">
        <v>98</v>
      </c>
      <c r="CD340" s="74" t="s">
        <v>87</v>
      </c>
      <c r="CE340" s="74" t="s">
        <v>32</v>
      </c>
      <c r="CF340" s="74" t="s">
        <v>101</v>
      </c>
      <c r="CG340" s="74" t="s">
        <v>118</v>
      </c>
      <c r="CH340" s="74" t="s">
        <v>65</v>
      </c>
      <c r="CI340" s="74" t="s">
        <v>116</v>
      </c>
      <c r="CJ340" s="74" t="s">
        <v>114</v>
      </c>
      <c r="CK340" s="74" t="s">
        <v>145</v>
      </c>
      <c r="CL340" s="74" t="s">
        <v>38</v>
      </c>
      <c r="CM340" s="74" t="s">
        <v>27</v>
      </c>
      <c r="CN340" s="75" t="s">
        <v>169</v>
      </c>
      <c r="CO340" s="19"/>
    </row>
    <row r="341" spans="1:93" ht="12.75" thickBot="1" x14ac:dyDescent="0.25"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G341" s="76" t="s">
        <v>0</v>
      </c>
      <c r="AH341" s="76"/>
      <c r="AI341" s="76"/>
      <c r="AJ341" s="76"/>
      <c r="AK341" s="76"/>
      <c r="AL341" s="76"/>
      <c r="AM341" s="76"/>
      <c r="AN341" s="76"/>
      <c r="AO341" s="76"/>
      <c r="AP341" s="76"/>
      <c r="AQ341" s="76"/>
      <c r="AR341" s="76"/>
      <c r="AS341" s="76"/>
      <c r="AT341" s="76"/>
      <c r="AU341" s="76"/>
      <c r="AV341" s="76"/>
      <c r="AW341" s="76"/>
      <c r="AX341" s="76"/>
      <c r="AY341" s="76"/>
      <c r="AZ341" s="76"/>
      <c r="BA341" s="76"/>
      <c r="BB341" s="76"/>
      <c r="BC341" s="76"/>
      <c r="BD341" s="76"/>
      <c r="BE341" s="76"/>
      <c r="BF341" s="76"/>
      <c r="BG341" s="76"/>
      <c r="BH341" s="76"/>
      <c r="BI341" s="76"/>
      <c r="BJ341" s="76"/>
      <c r="BL341" s="76" t="s">
        <v>0</v>
      </c>
      <c r="BM341" s="76"/>
      <c r="BN341" s="76"/>
      <c r="BO341" s="76"/>
      <c r="BP341" s="76"/>
      <c r="BQ341" s="76"/>
      <c r="BR341" s="76"/>
      <c r="BS341" s="76"/>
      <c r="BT341" s="76"/>
      <c r="BU341" s="76"/>
      <c r="BV341" s="76"/>
      <c r="BW341" s="76"/>
      <c r="BX341" s="76"/>
      <c r="BY341" s="76"/>
      <c r="BZ341" s="76"/>
      <c r="CA341" s="76"/>
      <c r="CB341" s="76"/>
      <c r="CC341" s="76"/>
      <c r="CD341" s="76"/>
      <c r="CE341" s="76"/>
      <c r="CF341" s="76"/>
      <c r="CG341" s="76"/>
      <c r="CH341" s="76"/>
      <c r="CI341" s="76"/>
      <c r="CJ341" s="76"/>
      <c r="CK341" s="76"/>
      <c r="CL341" s="76"/>
      <c r="CM341" s="76"/>
      <c r="CN341" s="76"/>
      <c r="CO341" s="76"/>
    </row>
    <row r="342" spans="1:93" ht="12.75" thickBot="1" x14ac:dyDescent="0.25">
      <c r="B342" s="2"/>
      <c r="C342" s="3"/>
      <c r="D342" s="3"/>
      <c r="E342" s="3"/>
      <c r="F342" s="3"/>
      <c r="G342" s="3"/>
      <c r="H342" s="3"/>
      <c r="I342" s="4" t="s">
        <v>278</v>
      </c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">
        <v>279</v>
      </c>
      <c r="Y342" s="5"/>
      <c r="Z342" s="3"/>
      <c r="AA342" s="3"/>
      <c r="AB342" s="3"/>
      <c r="AC342" s="3"/>
      <c r="AD342" s="3"/>
      <c r="AE342" s="6"/>
      <c r="AG342" s="2" t="s">
        <v>0</v>
      </c>
      <c r="AH342" s="3"/>
      <c r="AI342" s="3"/>
      <c r="AJ342" s="3"/>
      <c r="AK342" s="3"/>
      <c r="AL342" s="3"/>
      <c r="AM342" s="3"/>
      <c r="AN342" s="4" t="s">
        <v>280</v>
      </c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4" t="s">
        <v>281</v>
      </c>
      <c r="BD342" s="5"/>
      <c r="BE342" s="3"/>
      <c r="BF342" s="3"/>
      <c r="BG342" s="3"/>
      <c r="BH342" s="3"/>
      <c r="BI342" s="3"/>
      <c r="BJ342" s="6"/>
      <c r="BL342" s="2" t="s">
        <v>0</v>
      </c>
      <c r="BM342" s="3"/>
      <c r="BN342" s="3"/>
      <c r="BO342" s="3"/>
      <c r="BP342" s="3"/>
      <c r="BQ342" s="3"/>
      <c r="BR342" s="3"/>
      <c r="BS342" s="4" t="s">
        <v>282</v>
      </c>
      <c r="BT342" s="3"/>
      <c r="BU342" s="3"/>
      <c r="BV342" s="3"/>
      <c r="BW342" s="3"/>
      <c r="BX342" s="3"/>
      <c r="BY342" s="3"/>
      <c r="BZ342" s="3"/>
      <c r="CA342" s="3"/>
      <c r="CB342" s="3" t="s">
        <v>0</v>
      </c>
      <c r="CC342" s="3"/>
      <c r="CD342" s="3"/>
      <c r="CE342" s="3"/>
      <c r="CF342" s="3"/>
      <c r="CG342" s="3"/>
      <c r="CH342" s="4" t="s">
        <v>283</v>
      </c>
      <c r="CI342" s="5"/>
      <c r="CJ342" s="3"/>
      <c r="CK342" s="3"/>
      <c r="CL342" s="3"/>
      <c r="CM342" s="3"/>
      <c r="CN342" s="3"/>
      <c r="CO342" s="6"/>
    </row>
    <row r="343" spans="1:93" ht="12.75" x14ac:dyDescent="0.2">
      <c r="B343" s="8"/>
      <c r="C343" s="9">
        <v>65</v>
      </c>
      <c r="D343" s="10">
        <v>34</v>
      </c>
      <c r="E343" s="10">
        <v>40</v>
      </c>
      <c r="F343" s="10">
        <v>8</v>
      </c>
      <c r="G343" s="10">
        <v>129</v>
      </c>
      <c r="H343" s="10">
        <v>93</v>
      </c>
      <c r="I343" s="10">
        <v>52</v>
      </c>
      <c r="J343" s="10">
        <v>16</v>
      </c>
      <c r="K343" s="10">
        <v>137</v>
      </c>
      <c r="L343" s="10">
        <v>105</v>
      </c>
      <c r="M343" s="10">
        <v>111</v>
      </c>
      <c r="N343" s="11">
        <v>80</v>
      </c>
      <c r="O343" s="12">
        <f t="shared" ref="O343:O354" si="240">SUMSQ(C343:N343)</f>
        <v>83810</v>
      </c>
      <c r="P343" s="13">
        <f t="shared" ref="P343:P354" si="241">C343^3+D343^3+E343^3+F343^3+G343^3+H343^3+I343^3+J343^3+K343^3+L343^3+M343^3+N343^3</f>
        <v>9082800</v>
      </c>
      <c r="Q343" s="14"/>
      <c r="R343" s="184" t="s">
        <v>20</v>
      </c>
      <c r="S343" s="131" t="s">
        <v>35</v>
      </c>
      <c r="T343" s="17" t="s">
        <v>37</v>
      </c>
      <c r="U343" s="17" t="s">
        <v>39</v>
      </c>
      <c r="V343" s="17" t="s">
        <v>83</v>
      </c>
      <c r="W343" s="17" t="s">
        <v>30</v>
      </c>
      <c r="X343" s="17" t="s">
        <v>89</v>
      </c>
      <c r="Y343" s="178" t="s">
        <v>86</v>
      </c>
      <c r="Z343" s="17" t="s">
        <v>23</v>
      </c>
      <c r="AA343" s="17" t="s">
        <v>78</v>
      </c>
      <c r="AB343" s="17" t="s">
        <v>36</v>
      </c>
      <c r="AC343" s="17" t="s">
        <v>38</v>
      </c>
      <c r="AD343" s="18" t="s">
        <v>40</v>
      </c>
      <c r="AE343" s="19"/>
      <c r="AG343" s="8"/>
      <c r="AH343" s="9">
        <v>108</v>
      </c>
      <c r="AI343" s="10">
        <v>86</v>
      </c>
      <c r="AJ343" s="10">
        <v>127</v>
      </c>
      <c r="AK343" s="10">
        <v>41</v>
      </c>
      <c r="AL343" s="10">
        <v>42</v>
      </c>
      <c r="AM343" s="10">
        <v>9</v>
      </c>
      <c r="AN343" s="10">
        <v>136</v>
      </c>
      <c r="AO343" s="10">
        <v>103</v>
      </c>
      <c r="AP343" s="10">
        <v>104</v>
      </c>
      <c r="AQ343" s="10">
        <v>18</v>
      </c>
      <c r="AR343" s="10">
        <v>59</v>
      </c>
      <c r="AS343" s="11">
        <v>37</v>
      </c>
      <c r="AT343" s="12">
        <f t="shared" ref="AT343:AT354" si="242">SUMSQ(AH343:AS343)</f>
        <v>83810</v>
      </c>
      <c r="AU343" s="13">
        <f t="shared" ref="AU343:AU354" si="243">AH343^3+AI343^3+AJ343^3+AK343^3+AL343^3+AM343^3+AN343^3+AO343^3+AP343^3+AQ343^3+AR343^3+AS343^3</f>
        <v>9082800</v>
      </c>
      <c r="AV343" s="14"/>
      <c r="AW343" s="184" t="s">
        <v>85</v>
      </c>
      <c r="AX343" s="185" t="s">
        <v>131</v>
      </c>
      <c r="AY343" s="17" t="s">
        <v>66</v>
      </c>
      <c r="AZ343" s="186" t="s">
        <v>41</v>
      </c>
      <c r="BA343" s="17" t="s">
        <v>105</v>
      </c>
      <c r="BB343" s="17" t="s">
        <v>13</v>
      </c>
      <c r="BC343" s="17" t="s">
        <v>150</v>
      </c>
      <c r="BD343" s="17" t="s">
        <v>147</v>
      </c>
      <c r="BE343" s="17" t="s">
        <v>14</v>
      </c>
      <c r="BF343" s="17" t="s">
        <v>104</v>
      </c>
      <c r="BG343" s="17" t="s">
        <v>34</v>
      </c>
      <c r="BH343" s="17" t="s">
        <v>73</v>
      </c>
      <c r="BI343" s="18" t="s">
        <v>130</v>
      </c>
      <c r="BJ343" s="19"/>
      <c r="BL343" s="8"/>
      <c r="BM343" s="9">
        <v>12</v>
      </c>
      <c r="BN343" s="10">
        <v>96</v>
      </c>
      <c r="BO343" s="10">
        <v>102</v>
      </c>
      <c r="BP343" s="10">
        <v>86</v>
      </c>
      <c r="BQ343" s="10">
        <v>56</v>
      </c>
      <c r="BR343" s="10">
        <v>3</v>
      </c>
      <c r="BS343" s="10">
        <v>142</v>
      </c>
      <c r="BT343" s="10">
        <v>89</v>
      </c>
      <c r="BU343" s="10">
        <v>59</v>
      </c>
      <c r="BV343" s="10">
        <v>43</v>
      </c>
      <c r="BW343" s="10">
        <v>49</v>
      </c>
      <c r="BX343" s="11">
        <v>133</v>
      </c>
      <c r="BY343" s="12">
        <f t="shared" ref="BY343:BY354" si="244">SUMSQ(BM343:BX343)</f>
        <v>83810</v>
      </c>
      <c r="BZ343" s="13">
        <f t="shared" ref="BZ343:BZ354" si="245">BM343^3+BN343^3+BO343^3+BP343^3+BQ343^3+BR343^3+BS343^3+BT343^3+BU343^3+BV343^3+BW343^3+BX343^3</f>
        <v>9082800</v>
      </c>
      <c r="CA343" s="14"/>
      <c r="CB343" s="139" t="s">
        <v>33</v>
      </c>
      <c r="CC343" s="16" t="s">
        <v>168</v>
      </c>
      <c r="CD343" s="17" t="s">
        <v>139</v>
      </c>
      <c r="CE343" s="17" t="s">
        <v>58</v>
      </c>
      <c r="CF343" s="17" t="s">
        <v>66</v>
      </c>
      <c r="CG343" s="17" t="s">
        <v>47</v>
      </c>
      <c r="CH343" s="17" t="s">
        <v>72</v>
      </c>
      <c r="CI343" s="17" t="s">
        <v>67</v>
      </c>
      <c r="CJ343" s="17" t="s">
        <v>48</v>
      </c>
      <c r="CK343" s="17" t="s">
        <v>73</v>
      </c>
      <c r="CL343" s="17" t="s">
        <v>59</v>
      </c>
      <c r="CM343" s="17" t="s">
        <v>138</v>
      </c>
      <c r="CN343" s="18" t="s">
        <v>169</v>
      </c>
      <c r="CO343" s="19"/>
    </row>
    <row r="344" spans="1:93" ht="12.75" x14ac:dyDescent="0.2">
      <c r="B344" s="8"/>
      <c r="C344" s="25">
        <v>71</v>
      </c>
      <c r="D344" s="26">
        <v>96</v>
      </c>
      <c r="E344" s="26">
        <v>53</v>
      </c>
      <c r="F344" s="26">
        <v>1</v>
      </c>
      <c r="G344" s="26">
        <v>67</v>
      </c>
      <c r="H344" s="26">
        <v>138</v>
      </c>
      <c r="I344" s="26">
        <v>7</v>
      </c>
      <c r="J344" s="26">
        <v>78</v>
      </c>
      <c r="K344" s="26">
        <v>144</v>
      </c>
      <c r="L344" s="26">
        <v>92</v>
      </c>
      <c r="M344" s="26">
        <v>49</v>
      </c>
      <c r="N344" s="27">
        <v>74</v>
      </c>
      <c r="O344" s="28">
        <f t="shared" si="240"/>
        <v>83810</v>
      </c>
      <c r="P344" s="29">
        <f t="shared" si="241"/>
        <v>9082800</v>
      </c>
      <c r="Q344" s="14"/>
      <c r="R344" s="184" t="s">
        <v>53</v>
      </c>
      <c r="S344" s="30" t="s">
        <v>88</v>
      </c>
      <c r="T344" s="112" t="s">
        <v>139</v>
      </c>
      <c r="U344" s="31" t="s">
        <v>29</v>
      </c>
      <c r="V344" s="31" t="s">
        <v>55</v>
      </c>
      <c r="W344" s="31" t="s">
        <v>68</v>
      </c>
      <c r="X344" s="31" t="s">
        <v>52</v>
      </c>
      <c r="Y344" s="31" t="s">
        <v>43</v>
      </c>
      <c r="Z344" s="119" t="s">
        <v>71</v>
      </c>
      <c r="AA344" s="31" t="s">
        <v>62</v>
      </c>
      <c r="AB344" s="31" t="s">
        <v>24</v>
      </c>
      <c r="AC344" s="31" t="s">
        <v>138</v>
      </c>
      <c r="AD344" s="32" t="s">
        <v>87</v>
      </c>
      <c r="AE344" s="19"/>
      <c r="AG344" s="8"/>
      <c r="AH344" s="25">
        <v>13</v>
      </c>
      <c r="AI344" s="26">
        <v>61</v>
      </c>
      <c r="AJ344" s="26">
        <v>30</v>
      </c>
      <c r="AK344" s="26">
        <v>48</v>
      </c>
      <c r="AL344" s="26">
        <v>95</v>
      </c>
      <c r="AM344" s="26">
        <v>134</v>
      </c>
      <c r="AN344" s="26">
        <v>11</v>
      </c>
      <c r="AO344" s="26">
        <v>50</v>
      </c>
      <c r="AP344" s="26">
        <v>97</v>
      </c>
      <c r="AQ344" s="26">
        <v>115</v>
      </c>
      <c r="AR344" s="26">
        <v>84</v>
      </c>
      <c r="AS344" s="27">
        <v>132</v>
      </c>
      <c r="AT344" s="28">
        <f t="shared" si="242"/>
        <v>83810</v>
      </c>
      <c r="AU344" s="29">
        <f t="shared" si="243"/>
        <v>9082800</v>
      </c>
      <c r="AV344" s="14"/>
      <c r="AW344" s="184" t="s">
        <v>110</v>
      </c>
      <c r="AX344" s="30" t="s">
        <v>118</v>
      </c>
      <c r="AY344" s="187" t="s">
        <v>15</v>
      </c>
      <c r="AZ344" s="31" t="s">
        <v>114</v>
      </c>
      <c r="BA344" s="171" t="s">
        <v>146</v>
      </c>
      <c r="BB344" s="31" t="s">
        <v>9</v>
      </c>
      <c r="BC344" s="31" t="s">
        <v>121</v>
      </c>
      <c r="BD344" s="31" t="s">
        <v>120</v>
      </c>
      <c r="BE344" s="31" t="s">
        <v>18</v>
      </c>
      <c r="BF344" s="31" t="s">
        <v>141</v>
      </c>
      <c r="BG344" s="31" t="s">
        <v>113</v>
      </c>
      <c r="BH344" s="31" t="s">
        <v>12</v>
      </c>
      <c r="BI344" s="32" t="s">
        <v>123</v>
      </c>
      <c r="BJ344" s="19"/>
      <c r="BL344" s="8"/>
      <c r="BM344" s="25">
        <v>67</v>
      </c>
      <c r="BN344" s="26">
        <v>33</v>
      </c>
      <c r="BO344" s="26">
        <v>104</v>
      </c>
      <c r="BP344" s="26">
        <v>94</v>
      </c>
      <c r="BQ344" s="26">
        <v>24</v>
      </c>
      <c r="BR344" s="26">
        <v>143</v>
      </c>
      <c r="BS344" s="26">
        <v>2</v>
      </c>
      <c r="BT344" s="26">
        <v>121</v>
      </c>
      <c r="BU344" s="26">
        <v>51</v>
      </c>
      <c r="BV344" s="26">
        <v>41</v>
      </c>
      <c r="BW344" s="26">
        <v>112</v>
      </c>
      <c r="BX344" s="27">
        <v>78</v>
      </c>
      <c r="BY344" s="28">
        <f t="shared" si="244"/>
        <v>83810</v>
      </c>
      <c r="BZ344" s="29">
        <f t="shared" si="245"/>
        <v>9082800</v>
      </c>
      <c r="CA344" s="14"/>
      <c r="CB344" s="139" t="s">
        <v>42</v>
      </c>
      <c r="CC344" s="30" t="s">
        <v>68</v>
      </c>
      <c r="CD344" s="31" t="s">
        <v>26</v>
      </c>
      <c r="CE344" s="31" t="s">
        <v>104</v>
      </c>
      <c r="CF344" s="31" t="s">
        <v>45</v>
      </c>
      <c r="CG344" s="31" t="s">
        <v>159</v>
      </c>
      <c r="CH344" s="31" t="s">
        <v>158</v>
      </c>
      <c r="CI344" s="31" t="s">
        <v>157</v>
      </c>
      <c r="CJ344" s="31" t="s">
        <v>156</v>
      </c>
      <c r="CK344" s="31" t="s">
        <v>50</v>
      </c>
      <c r="CL344" s="31" t="s">
        <v>105</v>
      </c>
      <c r="CM344" s="31" t="s">
        <v>27</v>
      </c>
      <c r="CN344" s="32" t="s">
        <v>71</v>
      </c>
      <c r="CO344" s="19"/>
    </row>
    <row r="345" spans="1:93" ht="12.75" x14ac:dyDescent="0.2">
      <c r="B345" s="8"/>
      <c r="C345" s="25">
        <v>13</v>
      </c>
      <c r="D345" s="26">
        <v>134</v>
      </c>
      <c r="E345" s="26">
        <v>97</v>
      </c>
      <c r="F345" s="26">
        <v>61</v>
      </c>
      <c r="G345" s="26">
        <v>95</v>
      </c>
      <c r="H345" s="26">
        <v>115</v>
      </c>
      <c r="I345" s="26">
        <v>30</v>
      </c>
      <c r="J345" s="26">
        <v>50</v>
      </c>
      <c r="K345" s="26">
        <v>84</v>
      </c>
      <c r="L345" s="26">
        <v>48</v>
      </c>
      <c r="M345" s="26">
        <v>11</v>
      </c>
      <c r="N345" s="27">
        <v>132</v>
      </c>
      <c r="O345" s="28">
        <f t="shared" si="240"/>
        <v>83810</v>
      </c>
      <c r="P345" s="29">
        <f t="shared" si="241"/>
        <v>9082800</v>
      </c>
      <c r="Q345" s="14"/>
      <c r="R345" s="184" t="s">
        <v>85</v>
      </c>
      <c r="S345" s="30" t="s">
        <v>118</v>
      </c>
      <c r="T345" s="31" t="s">
        <v>121</v>
      </c>
      <c r="U345" s="112" t="s">
        <v>141</v>
      </c>
      <c r="V345" s="31" t="s">
        <v>15</v>
      </c>
      <c r="W345" s="31" t="s">
        <v>9</v>
      </c>
      <c r="X345" s="31" t="s">
        <v>113</v>
      </c>
      <c r="Y345" s="31" t="s">
        <v>114</v>
      </c>
      <c r="Z345" s="31" t="s">
        <v>18</v>
      </c>
      <c r="AA345" s="119" t="s">
        <v>12</v>
      </c>
      <c r="AB345" s="31" t="s">
        <v>146</v>
      </c>
      <c r="AC345" s="31" t="s">
        <v>120</v>
      </c>
      <c r="AD345" s="32" t="s">
        <v>123</v>
      </c>
      <c r="AE345" s="19"/>
      <c r="AG345" s="8"/>
      <c r="AH345" s="25">
        <v>126</v>
      </c>
      <c r="AI345" s="26">
        <v>114</v>
      </c>
      <c r="AJ345" s="26">
        <v>56</v>
      </c>
      <c r="AK345" s="26">
        <v>26</v>
      </c>
      <c r="AL345" s="26">
        <v>15</v>
      </c>
      <c r="AM345" s="26">
        <v>66</v>
      </c>
      <c r="AN345" s="26">
        <v>79</v>
      </c>
      <c r="AO345" s="26">
        <v>130</v>
      </c>
      <c r="AP345" s="26">
        <v>119</v>
      </c>
      <c r="AQ345" s="26">
        <v>89</v>
      </c>
      <c r="AR345" s="26">
        <v>31</v>
      </c>
      <c r="AS345" s="27">
        <v>19</v>
      </c>
      <c r="AT345" s="28">
        <f t="shared" si="242"/>
        <v>83810</v>
      </c>
      <c r="AU345" s="29">
        <f t="shared" si="243"/>
        <v>9082800</v>
      </c>
      <c r="AV345" s="14"/>
      <c r="AW345" s="184" t="s">
        <v>129</v>
      </c>
      <c r="AX345" s="30" t="s">
        <v>75</v>
      </c>
      <c r="AY345" s="31" t="s">
        <v>97</v>
      </c>
      <c r="AZ345" s="187" t="s">
        <v>47</v>
      </c>
      <c r="BA345" s="31" t="s">
        <v>49</v>
      </c>
      <c r="BB345" s="171" t="s">
        <v>19</v>
      </c>
      <c r="BC345" s="31" t="s">
        <v>106</v>
      </c>
      <c r="BD345" s="31" t="s">
        <v>103</v>
      </c>
      <c r="BE345" s="31" t="s">
        <v>8</v>
      </c>
      <c r="BF345" s="31" t="s">
        <v>46</v>
      </c>
      <c r="BG345" s="31" t="s">
        <v>48</v>
      </c>
      <c r="BH345" s="31" t="s">
        <v>92</v>
      </c>
      <c r="BI345" s="32" t="s">
        <v>64</v>
      </c>
      <c r="BJ345" s="19"/>
      <c r="BL345" s="8"/>
      <c r="BM345" s="25">
        <v>53</v>
      </c>
      <c r="BN345" s="26">
        <v>124</v>
      </c>
      <c r="BO345" s="26">
        <v>34</v>
      </c>
      <c r="BP345" s="26">
        <v>72</v>
      </c>
      <c r="BQ345" s="26">
        <v>134</v>
      </c>
      <c r="BR345" s="26">
        <v>118</v>
      </c>
      <c r="BS345" s="26">
        <v>27</v>
      </c>
      <c r="BT345" s="26">
        <v>11</v>
      </c>
      <c r="BU345" s="26">
        <v>73</v>
      </c>
      <c r="BV345" s="26">
        <v>111</v>
      </c>
      <c r="BW345" s="26">
        <v>21</v>
      </c>
      <c r="BX345" s="27">
        <v>92</v>
      </c>
      <c r="BY345" s="28">
        <f t="shared" si="244"/>
        <v>83810</v>
      </c>
      <c r="BZ345" s="29">
        <f t="shared" si="245"/>
        <v>9082800</v>
      </c>
      <c r="CA345" s="14"/>
      <c r="CB345" s="139" t="s">
        <v>90</v>
      </c>
      <c r="CC345" s="30" t="s">
        <v>29</v>
      </c>
      <c r="CD345" s="31" t="s">
        <v>109</v>
      </c>
      <c r="CE345" s="31" t="s">
        <v>37</v>
      </c>
      <c r="CF345" s="31" t="s">
        <v>77</v>
      </c>
      <c r="CG345" s="31" t="s">
        <v>121</v>
      </c>
      <c r="CH345" s="31" t="s">
        <v>11</v>
      </c>
      <c r="CI345" s="31" t="s">
        <v>16</v>
      </c>
      <c r="CJ345" s="31" t="s">
        <v>120</v>
      </c>
      <c r="CK345" s="31" t="s">
        <v>84</v>
      </c>
      <c r="CL345" s="31" t="s">
        <v>38</v>
      </c>
      <c r="CM345" s="31" t="s">
        <v>100</v>
      </c>
      <c r="CN345" s="32" t="s">
        <v>24</v>
      </c>
      <c r="CO345" s="19"/>
    </row>
    <row r="346" spans="1:93" ht="12.75" x14ac:dyDescent="0.2">
      <c r="B346" s="8"/>
      <c r="C346" s="25">
        <v>142</v>
      </c>
      <c r="D346" s="26">
        <v>77</v>
      </c>
      <c r="E346" s="26">
        <v>122</v>
      </c>
      <c r="F346" s="26">
        <v>54</v>
      </c>
      <c r="G346" s="26">
        <v>81</v>
      </c>
      <c r="H346" s="26">
        <v>124</v>
      </c>
      <c r="I346" s="26">
        <v>21</v>
      </c>
      <c r="J346" s="26">
        <v>64</v>
      </c>
      <c r="K346" s="26">
        <v>91</v>
      </c>
      <c r="L346" s="26">
        <v>23</v>
      </c>
      <c r="M346" s="26">
        <v>68</v>
      </c>
      <c r="N346" s="27">
        <v>3</v>
      </c>
      <c r="O346" s="28">
        <f t="shared" si="240"/>
        <v>83810</v>
      </c>
      <c r="P346" s="29">
        <f t="shared" si="241"/>
        <v>9082800</v>
      </c>
      <c r="Q346" s="14"/>
      <c r="R346" s="184" t="s">
        <v>110</v>
      </c>
      <c r="S346" s="30" t="s">
        <v>67</v>
      </c>
      <c r="T346" s="31" t="s">
        <v>80</v>
      </c>
      <c r="U346" s="31" t="s">
        <v>74</v>
      </c>
      <c r="V346" s="112" t="s">
        <v>122</v>
      </c>
      <c r="W346" s="31" t="s">
        <v>153</v>
      </c>
      <c r="X346" s="31" t="s">
        <v>109</v>
      </c>
      <c r="Y346" s="31" t="s">
        <v>100</v>
      </c>
      <c r="Z346" s="31" t="s">
        <v>152</v>
      </c>
      <c r="AA346" s="31" t="s">
        <v>119</v>
      </c>
      <c r="AB346" s="119" t="s">
        <v>65</v>
      </c>
      <c r="AC346" s="31" t="s">
        <v>81</v>
      </c>
      <c r="AD346" s="32" t="s">
        <v>72</v>
      </c>
      <c r="AE346" s="19"/>
      <c r="AG346" s="8"/>
      <c r="AH346" s="25">
        <v>39</v>
      </c>
      <c r="AI346" s="26">
        <v>69</v>
      </c>
      <c r="AJ346" s="26">
        <v>117</v>
      </c>
      <c r="AK346" s="26">
        <v>139</v>
      </c>
      <c r="AL346" s="26">
        <v>38</v>
      </c>
      <c r="AM346" s="26">
        <v>113</v>
      </c>
      <c r="AN346" s="26">
        <v>32</v>
      </c>
      <c r="AO346" s="26">
        <v>107</v>
      </c>
      <c r="AP346" s="26">
        <v>6</v>
      </c>
      <c r="AQ346" s="26">
        <v>28</v>
      </c>
      <c r="AR346" s="26">
        <v>76</v>
      </c>
      <c r="AS346" s="27">
        <v>106</v>
      </c>
      <c r="AT346" s="28">
        <f t="shared" si="242"/>
        <v>83810</v>
      </c>
      <c r="AU346" s="29">
        <f t="shared" si="243"/>
        <v>9082800</v>
      </c>
      <c r="AV346" s="14"/>
      <c r="AW346" s="184" t="s">
        <v>140</v>
      </c>
      <c r="AX346" s="30" t="s">
        <v>125</v>
      </c>
      <c r="AY346" s="31" t="s">
        <v>70</v>
      </c>
      <c r="AZ346" s="31" t="s">
        <v>111</v>
      </c>
      <c r="BA346" s="187" t="s">
        <v>25</v>
      </c>
      <c r="BB346" s="31" t="s">
        <v>149</v>
      </c>
      <c r="BC346" s="171" t="s">
        <v>155</v>
      </c>
      <c r="BD346" s="31" t="s">
        <v>160</v>
      </c>
      <c r="BE346" s="31" t="s">
        <v>148</v>
      </c>
      <c r="BF346" s="31" t="s">
        <v>28</v>
      </c>
      <c r="BG346" s="31" t="s">
        <v>116</v>
      </c>
      <c r="BH346" s="31" t="s">
        <v>69</v>
      </c>
      <c r="BI346" s="32" t="s">
        <v>128</v>
      </c>
      <c r="BJ346" s="19"/>
      <c r="BL346" s="8"/>
      <c r="BM346" s="25">
        <v>46</v>
      </c>
      <c r="BN346" s="26">
        <v>113</v>
      </c>
      <c r="BO346" s="26">
        <v>135</v>
      </c>
      <c r="BP346" s="26">
        <v>55</v>
      </c>
      <c r="BQ346" s="26">
        <v>15</v>
      </c>
      <c r="BR346" s="26">
        <v>50</v>
      </c>
      <c r="BS346" s="26">
        <v>95</v>
      </c>
      <c r="BT346" s="26">
        <v>130</v>
      </c>
      <c r="BU346" s="26">
        <v>90</v>
      </c>
      <c r="BV346" s="26">
        <v>10</v>
      </c>
      <c r="BW346" s="26">
        <v>32</v>
      </c>
      <c r="BX346" s="27">
        <v>99</v>
      </c>
      <c r="BY346" s="28">
        <f t="shared" si="244"/>
        <v>83810</v>
      </c>
      <c r="BZ346" s="29">
        <f t="shared" si="245"/>
        <v>9082800</v>
      </c>
      <c r="CA346" s="14"/>
      <c r="CB346" s="139" t="s">
        <v>117</v>
      </c>
      <c r="CC346" s="175" t="s">
        <v>31</v>
      </c>
      <c r="CD346" s="119" t="s">
        <v>155</v>
      </c>
      <c r="CE346" s="119" t="s">
        <v>112</v>
      </c>
      <c r="CF346" s="31" t="s">
        <v>142</v>
      </c>
      <c r="CG346" s="119" t="s">
        <v>19</v>
      </c>
      <c r="CH346" s="31" t="s">
        <v>18</v>
      </c>
      <c r="CI346" s="31" t="s">
        <v>9</v>
      </c>
      <c r="CJ346" s="119" t="s">
        <v>8</v>
      </c>
      <c r="CK346" s="31" t="s">
        <v>145</v>
      </c>
      <c r="CL346" s="119" t="s">
        <v>115</v>
      </c>
      <c r="CM346" s="119" t="s">
        <v>160</v>
      </c>
      <c r="CN346" s="176" t="s">
        <v>22</v>
      </c>
      <c r="CO346" s="19"/>
    </row>
    <row r="347" spans="1:93" ht="12.75" x14ac:dyDescent="0.2">
      <c r="B347" s="8"/>
      <c r="C347" s="25">
        <v>100</v>
      </c>
      <c r="D347" s="26">
        <v>118</v>
      </c>
      <c r="E347" s="26">
        <v>36</v>
      </c>
      <c r="F347" s="26">
        <v>62</v>
      </c>
      <c r="G347" s="26">
        <v>4</v>
      </c>
      <c r="H347" s="26">
        <v>35</v>
      </c>
      <c r="I347" s="26">
        <v>110</v>
      </c>
      <c r="J347" s="26">
        <v>141</v>
      </c>
      <c r="K347" s="26">
        <v>83</v>
      </c>
      <c r="L347" s="26">
        <v>109</v>
      </c>
      <c r="M347" s="26">
        <v>27</v>
      </c>
      <c r="N347" s="27">
        <v>45</v>
      </c>
      <c r="O347" s="28">
        <f t="shared" si="240"/>
        <v>83810</v>
      </c>
      <c r="P347" s="29">
        <f t="shared" si="241"/>
        <v>9082800</v>
      </c>
      <c r="Q347" s="14"/>
      <c r="R347" s="184" t="s">
        <v>129</v>
      </c>
      <c r="S347" s="30" t="s">
        <v>108</v>
      </c>
      <c r="T347" s="31" t="s">
        <v>11</v>
      </c>
      <c r="U347" s="31" t="s">
        <v>57</v>
      </c>
      <c r="V347" s="31" t="s">
        <v>21</v>
      </c>
      <c r="W347" s="112" t="s">
        <v>82</v>
      </c>
      <c r="X347" s="31" t="s">
        <v>176</v>
      </c>
      <c r="Y347" s="31" t="s">
        <v>175</v>
      </c>
      <c r="Z347" s="31" t="s">
        <v>79</v>
      </c>
      <c r="AA347" s="31" t="s">
        <v>32</v>
      </c>
      <c r="AB347" s="31" t="s">
        <v>60</v>
      </c>
      <c r="AC347" s="119" t="s">
        <v>16</v>
      </c>
      <c r="AD347" s="32" t="s">
        <v>101</v>
      </c>
      <c r="AE347" s="19"/>
      <c r="AG347" s="8"/>
      <c r="AH347" s="25">
        <v>71</v>
      </c>
      <c r="AI347" s="26">
        <v>1</v>
      </c>
      <c r="AJ347" s="26">
        <v>7</v>
      </c>
      <c r="AK347" s="26">
        <v>92</v>
      </c>
      <c r="AL347" s="26">
        <v>67</v>
      </c>
      <c r="AM347" s="26">
        <v>96</v>
      </c>
      <c r="AN347" s="26">
        <v>49</v>
      </c>
      <c r="AO347" s="26">
        <v>78</v>
      </c>
      <c r="AP347" s="26">
        <v>53</v>
      </c>
      <c r="AQ347" s="26">
        <v>138</v>
      </c>
      <c r="AR347" s="26">
        <v>144</v>
      </c>
      <c r="AS347" s="27">
        <v>74</v>
      </c>
      <c r="AT347" s="28">
        <f t="shared" si="242"/>
        <v>83810</v>
      </c>
      <c r="AU347" s="29">
        <f t="shared" si="243"/>
        <v>9082800</v>
      </c>
      <c r="AV347" s="14"/>
      <c r="AW347" s="184" t="s">
        <v>151</v>
      </c>
      <c r="AX347" s="30" t="s">
        <v>88</v>
      </c>
      <c r="AY347" s="31" t="s">
        <v>55</v>
      </c>
      <c r="AZ347" s="31" t="s">
        <v>43</v>
      </c>
      <c r="BA347" s="31" t="s">
        <v>24</v>
      </c>
      <c r="BB347" s="187" t="s">
        <v>68</v>
      </c>
      <c r="BC347" s="31" t="s">
        <v>139</v>
      </c>
      <c r="BD347" s="171" t="s">
        <v>138</v>
      </c>
      <c r="BE347" s="31" t="s">
        <v>71</v>
      </c>
      <c r="BF347" s="31" t="s">
        <v>29</v>
      </c>
      <c r="BG347" s="31" t="s">
        <v>52</v>
      </c>
      <c r="BH347" s="31" t="s">
        <v>62</v>
      </c>
      <c r="BI347" s="32" t="s">
        <v>87</v>
      </c>
      <c r="BJ347" s="19"/>
      <c r="BL347" s="8"/>
      <c r="BM347" s="25">
        <v>6</v>
      </c>
      <c r="BN347" s="26">
        <v>47</v>
      </c>
      <c r="BO347" s="26">
        <v>48</v>
      </c>
      <c r="BP347" s="26">
        <v>20</v>
      </c>
      <c r="BQ347" s="26">
        <v>115</v>
      </c>
      <c r="BR347" s="26">
        <v>84</v>
      </c>
      <c r="BS347" s="26">
        <v>61</v>
      </c>
      <c r="BT347" s="26">
        <v>30</v>
      </c>
      <c r="BU347" s="26">
        <v>125</v>
      </c>
      <c r="BV347" s="26">
        <v>97</v>
      </c>
      <c r="BW347" s="26">
        <v>98</v>
      </c>
      <c r="BX347" s="27">
        <v>139</v>
      </c>
      <c r="BY347" s="28">
        <f t="shared" si="244"/>
        <v>83810</v>
      </c>
      <c r="BZ347" s="29">
        <f t="shared" si="245"/>
        <v>9082800</v>
      </c>
      <c r="CA347" s="14"/>
      <c r="CB347" s="139" t="s">
        <v>132</v>
      </c>
      <c r="CC347" s="30" t="s">
        <v>28</v>
      </c>
      <c r="CD347" s="31" t="s">
        <v>135</v>
      </c>
      <c r="CE347" s="31" t="s">
        <v>146</v>
      </c>
      <c r="CF347" s="31" t="s">
        <v>54</v>
      </c>
      <c r="CG347" s="31" t="s">
        <v>113</v>
      </c>
      <c r="CH347" s="31" t="s">
        <v>12</v>
      </c>
      <c r="CI347" s="31" t="s">
        <v>15</v>
      </c>
      <c r="CJ347" s="31" t="s">
        <v>114</v>
      </c>
      <c r="CK347" s="31" t="s">
        <v>63</v>
      </c>
      <c r="CL347" s="31" t="s">
        <v>141</v>
      </c>
      <c r="CM347" s="31" t="s">
        <v>134</v>
      </c>
      <c r="CN347" s="32" t="s">
        <v>25</v>
      </c>
      <c r="CO347" s="19"/>
    </row>
    <row r="348" spans="1:93" ht="12.75" x14ac:dyDescent="0.2">
      <c r="B348" s="8"/>
      <c r="C348" s="25">
        <v>108</v>
      </c>
      <c r="D348" s="26">
        <v>9</v>
      </c>
      <c r="E348" s="26">
        <v>104</v>
      </c>
      <c r="F348" s="26">
        <v>86</v>
      </c>
      <c r="G348" s="26">
        <v>42</v>
      </c>
      <c r="H348" s="26">
        <v>18</v>
      </c>
      <c r="I348" s="26">
        <v>127</v>
      </c>
      <c r="J348" s="26">
        <v>103</v>
      </c>
      <c r="K348" s="26">
        <v>59</v>
      </c>
      <c r="L348" s="26">
        <v>41</v>
      </c>
      <c r="M348" s="26">
        <v>136</v>
      </c>
      <c r="N348" s="27">
        <v>37</v>
      </c>
      <c r="O348" s="28">
        <f t="shared" si="240"/>
        <v>83810</v>
      </c>
      <c r="P348" s="29">
        <f t="shared" si="241"/>
        <v>9082800</v>
      </c>
      <c r="Q348" s="14"/>
      <c r="R348" s="184" t="s">
        <v>140</v>
      </c>
      <c r="S348" s="30" t="s">
        <v>131</v>
      </c>
      <c r="T348" s="31" t="s">
        <v>150</v>
      </c>
      <c r="U348" s="31" t="s">
        <v>104</v>
      </c>
      <c r="V348" s="31" t="s">
        <v>66</v>
      </c>
      <c r="W348" s="31" t="s">
        <v>13</v>
      </c>
      <c r="X348" s="112" t="s">
        <v>34</v>
      </c>
      <c r="Y348" s="31" t="s">
        <v>41</v>
      </c>
      <c r="Z348" s="31" t="s">
        <v>14</v>
      </c>
      <c r="AA348" s="31" t="s">
        <v>73</v>
      </c>
      <c r="AB348" s="31" t="s">
        <v>105</v>
      </c>
      <c r="AC348" s="31" t="s">
        <v>147</v>
      </c>
      <c r="AD348" s="176" t="s">
        <v>130</v>
      </c>
      <c r="AE348" s="19"/>
      <c r="AG348" s="8"/>
      <c r="AH348" s="25">
        <v>100</v>
      </c>
      <c r="AI348" s="26">
        <v>62</v>
      </c>
      <c r="AJ348" s="26">
        <v>110</v>
      </c>
      <c r="AK348" s="26">
        <v>109</v>
      </c>
      <c r="AL348" s="26">
        <v>4</v>
      </c>
      <c r="AM348" s="26">
        <v>118</v>
      </c>
      <c r="AN348" s="26">
        <v>27</v>
      </c>
      <c r="AO348" s="26">
        <v>141</v>
      </c>
      <c r="AP348" s="26">
        <v>36</v>
      </c>
      <c r="AQ348" s="26">
        <v>35</v>
      </c>
      <c r="AR348" s="26">
        <v>83</v>
      </c>
      <c r="AS348" s="27">
        <v>45</v>
      </c>
      <c r="AT348" s="28">
        <f t="shared" si="242"/>
        <v>83810</v>
      </c>
      <c r="AU348" s="29">
        <f t="shared" si="243"/>
        <v>9082800</v>
      </c>
      <c r="AV348" s="14"/>
      <c r="AW348" s="184" t="s">
        <v>164</v>
      </c>
      <c r="AX348" s="30" t="s">
        <v>108</v>
      </c>
      <c r="AY348" s="31" t="s">
        <v>21</v>
      </c>
      <c r="AZ348" s="31" t="s">
        <v>175</v>
      </c>
      <c r="BA348" s="31" t="s">
        <v>60</v>
      </c>
      <c r="BB348" s="31" t="s">
        <v>82</v>
      </c>
      <c r="BC348" s="187" t="s">
        <v>11</v>
      </c>
      <c r="BD348" s="31" t="s">
        <v>16</v>
      </c>
      <c r="BE348" s="171" t="s">
        <v>79</v>
      </c>
      <c r="BF348" s="31" t="s">
        <v>57</v>
      </c>
      <c r="BG348" s="31" t="s">
        <v>176</v>
      </c>
      <c r="BH348" s="31" t="s">
        <v>32</v>
      </c>
      <c r="BI348" s="32" t="s">
        <v>101</v>
      </c>
      <c r="BJ348" s="19"/>
      <c r="BL348" s="8"/>
      <c r="BM348" s="25">
        <v>44</v>
      </c>
      <c r="BN348" s="26">
        <v>52</v>
      </c>
      <c r="BO348" s="26">
        <v>35</v>
      </c>
      <c r="BP348" s="26">
        <v>4</v>
      </c>
      <c r="BQ348" s="26">
        <v>105</v>
      </c>
      <c r="BR348" s="26">
        <v>117</v>
      </c>
      <c r="BS348" s="26">
        <v>28</v>
      </c>
      <c r="BT348" s="26">
        <v>40</v>
      </c>
      <c r="BU348" s="26">
        <v>141</v>
      </c>
      <c r="BV348" s="26">
        <v>110</v>
      </c>
      <c r="BW348" s="26">
        <v>93</v>
      </c>
      <c r="BX348" s="27">
        <v>101</v>
      </c>
      <c r="BY348" s="28">
        <f t="shared" si="244"/>
        <v>83810</v>
      </c>
      <c r="BZ348" s="29">
        <f t="shared" si="245"/>
        <v>9082800</v>
      </c>
      <c r="CA348" s="14"/>
      <c r="CB348" s="139"/>
      <c r="CC348" s="30" t="s">
        <v>102</v>
      </c>
      <c r="CD348" s="174" t="s">
        <v>86</v>
      </c>
      <c r="CE348" s="174" t="s">
        <v>176</v>
      </c>
      <c r="CF348" s="174" t="s">
        <v>82</v>
      </c>
      <c r="CG348" s="174" t="s">
        <v>36</v>
      </c>
      <c r="CH348" s="31" t="s">
        <v>111</v>
      </c>
      <c r="CI348" s="31" t="s">
        <v>116</v>
      </c>
      <c r="CJ348" s="174" t="s">
        <v>39</v>
      </c>
      <c r="CK348" s="174" t="s">
        <v>79</v>
      </c>
      <c r="CL348" s="174" t="s">
        <v>175</v>
      </c>
      <c r="CM348" s="174" t="s">
        <v>89</v>
      </c>
      <c r="CN348" s="32" t="s">
        <v>107</v>
      </c>
      <c r="CO348" s="19"/>
    </row>
    <row r="349" spans="1:93" ht="12.75" x14ac:dyDescent="0.2">
      <c r="B349" s="8"/>
      <c r="C349" s="25">
        <v>75</v>
      </c>
      <c r="D349" s="26">
        <v>22</v>
      </c>
      <c r="E349" s="26">
        <v>25</v>
      </c>
      <c r="F349" s="26">
        <v>57</v>
      </c>
      <c r="G349" s="26">
        <v>116</v>
      </c>
      <c r="H349" s="26">
        <v>14</v>
      </c>
      <c r="I349" s="26">
        <v>131</v>
      </c>
      <c r="J349" s="26">
        <v>29</v>
      </c>
      <c r="K349" s="26">
        <v>88</v>
      </c>
      <c r="L349" s="26">
        <v>120</v>
      </c>
      <c r="M349" s="26">
        <v>123</v>
      </c>
      <c r="N349" s="27">
        <v>70</v>
      </c>
      <c r="O349" s="28">
        <f t="shared" si="240"/>
        <v>83810</v>
      </c>
      <c r="P349" s="29">
        <f t="shared" si="241"/>
        <v>9082800</v>
      </c>
      <c r="Q349" s="14"/>
      <c r="R349" s="184" t="s">
        <v>151</v>
      </c>
      <c r="S349" s="30" t="s">
        <v>163</v>
      </c>
      <c r="T349" s="31" t="s">
        <v>127</v>
      </c>
      <c r="U349" s="31" t="s">
        <v>93</v>
      </c>
      <c r="V349" s="31" t="s">
        <v>61</v>
      </c>
      <c r="W349" s="119" t="s">
        <v>133</v>
      </c>
      <c r="X349" s="31" t="s">
        <v>17</v>
      </c>
      <c r="Y349" s="112" t="s">
        <v>10</v>
      </c>
      <c r="Z349" s="31" t="s">
        <v>136</v>
      </c>
      <c r="AA349" s="31" t="s">
        <v>56</v>
      </c>
      <c r="AB349" s="31" t="s">
        <v>96</v>
      </c>
      <c r="AC349" s="31" t="s">
        <v>126</v>
      </c>
      <c r="AD349" s="32" t="s">
        <v>162</v>
      </c>
      <c r="AE349" s="19"/>
      <c r="AG349" s="8"/>
      <c r="AH349" s="25">
        <v>17</v>
      </c>
      <c r="AI349" s="26">
        <v>133</v>
      </c>
      <c r="AJ349" s="26">
        <v>101</v>
      </c>
      <c r="AK349" s="26">
        <v>55</v>
      </c>
      <c r="AL349" s="26">
        <v>85</v>
      </c>
      <c r="AM349" s="26">
        <v>121</v>
      </c>
      <c r="AN349" s="26">
        <v>24</v>
      </c>
      <c r="AO349" s="26">
        <v>60</v>
      </c>
      <c r="AP349" s="26">
        <v>90</v>
      </c>
      <c r="AQ349" s="26">
        <v>44</v>
      </c>
      <c r="AR349" s="26">
        <v>12</v>
      </c>
      <c r="AS349" s="27">
        <v>128</v>
      </c>
      <c r="AT349" s="28">
        <f t="shared" si="242"/>
        <v>83810</v>
      </c>
      <c r="AU349" s="29">
        <f t="shared" si="243"/>
        <v>9082800</v>
      </c>
      <c r="AV349" s="14"/>
      <c r="AW349" s="184" t="s">
        <v>170</v>
      </c>
      <c r="AX349" s="30" t="s">
        <v>91</v>
      </c>
      <c r="AY349" s="31" t="s">
        <v>169</v>
      </c>
      <c r="AZ349" s="31" t="s">
        <v>107</v>
      </c>
      <c r="BA349" s="31" t="s">
        <v>142</v>
      </c>
      <c r="BB349" s="31" t="s">
        <v>166</v>
      </c>
      <c r="BC349" s="31" t="s">
        <v>156</v>
      </c>
      <c r="BD349" s="187" t="s">
        <v>159</v>
      </c>
      <c r="BE349" s="31" t="s">
        <v>165</v>
      </c>
      <c r="BF349" s="171" t="s">
        <v>145</v>
      </c>
      <c r="BG349" s="31" t="s">
        <v>102</v>
      </c>
      <c r="BH349" s="31" t="s">
        <v>168</v>
      </c>
      <c r="BI349" s="32" t="s">
        <v>98</v>
      </c>
      <c r="BJ349" s="19"/>
      <c r="BL349" s="8"/>
      <c r="BM349" s="25">
        <v>91</v>
      </c>
      <c r="BN349" s="26">
        <v>127</v>
      </c>
      <c r="BO349" s="26">
        <v>5</v>
      </c>
      <c r="BP349" s="26">
        <v>79</v>
      </c>
      <c r="BQ349" s="26">
        <v>70</v>
      </c>
      <c r="BR349" s="26">
        <v>23</v>
      </c>
      <c r="BS349" s="26">
        <v>122</v>
      </c>
      <c r="BT349" s="26">
        <v>75</v>
      </c>
      <c r="BU349" s="26">
        <v>66</v>
      </c>
      <c r="BV349" s="26">
        <v>140</v>
      </c>
      <c r="BW349" s="26">
        <v>18</v>
      </c>
      <c r="BX349" s="27">
        <v>54</v>
      </c>
      <c r="BY349" s="28">
        <f t="shared" si="244"/>
        <v>83810</v>
      </c>
      <c r="BZ349" s="29">
        <f t="shared" si="245"/>
        <v>9082800</v>
      </c>
      <c r="CA349" s="14"/>
      <c r="CB349" s="139" t="s">
        <v>154</v>
      </c>
      <c r="CC349" s="30" t="s">
        <v>119</v>
      </c>
      <c r="CD349" s="173" t="s">
        <v>41</v>
      </c>
      <c r="CE349" s="173" t="s">
        <v>144</v>
      </c>
      <c r="CF349" s="173" t="s">
        <v>103</v>
      </c>
      <c r="CG349" s="173" t="s">
        <v>162</v>
      </c>
      <c r="CH349" s="31" t="s">
        <v>65</v>
      </c>
      <c r="CI349" s="31" t="s">
        <v>74</v>
      </c>
      <c r="CJ349" s="173" t="s">
        <v>163</v>
      </c>
      <c r="CK349" s="173" t="s">
        <v>106</v>
      </c>
      <c r="CL349" s="173" t="s">
        <v>143</v>
      </c>
      <c r="CM349" s="173" t="s">
        <v>34</v>
      </c>
      <c r="CN349" s="32" t="s">
        <v>122</v>
      </c>
      <c r="CO349" s="19"/>
    </row>
    <row r="350" spans="1:93" ht="12.75" x14ac:dyDescent="0.2">
      <c r="B350" s="8"/>
      <c r="C350" s="25">
        <v>126</v>
      </c>
      <c r="D350" s="26">
        <v>66</v>
      </c>
      <c r="E350" s="26">
        <v>119</v>
      </c>
      <c r="F350" s="26">
        <v>114</v>
      </c>
      <c r="G350" s="26">
        <v>15</v>
      </c>
      <c r="H350" s="26">
        <v>89</v>
      </c>
      <c r="I350" s="26">
        <v>56</v>
      </c>
      <c r="J350" s="26">
        <v>130</v>
      </c>
      <c r="K350" s="26">
        <v>31</v>
      </c>
      <c r="L350" s="26">
        <v>26</v>
      </c>
      <c r="M350" s="26">
        <v>79</v>
      </c>
      <c r="N350" s="27">
        <v>19</v>
      </c>
      <c r="O350" s="28">
        <f t="shared" si="240"/>
        <v>83810</v>
      </c>
      <c r="P350" s="29">
        <f t="shared" si="241"/>
        <v>9082800</v>
      </c>
      <c r="Q350" s="14"/>
      <c r="R350" s="184" t="s">
        <v>164</v>
      </c>
      <c r="S350" s="30" t="s">
        <v>75</v>
      </c>
      <c r="T350" s="31" t="s">
        <v>106</v>
      </c>
      <c r="U350" s="31" t="s">
        <v>46</v>
      </c>
      <c r="V350" s="31" t="s">
        <v>97</v>
      </c>
      <c r="W350" s="31" t="s">
        <v>19</v>
      </c>
      <c r="X350" s="119" t="s">
        <v>48</v>
      </c>
      <c r="Y350" s="31" t="s">
        <v>47</v>
      </c>
      <c r="Z350" s="112" t="s">
        <v>8</v>
      </c>
      <c r="AA350" s="31" t="s">
        <v>92</v>
      </c>
      <c r="AB350" s="31" t="s">
        <v>49</v>
      </c>
      <c r="AC350" s="31" t="s">
        <v>103</v>
      </c>
      <c r="AD350" s="32" t="s">
        <v>64</v>
      </c>
      <c r="AE350" s="19"/>
      <c r="AG350" s="8"/>
      <c r="AH350" s="25">
        <v>75</v>
      </c>
      <c r="AI350" s="26">
        <v>57</v>
      </c>
      <c r="AJ350" s="26">
        <v>131</v>
      </c>
      <c r="AK350" s="26">
        <v>120</v>
      </c>
      <c r="AL350" s="26">
        <v>116</v>
      </c>
      <c r="AM350" s="26">
        <v>22</v>
      </c>
      <c r="AN350" s="26">
        <v>123</v>
      </c>
      <c r="AO350" s="26">
        <v>29</v>
      </c>
      <c r="AP350" s="26">
        <v>25</v>
      </c>
      <c r="AQ350" s="26">
        <v>14</v>
      </c>
      <c r="AR350" s="26">
        <v>88</v>
      </c>
      <c r="AS350" s="27">
        <v>70</v>
      </c>
      <c r="AT350" s="28">
        <f t="shared" si="242"/>
        <v>83810</v>
      </c>
      <c r="AU350" s="29">
        <f t="shared" si="243"/>
        <v>9082800</v>
      </c>
      <c r="AV350" s="14"/>
      <c r="AW350" s="184" t="s">
        <v>172</v>
      </c>
      <c r="AX350" s="30" t="s">
        <v>163</v>
      </c>
      <c r="AY350" s="31" t="s">
        <v>61</v>
      </c>
      <c r="AZ350" s="31" t="s">
        <v>10</v>
      </c>
      <c r="BA350" s="31" t="s">
        <v>96</v>
      </c>
      <c r="BB350" s="31" t="s">
        <v>133</v>
      </c>
      <c r="BC350" s="31" t="s">
        <v>127</v>
      </c>
      <c r="BD350" s="31" t="s">
        <v>126</v>
      </c>
      <c r="BE350" s="187" t="s">
        <v>136</v>
      </c>
      <c r="BF350" s="31" t="s">
        <v>93</v>
      </c>
      <c r="BG350" s="171" t="s">
        <v>17</v>
      </c>
      <c r="BH350" s="31" t="s">
        <v>56</v>
      </c>
      <c r="BI350" s="32" t="s">
        <v>162</v>
      </c>
      <c r="BJ350" s="19"/>
      <c r="BL350" s="8"/>
      <c r="BM350" s="25">
        <v>109</v>
      </c>
      <c r="BN350" s="26">
        <v>38</v>
      </c>
      <c r="BO350" s="26">
        <v>85</v>
      </c>
      <c r="BP350" s="26">
        <v>29</v>
      </c>
      <c r="BQ350" s="26">
        <v>13</v>
      </c>
      <c r="BR350" s="26">
        <v>25</v>
      </c>
      <c r="BS350" s="26">
        <v>120</v>
      </c>
      <c r="BT350" s="26">
        <v>132</v>
      </c>
      <c r="BU350" s="26">
        <v>116</v>
      </c>
      <c r="BV350" s="26">
        <v>60</v>
      </c>
      <c r="BW350" s="26">
        <v>107</v>
      </c>
      <c r="BX350" s="27">
        <v>36</v>
      </c>
      <c r="BY350" s="28">
        <f t="shared" si="244"/>
        <v>83810</v>
      </c>
      <c r="BZ350" s="29">
        <f t="shared" si="245"/>
        <v>9082800</v>
      </c>
      <c r="CA350" s="14"/>
      <c r="CB350" s="139" t="s">
        <v>167</v>
      </c>
      <c r="CC350" s="30" t="s">
        <v>60</v>
      </c>
      <c r="CD350" s="31" t="s">
        <v>149</v>
      </c>
      <c r="CE350" s="31" t="s">
        <v>166</v>
      </c>
      <c r="CF350" s="31" t="s">
        <v>136</v>
      </c>
      <c r="CG350" s="31" t="s">
        <v>118</v>
      </c>
      <c r="CH350" s="31" t="s">
        <v>93</v>
      </c>
      <c r="CI350" s="31" t="s">
        <v>96</v>
      </c>
      <c r="CJ350" s="31" t="s">
        <v>123</v>
      </c>
      <c r="CK350" s="31" t="s">
        <v>133</v>
      </c>
      <c r="CL350" s="31" t="s">
        <v>165</v>
      </c>
      <c r="CM350" s="31" t="s">
        <v>148</v>
      </c>
      <c r="CN350" s="32" t="s">
        <v>57</v>
      </c>
      <c r="CO350" s="19"/>
    </row>
    <row r="351" spans="1:93" ht="12.75" x14ac:dyDescent="0.2">
      <c r="B351" s="8"/>
      <c r="C351" s="25">
        <v>94</v>
      </c>
      <c r="D351" s="26">
        <v>47</v>
      </c>
      <c r="E351" s="26">
        <v>135</v>
      </c>
      <c r="F351" s="26">
        <v>82</v>
      </c>
      <c r="G351" s="26">
        <v>140</v>
      </c>
      <c r="H351" s="26">
        <v>99</v>
      </c>
      <c r="I351" s="26">
        <v>46</v>
      </c>
      <c r="J351" s="26">
        <v>5</v>
      </c>
      <c r="K351" s="26">
        <v>63</v>
      </c>
      <c r="L351" s="26">
        <v>10</v>
      </c>
      <c r="M351" s="26">
        <v>98</v>
      </c>
      <c r="N351" s="27">
        <v>51</v>
      </c>
      <c r="O351" s="28">
        <f t="shared" si="240"/>
        <v>83810</v>
      </c>
      <c r="P351" s="29">
        <f t="shared" si="241"/>
        <v>9082800</v>
      </c>
      <c r="Q351" s="14"/>
      <c r="R351" s="184" t="s">
        <v>170</v>
      </c>
      <c r="S351" s="175" t="s">
        <v>45</v>
      </c>
      <c r="T351" s="31" t="s">
        <v>135</v>
      </c>
      <c r="U351" s="31" t="s">
        <v>112</v>
      </c>
      <c r="V351" s="31" t="s">
        <v>95</v>
      </c>
      <c r="W351" s="31" t="s">
        <v>143</v>
      </c>
      <c r="X351" s="31" t="s">
        <v>22</v>
      </c>
      <c r="Y351" s="31" t="s">
        <v>31</v>
      </c>
      <c r="Z351" s="31" t="s">
        <v>144</v>
      </c>
      <c r="AA351" s="112" t="s">
        <v>94</v>
      </c>
      <c r="AB351" s="31" t="s">
        <v>115</v>
      </c>
      <c r="AC351" s="31" t="s">
        <v>134</v>
      </c>
      <c r="AD351" s="32" t="s">
        <v>50</v>
      </c>
      <c r="AE351" s="19"/>
      <c r="AG351" s="8"/>
      <c r="AH351" s="25">
        <v>142</v>
      </c>
      <c r="AI351" s="26">
        <v>54</v>
      </c>
      <c r="AJ351" s="26">
        <v>21</v>
      </c>
      <c r="AK351" s="26">
        <v>23</v>
      </c>
      <c r="AL351" s="26">
        <v>81</v>
      </c>
      <c r="AM351" s="26">
        <v>77</v>
      </c>
      <c r="AN351" s="26">
        <v>68</v>
      </c>
      <c r="AO351" s="26">
        <v>64</v>
      </c>
      <c r="AP351" s="26">
        <v>122</v>
      </c>
      <c r="AQ351" s="26">
        <v>124</v>
      </c>
      <c r="AR351" s="26">
        <v>91</v>
      </c>
      <c r="AS351" s="27">
        <v>3</v>
      </c>
      <c r="AT351" s="28">
        <f t="shared" si="242"/>
        <v>83810</v>
      </c>
      <c r="AU351" s="29">
        <f t="shared" si="243"/>
        <v>9082800</v>
      </c>
      <c r="AV351" s="14"/>
      <c r="AW351" s="184" t="s">
        <v>174</v>
      </c>
      <c r="AX351" s="30" t="s">
        <v>67</v>
      </c>
      <c r="AY351" s="31" t="s">
        <v>122</v>
      </c>
      <c r="AZ351" s="31" t="s">
        <v>100</v>
      </c>
      <c r="BA351" s="31" t="s">
        <v>65</v>
      </c>
      <c r="BB351" s="31" t="s">
        <v>153</v>
      </c>
      <c r="BC351" s="31" t="s">
        <v>80</v>
      </c>
      <c r="BD351" s="31" t="s">
        <v>81</v>
      </c>
      <c r="BE351" s="31" t="s">
        <v>152</v>
      </c>
      <c r="BF351" s="187" t="s">
        <v>74</v>
      </c>
      <c r="BG351" s="31" t="s">
        <v>109</v>
      </c>
      <c r="BH351" s="171" t="s">
        <v>119</v>
      </c>
      <c r="BI351" s="32" t="s">
        <v>72</v>
      </c>
      <c r="BJ351" s="19"/>
      <c r="BL351" s="8"/>
      <c r="BM351" s="25">
        <v>137</v>
      </c>
      <c r="BN351" s="26">
        <v>39</v>
      </c>
      <c r="BO351" s="26">
        <v>136</v>
      </c>
      <c r="BP351" s="26">
        <v>45</v>
      </c>
      <c r="BQ351" s="26">
        <v>88</v>
      </c>
      <c r="BR351" s="26">
        <v>65</v>
      </c>
      <c r="BS351" s="26">
        <v>80</v>
      </c>
      <c r="BT351" s="26">
        <v>57</v>
      </c>
      <c r="BU351" s="26">
        <v>100</v>
      </c>
      <c r="BV351" s="26">
        <v>9</v>
      </c>
      <c r="BW351" s="26">
        <v>106</v>
      </c>
      <c r="BX351" s="27">
        <v>8</v>
      </c>
      <c r="BY351" s="28">
        <f t="shared" si="244"/>
        <v>83810</v>
      </c>
      <c r="BZ351" s="29">
        <f t="shared" si="245"/>
        <v>9082800</v>
      </c>
      <c r="CA351" s="14"/>
      <c r="CB351" s="139" t="s">
        <v>171</v>
      </c>
      <c r="CC351" s="170" t="s">
        <v>78</v>
      </c>
      <c r="CD351" s="171" t="s">
        <v>125</v>
      </c>
      <c r="CE351" s="171" t="s">
        <v>147</v>
      </c>
      <c r="CF351" s="31" t="s">
        <v>101</v>
      </c>
      <c r="CG351" s="171" t="s">
        <v>56</v>
      </c>
      <c r="CH351" s="31" t="s">
        <v>35</v>
      </c>
      <c r="CI351" s="31" t="s">
        <v>40</v>
      </c>
      <c r="CJ351" s="171" t="s">
        <v>61</v>
      </c>
      <c r="CK351" s="31" t="s">
        <v>108</v>
      </c>
      <c r="CL351" s="171" t="s">
        <v>150</v>
      </c>
      <c r="CM351" s="171" t="s">
        <v>128</v>
      </c>
      <c r="CN351" s="172" t="s">
        <v>83</v>
      </c>
      <c r="CO351" s="19"/>
    </row>
    <row r="352" spans="1:93" ht="12.75" x14ac:dyDescent="0.2">
      <c r="A352" s="140"/>
      <c r="B352" s="8"/>
      <c r="C352" s="25">
        <v>17</v>
      </c>
      <c r="D352" s="26">
        <v>121</v>
      </c>
      <c r="E352" s="26">
        <v>90</v>
      </c>
      <c r="F352" s="26">
        <v>133</v>
      </c>
      <c r="G352" s="26">
        <v>85</v>
      </c>
      <c r="H352" s="26">
        <v>44</v>
      </c>
      <c r="I352" s="26">
        <v>101</v>
      </c>
      <c r="J352" s="26">
        <v>60</v>
      </c>
      <c r="K352" s="26">
        <v>12</v>
      </c>
      <c r="L352" s="26">
        <v>55</v>
      </c>
      <c r="M352" s="26">
        <v>24</v>
      </c>
      <c r="N352" s="27">
        <v>128</v>
      </c>
      <c r="O352" s="28">
        <f t="shared" si="240"/>
        <v>83810</v>
      </c>
      <c r="P352" s="29">
        <f t="shared" si="241"/>
        <v>9082800</v>
      </c>
      <c r="Q352" s="14"/>
      <c r="R352" s="184" t="s">
        <v>172</v>
      </c>
      <c r="S352" s="30" t="s">
        <v>91</v>
      </c>
      <c r="T352" s="119" t="s">
        <v>156</v>
      </c>
      <c r="U352" s="31" t="s">
        <v>145</v>
      </c>
      <c r="V352" s="31" t="s">
        <v>169</v>
      </c>
      <c r="W352" s="31" t="s">
        <v>166</v>
      </c>
      <c r="X352" s="31" t="s">
        <v>102</v>
      </c>
      <c r="Y352" s="31" t="s">
        <v>107</v>
      </c>
      <c r="Z352" s="31" t="s">
        <v>165</v>
      </c>
      <c r="AA352" s="31" t="s">
        <v>168</v>
      </c>
      <c r="AB352" s="112" t="s">
        <v>142</v>
      </c>
      <c r="AC352" s="31" t="s">
        <v>159</v>
      </c>
      <c r="AD352" s="32" t="s">
        <v>98</v>
      </c>
      <c r="AE352" s="19"/>
      <c r="AG352" s="8"/>
      <c r="AH352" s="25">
        <v>65</v>
      </c>
      <c r="AI352" s="26">
        <v>8</v>
      </c>
      <c r="AJ352" s="26">
        <v>52</v>
      </c>
      <c r="AK352" s="26">
        <v>105</v>
      </c>
      <c r="AL352" s="26">
        <v>129</v>
      </c>
      <c r="AM352" s="26">
        <v>34</v>
      </c>
      <c r="AN352" s="26">
        <v>111</v>
      </c>
      <c r="AO352" s="26">
        <v>16</v>
      </c>
      <c r="AP352" s="26">
        <v>40</v>
      </c>
      <c r="AQ352" s="26">
        <v>93</v>
      </c>
      <c r="AR352" s="26">
        <v>137</v>
      </c>
      <c r="AS352" s="27">
        <v>80</v>
      </c>
      <c r="AT352" s="28">
        <f t="shared" si="242"/>
        <v>83810</v>
      </c>
      <c r="AU352" s="29">
        <f t="shared" si="243"/>
        <v>9082800</v>
      </c>
      <c r="AV352" s="14"/>
      <c r="AW352" s="184" t="s">
        <v>178</v>
      </c>
      <c r="AX352" s="30" t="s">
        <v>35</v>
      </c>
      <c r="AY352" s="31" t="s">
        <v>83</v>
      </c>
      <c r="AZ352" s="31" t="s">
        <v>86</v>
      </c>
      <c r="BA352" s="31" t="s">
        <v>36</v>
      </c>
      <c r="BB352" s="31" t="s">
        <v>30</v>
      </c>
      <c r="BC352" s="31" t="s">
        <v>37</v>
      </c>
      <c r="BD352" s="31" t="s">
        <v>38</v>
      </c>
      <c r="BE352" s="31" t="s">
        <v>23</v>
      </c>
      <c r="BF352" s="31" t="s">
        <v>39</v>
      </c>
      <c r="BG352" s="187" t="s">
        <v>89</v>
      </c>
      <c r="BH352" s="31" t="s">
        <v>78</v>
      </c>
      <c r="BI352" s="172" t="s">
        <v>40</v>
      </c>
      <c r="BJ352" s="19"/>
      <c r="BL352" s="8"/>
      <c r="BM352" s="25">
        <v>114</v>
      </c>
      <c r="BN352" s="26">
        <v>1</v>
      </c>
      <c r="BO352" s="26">
        <v>83</v>
      </c>
      <c r="BP352" s="26">
        <v>129</v>
      </c>
      <c r="BQ352" s="26">
        <v>77</v>
      </c>
      <c r="BR352" s="26">
        <v>58</v>
      </c>
      <c r="BS352" s="26">
        <v>87</v>
      </c>
      <c r="BT352" s="26">
        <v>68</v>
      </c>
      <c r="BU352" s="26">
        <v>16</v>
      </c>
      <c r="BV352" s="26">
        <v>62</v>
      </c>
      <c r="BW352" s="26">
        <v>144</v>
      </c>
      <c r="BX352" s="27">
        <v>31</v>
      </c>
      <c r="BY352" s="28">
        <f t="shared" si="244"/>
        <v>83810</v>
      </c>
      <c r="BZ352" s="29">
        <f t="shared" si="245"/>
        <v>9082800</v>
      </c>
      <c r="CA352" s="14"/>
      <c r="CB352" s="139" t="s">
        <v>42</v>
      </c>
      <c r="CC352" s="30" t="s">
        <v>97</v>
      </c>
      <c r="CD352" s="31" t="s">
        <v>55</v>
      </c>
      <c r="CE352" s="31" t="s">
        <v>32</v>
      </c>
      <c r="CF352" s="31" t="s">
        <v>30</v>
      </c>
      <c r="CG352" s="31" t="s">
        <v>80</v>
      </c>
      <c r="CH352" s="31" t="s">
        <v>44</v>
      </c>
      <c r="CI352" s="31" t="s">
        <v>51</v>
      </c>
      <c r="CJ352" s="31" t="s">
        <v>81</v>
      </c>
      <c r="CK352" s="31" t="s">
        <v>23</v>
      </c>
      <c r="CL352" s="31" t="s">
        <v>21</v>
      </c>
      <c r="CM352" s="31" t="s">
        <v>62</v>
      </c>
      <c r="CN352" s="32" t="s">
        <v>92</v>
      </c>
      <c r="CO352" s="19"/>
    </row>
    <row r="353" spans="1:93" ht="12.75" x14ac:dyDescent="0.2">
      <c r="A353" s="140"/>
      <c r="B353" s="8"/>
      <c r="C353" s="25">
        <v>39</v>
      </c>
      <c r="D353" s="26">
        <v>113</v>
      </c>
      <c r="E353" s="26">
        <v>6</v>
      </c>
      <c r="F353" s="26">
        <v>69</v>
      </c>
      <c r="G353" s="26">
        <v>38</v>
      </c>
      <c r="H353" s="26">
        <v>28</v>
      </c>
      <c r="I353" s="26">
        <v>117</v>
      </c>
      <c r="J353" s="26">
        <v>107</v>
      </c>
      <c r="K353" s="26">
        <v>76</v>
      </c>
      <c r="L353" s="26">
        <v>139</v>
      </c>
      <c r="M353" s="26">
        <v>32</v>
      </c>
      <c r="N353" s="27">
        <v>106</v>
      </c>
      <c r="O353" s="28">
        <f t="shared" si="240"/>
        <v>83810</v>
      </c>
      <c r="P353" s="29">
        <f t="shared" si="241"/>
        <v>9082800</v>
      </c>
      <c r="Q353" s="14"/>
      <c r="R353" s="184" t="s">
        <v>174</v>
      </c>
      <c r="S353" s="30" t="s">
        <v>125</v>
      </c>
      <c r="T353" s="31" t="s">
        <v>155</v>
      </c>
      <c r="U353" s="119" t="s">
        <v>28</v>
      </c>
      <c r="V353" s="31" t="s">
        <v>70</v>
      </c>
      <c r="W353" s="31" t="s">
        <v>149</v>
      </c>
      <c r="X353" s="31" t="s">
        <v>116</v>
      </c>
      <c r="Y353" s="31" t="s">
        <v>111</v>
      </c>
      <c r="Z353" s="31" t="s">
        <v>148</v>
      </c>
      <c r="AA353" s="31" t="s">
        <v>69</v>
      </c>
      <c r="AB353" s="31" t="s">
        <v>25</v>
      </c>
      <c r="AC353" s="112" t="s">
        <v>160</v>
      </c>
      <c r="AD353" s="32" t="s">
        <v>128</v>
      </c>
      <c r="AE353" s="19"/>
      <c r="AG353" s="8"/>
      <c r="AH353" s="25">
        <v>20</v>
      </c>
      <c r="AI353" s="26">
        <v>143</v>
      </c>
      <c r="AJ353" s="26">
        <v>72</v>
      </c>
      <c r="AK353" s="26">
        <v>102</v>
      </c>
      <c r="AL353" s="26">
        <v>58</v>
      </c>
      <c r="AM353" s="26">
        <v>33</v>
      </c>
      <c r="AN353" s="26">
        <v>112</v>
      </c>
      <c r="AO353" s="26">
        <v>87</v>
      </c>
      <c r="AP353" s="26">
        <v>43</v>
      </c>
      <c r="AQ353" s="26">
        <v>73</v>
      </c>
      <c r="AR353" s="26">
        <v>2</v>
      </c>
      <c r="AS353" s="27">
        <v>125</v>
      </c>
      <c r="AT353" s="28">
        <f t="shared" si="242"/>
        <v>83810</v>
      </c>
      <c r="AU353" s="29">
        <f t="shared" si="243"/>
        <v>9082800</v>
      </c>
      <c r="AV353" s="14"/>
      <c r="AW353" s="184" t="s">
        <v>20</v>
      </c>
      <c r="AX353" s="170" t="s">
        <v>54</v>
      </c>
      <c r="AY353" s="31" t="s">
        <v>158</v>
      </c>
      <c r="AZ353" s="31" t="s">
        <v>77</v>
      </c>
      <c r="BA353" s="31" t="s">
        <v>58</v>
      </c>
      <c r="BB353" s="31" t="s">
        <v>44</v>
      </c>
      <c r="BC353" s="31" t="s">
        <v>26</v>
      </c>
      <c r="BD353" s="31" t="s">
        <v>27</v>
      </c>
      <c r="BE353" s="31" t="s">
        <v>51</v>
      </c>
      <c r="BF353" s="31" t="s">
        <v>59</v>
      </c>
      <c r="BG353" s="31" t="s">
        <v>84</v>
      </c>
      <c r="BH353" s="187" t="s">
        <v>157</v>
      </c>
      <c r="BI353" s="32" t="s">
        <v>63</v>
      </c>
      <c r="BJ353" s="19"/>
      <c r="BL353" s="8"/>
      <c r="BM353" s="25">
        <v>63</v>
      </c>
      <c r="BN353" s="26">
        <v>74</v>
      </c>
      <c r="BO353" s="26">
        <v>22</v>
      </c>
      <c r="BP353" s="26">
        <v>138</v>
      </c>
      <c r="BQ353" s="26">
        <v>131</v>
      </c>
      <c r="BR353" s="26">
        <v>76</v>
      </c>
      <c r="BS353" s="26">
        <v>69</v>
      </c>
      <c r="BT353" s="26">
        <v>14</v>
      </c>
      <c r="BU353" s="26">
        <v>7</v>
      </c>
      <c r="BV353" s="26">
        <v>123</v>
      </c>
      <c r="BW353" s="26">
        <v>71</v>
      </c>
      <c r="BX353" s="27">
        <v>82</v>
      </c>
      <c r="BY353" s="28">
        <f t="shared" si="244"/>
        <v>83810</v>
      </c>
      <c r="BZ353" s="29">
        <f t="shared" si="245"/>
        <v>9082800</v>
      </c>
      <c r="CA353" s="14"/>
      <c r="CB353" s="139" t="s">
        <v>137</v>
      </c>
      <c r="CC353" s="30" t="s">
        <v>94</v>
      </c>
      <c r="CD353" s="31" t="s">
        <v>87</v>
      </c>
      <c r="CE353" s="163" t="s">
        <v>127</v>
      </c>
      <c r="CF353" s="164" t="s">
        <v>52</v>
      </c>
      <c r="CG353" s="164" t="s">
        <v>10</v>
      </c>
      <c r="CH353" s="31" t="s">
        <v>69</v>
      </c>
      <c r="CI353" s="31" t="s">
        <v>70</v>
      </c>
      <c r="CJ353" s="164" t="s">
        <v>17</v>
      </c>
      <c r="CK353" s="164" t="s">
        <v>43</v>
      </c>
      <c r="CL353" s="165" t="s">
        <v>126</v>
      </c>
      <c r="CM353" s="31" t="s">
        <v>88</v>
      </c>
      <c r="CN353" s="32" t="s">
        <v>95</v>
      </c>
      <c r="CO353" s="19"/>
    </row>
    <row r="354" spans="1:93" ht="13.5" thickBot="1" x14ac:dyDescent="0.25">
      <c r="B354" s="8"/>
      <c r="C354" s="40">
        <v>20</v>
      </c>
      <c r="D354" s="41">
        <v>33</v>
      </c>
      <c r="E354" s="41">
        <v>43</v>
      </c>
      <c r="F354" s="41">
        <v>143</v>
      </c>
      <c r="G354" s="41">
        <v>58</v>
      </c>
      <c r="H354" s="41">
        <v>73</v>
      </c>
      <c r="I354" s="41">
        <v>72</v>
      </c>
      <c r="J354" s="41">
        <v>87</v>
      </c>
      <c r="K354" s="41">
        <v>2</v>
      </c>
      <c r="L354" s="41">
        <v>102</v>
      </c>
      <c r="M354" s="41">
        <v>112</v>
      </c>
      <c r="N354" s="42">
        <v>125</v>
      </c>
      <c r="O354" s="28">
        <f t="shared" si="240"/>
        <v>83810</v>
      </c>
      <c r="P354" s="29">
        <f t="shared" si="241"/>
        <v>9082800</v>
      </c>
      <c r="Q354" s="14"/>
      <c r="R354" s="184" t="s">
        <v>178</v>
      </c>
      <c r="S354" s="43" t="s">
        <v>54</v>
      </c>
      <c r="T354" s="44" t="s">
        <v>26</v>
      </c>
      <c r="U354" s="44" t="s">
        <v>59</v>
      </c>
      <c r="V354" s="179" t="s">
        <v>158</v>
      </c>
      <c r="W354" s="44" t="s">
        <v>44</v>
      </c>
      <c r="X354" s="44" t="s">
        <v>84</v>
      </c>
      <c r="Y354" s="44" t="s">
        <v>77</v>
      </c>
      <c r="Z354" s="44" t="s">
        <v>51</v>
      </c>
      <c r="AA354" s="44" t="s">
        <v>157</v>
      </c>
      <c r="AB354" s="44" t="s">
        <v>58</v>
      </c>
      <c r="AC354" s="44" t="s">
        <v>27</v>
      </c>
      <c r="AD354" s="133" t="s">
        <v>63</v>
      </c>
      <c r="AE354" s="19"/>
      <c r="AG354" s="8"/>
      <c r="AH354" s="40">
        <v>94</v>
      </c>
      <c r="AI354" s="41">
        <v>82</v>
      </c>
      <c r="AJ354" s="41">
        <v>46</v>
      </c>
      <c r="AK354" s="41">
        <v>10</v>
      </c>
      <c r="AL354" s="41">
        <v>140</v>
      </c>
      <c r="AM354" s="41">
        <v>47</v>
      </c>
      <c r="AN354" s="41">
        <v>98</v>
      </c>
      <c r="AO354" s="41">
        <v>5</v>
      </c>
      <c r="AP354" s="41">
        <v>135</v>
      </c>
      <c r="AQ354" s="41">
        <v>99</v>
      </c>
      <c r="AR354" s="41">
        <v>63</v>
      </c>
      <c r="AS354" s="42">
        <v>51</v>
      </c>
      <c r="AT354" s="28">
        <f t="shared" si="242"/>
        <v>83810</v>
      </c>
      <c r="AU354" s="29">
        <f t="shared" si="243"/>
        <v>9082800</v>
      </c>
      <c r="AV354" s="14"/>
      <c r="AW354" s="184" t="s">
        <v>53</v>
      </c>
      <c r="AX354" s="43" t="s">
        <v>45</v>
      </c>
      <c r="AY354" s="188" t="s">
        <v>95</v>
      </c>
      <c r="AZ354" s="44" t="s">
        <v>31</v>
      </c>
      <c r="BA354" s="44" t="s">
        <v>115</v>
      </c>
      <c r="BB354" s="44" t="s">
        <v>143</v>
      </c>
      <c r="BC354" s="44" t="s">
        <v>135</v>
      </c>
      <c r="BD354" s="44" t="s">
        <v>134</v>
      </c>
      <c r="BE354" s="44" t="s">
        <v>144</v>
      </c>
      <c r="BF354" s="44" t="s">
        <v>112</v>
      </c>
      <c r="BG354" s="44" t="s">
        <v>22</v>
      </c>
      <c r="BH354" s="44" t="s">
        <v>94</v>
      </c>
      <c r="BI354" s="189" t="s">
        <v>50</v>
      </c>
      <c r="BJ354" s="19"/>
      <c r="BL354" s="8"/>
      <c r="BM354" s="40">
        <v>128</v>
      </c>
      <c r="BN354" s="41">
        <v>126</v>
      </c>
      <c r="BO354" s="41">
        <v>81</v>
      </c>
      <c r="BP354" s="41">
        <v>119</v>
      </c>
      <c r="BQ354" s="41">
        <v>42</v>
      </c>
      <c r="BR354" s="41">
        <v>108</v>
      </c>
      <c r="BS354" s="41">
        <v>37</v>
      </c>
      <c r="BT354" s="41">
        <v>103</v>
      </c>
      <c r="BU354" s="41">
        <v>26</v>
      </c>
      <c r="BV354" s="41">
        <v>64</v>
      </c>
      <c r="BW354" s="41">
        <v>19</v>
      </c>
      <c r="BX354" s="42">
        <v>17</v>
      </c>
      <c r="BY354" s="28">
        <f t="shared" si="244"/>
        <v>83810</v>
      </c>
      <c r="BZ354" s="29">
        <f t="shared" si="245"/>
        <v>9082800</v>
      </c>
      <c r="CA354" s="14"/>
      <c r="CB354" s="139" t="s">
        <v>124</v>
      </c>
      <c r="CC354" s="43" t="s">
        <v>98</v>
      </c>
      <c r="CD354" s="44" t="s">
        <v>75</v>
      </c>
      <c r="CE354" s="166" t="s">
        <v>153</v>
      </c>
      <c r="CF354" s="167" t="s">
        <v>46</v>
      </c>
      <c r="CG354" s="167" t="s">
        <v>13</v>
      </c>
      <c r="CH354" s="44" t="s">
        <v>131</v>
      </c>
      <c r="CI354" s="44" t="s">
        <v>130</v>
      </c>
      <c r="CJ354" s="167" t="s">
        <v>14</v>
      </c>
      <c r="CK354" s="167" t="s">
        <v>49</v>
      </c>
      <c r="CL354" s="168" t="s">
        <v>152</v>
      </c>
      <c r="CM354" s="44" t="s">
        <v>64</v>
      </c>
      <c r="CN354" s="45" t="s">
        <v>91</v>
      </c>
      <c r="CO354" s="19"/>
    </row>
    <row r="355" spans="1:93" x14ac:dyDescent="0.2">
      <c r="B355" s="8"/>
      <c r="C355" s="50">
        <f t="shared" ref="C355:N355" si="246">SUMSQ(C343:C354)</f>
        <v>83810</v>
      </c>
      <c r="D355" s="51">
        <f t="shared" si="246"/>
        <v>83810</v>
      </c>
      <c r="E355" s="51">
        <f t="shared" si="246"/>
        <v>83810</v>
      </c>
      <c r="F355" s="51">
        <f t="shared" si="246"/>
        <v>83810</v>
      </c>
      <c r="G355" s="51">
        <f t="shared" si="246"/>
        <v>83810</v>
      </c>
      <c r="H355" s="51">
        <f t="shared" si="246"/>
        <v>83810</v>
      </c>
      <c r="I355" s="51">
        <f t="shared" si="246"/>
        <v>83810</v>
      </c>
      <c r="J355" s="51">
        <f t="shared" si="246"/>
        <v>83810</v>
      </c>
      <c r="K355" s="51">
        <f t="shared" si="246"/>
        <v>83810</v>
      </c>
      <c r="L355" s="51">
        <f t="shared" si="246"/>
        <v>83810</v>
      </c>
      <c r="M355" s="51">
        <f t="shared" si="246"/>
        <v>83810</v>
      </c>
      <c r="N355" s="51">
        <f t="shared" si="246"/>
        <v>83810</v>
      </c>
      <c r="O355" s="28">
        <f>SUMSQ(C343,D344,E345,F346,G347,H348,I349,J350,K351,L352,M353,N354)</f>
        <v>83810</v>
      </c>
      <c r="P355" s="52">
        <f>C343^3+D344^3+E345^3+F346^3+G347^3+H348^3+I349^3+J350^3+K351^3+L352^3+M353^3+N354^3</f>
        <v>9082800</v>
      </c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9"/>
      <c r="AG355" s="8"/>
      <c r="AH355" s="50">
        <f t="shared" ref="AH355:AS355" si="247">SUMSQ(AH343:AH354)</f>
        <v>83810</v>
      </c>
      <c r="AI355" s="51">
        <f t="shared" si="247"/>
        <v>83810</v>
      </c>
      <c r="AJ355" s="51">
        <f t="shared" si="247"/>
        <v>83810</v>
      </c>
      <c r="AK355" s="51">
        <f t="shared" si="247"/>
        <v>83810</v>
      </c>
      <c r="AL355" s="51">
        <f t="shared" si="247"/>
        <v>83810</v>
      </c>
      <c r="AM355" s="51">
        <f t="shared" si="247"/>
        <v>83810</v>
      </c>
      <c r="AN355" s="51">
        <f t="shared" si="247"/>
        <v>83810</v>
      </c>
      <c r="AO355" s="51">
        <f t="shared" si="247"/>
        <v>83810</v>
      </c>
      <c r="AP355" s="51">
        <f t="shared" si="247"/>
        <v>83810</v>
      </c>
      <c r="AQ355" s="51">
        <f t="shared" si="247"/>
        <v>83810</v>
      </c>
      <c r="AR355" s="51">
        <f t="shared" si="247"/>
        <v>83810</v>
      </c>
      <c r="AS355" s="51">
        <f t="shared" si="247"/>
        <v>83810</v>
      </c>
      <c r="AT355" s="28">
        <f>SUMSQ(AH343,AI344,AJ345,AK346,AL347,AM348,AN349,AO350,AP351,AQ352,AR353,AS354)</f>
        <v>83810</v>
      </c>
      <c r="AU355" s="52">
        <f>AH343^3+AI344^3+AJ345^3+AK346^3+AL347^3+AM348^3+AN349^3+AO350^3+AP351^3+AQ352^3+AR353^3+AS354^3</f>
        <v>9082800</v>
      </c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9"/>
      <c r="BL355" s="8"/>
      <c r="BM355" s="50">
        <f t="shared" ref="BM355:BX355" si="248">SUMSQ(BM343:BM354)</f>
        <v>83810</v>
      </c>
      <c r="BN355" s="51">
        <f t="shared" si="248"/>
        <v>83810</v>
      </c>
      <c r="BO355" s="51">
        <f t="shared" si="248"/>
        <v>83810</v>
      </c>
      <c r="BP355" s="51">
        <f t="shared" si="248"/>
        <v>83810</v>
      </c>
      <c r="BQ355" s="51">
        <f t="shared" si="248"/>
        <v>83810</v>
      </c>
      <c r="BR355" s="51">
        <f t="shared" si="248"/>
        <v>83810</v>
      </c>
      <c r="BS355" s="51">
        <f t="shared" si="248"/>
        <v>83810</v>
      </c>
      <c r="BT355" s="51">
        <f t="shared" si="248"/>
        <v>83810</v>
      </c>
      <c r="BU355" s="51">
        <f t="shared" si="248"/>
        <v>83810</v>
      </c>
      <c r="BV355" s="51">
        <f t="shared" si="248"/>
        <v>83810</v>
      </c>
      <c r="BW355" s="51">
        <f t="shared" si="248"/>
        <v>83810</v>
      </c>
      <c r="BX355" s="51">
        <f t="shared" si="248"/>
        <v>83810</v>
      </c>
      <c r="BY355" s="28">
        <f>SUMSQ(BM343,BN344,BO345,BP346,BQ347,BR348,BS349,BT350,BU351,BV352,BW353,BX354)</f>
        <v>83810</v>
      </c>
      <c r="BZ355" s="52">
        <f>BM343^3+BN344^3+BO345^3+BP346^3+BQ347^3+BR348^3+BS349^3+BT350^3+BU351^3+BV352^3+BW353^3+BX354^3</f>
        <v>9082800</v>
      </c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9"/>
    </row>
    <row r="356" spans="1:93" ht="12.75" thickBot="1" x14ac:dyDescent="0.25">
      <c r="B356" s="8"/>
      <c r="C356" s="55">
        <f t="shared" ref="C356:N356" si="249">C343^3+C344^3+C345^3+C346^3+C347^3+C348^3+C349^3+C350^3+C351^3+C352^3+C353^3+C354^3</f>
        <v>9082800</v>
      </c>
      <c r="D356" s="56">
        <f t="shared" si="249"/>
        <v>9082800</v>
      </c>
      <c r="E356" s="56">
        <f t="shared" si="249"/>
        <v>9082800</v>
      </c>
      <c r="F356" s="56">
        <f t="shared" si="249"/>
        <v>9082800</v>
      </c>
      <c r="G356" s="56">
        <f t="shared" si="249"/>
        <v>9082800</v>
      </c>
      <c r="H356" s="56">
        <f t="shared" si="249"/>
        <v>9082800</v>
      </c>
      <c r="I356" s="56">
        <f t="shared" si="249"/>
        <v>9082800</v>
      </c>
      <c r="J356" s="56">
        <f t="shared" si="249"/>
        <v>9082800</v>
      </c>
      <c r="K356" s="56">
        <f t="shared" si="249"/>
        <v>9082800</v>
      </c>
      <c r="L356" s="56">
        <f t="shared" si="249"/>
        <v>9082800</v>
      </c>
      <c r="M356" s="56">
        <f t="shared" si="249"/>
        <v>9082800</v>
      </c>
      <c r="N356" s="56">
        <f t="shared" si="249"/>
        <v>9082800</v>
      </c>
      <c r="O356" s="57">
        <f>SUMSQ(C354,D353,E352,F351,G350,H349,I348,J347,K346,L345,M344,N343)</f>
        <v>83810</v>
      </c>
      <c r="P356" s="58">
        <f>C354^3+D353^3+E352^3+F351^3+G350^3+H349^3+I348^3+J347^3+K346^3+L345^3+M344^3+N343^3</f>
        <v>9082800</v>
      </c>
      <c r="Q356" s="14"/>
      <c r="R356" s="14"/>
      <c r="S356" s="62" t="s">
        <v>35</v>
      </c>
      <c r="T356" s="63" t="s">
        <v>139</v>
      </c>
      <c r="U356" s="63" t="s">
        <v>141</v>
      </c>
      <c r="V356" s="63" t="s">
        <v>122</v>
      </c>
      <c r="W356" s="63" t="s">
        <v>82</v>
      </c>
      <c r="X356" s="63" t="s">
        <v>34</v>
      </c>
      <c r="Y356" s="63" t="s">
        <v>10</v>
      </c>
      <c r="Z356" s="63" t="s">
        <v>8</v>
      </c>
      <c r="AA356" s="63" t="s">
        <v>94</v>
      </c>
      <c r="AB356" s="63" t="s">
        <v>142</v>
      </c>
      <c r="AC356" s="63" t="s">
        <v>160</v>
      </c>
      <c r="AD356" s="64" t="s">
        <v>63</v>
      </c>
      <c r="AE356" s="19"/>
      <c r="AG356" s="8"/>
      <c r="AH356" s="55">
        <f t="shared" ref="AH356:AS356" si="250">AH343^3+AH344^3+AH345^3+AH346^3+AH347^3+AH348^3+AH349^3+AH350^3+AH351^3+AH352^3+AH353^3+AH354^3</f>
        <v>9082800</v>
      </c>
      <c r="AI356" s="56">
        <f t="shared" si="250"/>
        <v>9082800</v>
      </c>
      <c r="AJ356" s="56">
        <f t="shared" si="250"/>
        <v>9082800</v>
      </c>
      <c r="AK356" s="56">
        <f t="shared" si="250"/>
        <v>9082800</v>
      </c>
      <c r="AL356" s="56">
        <f t="shared" si="250"/>
        <v>9082800</v>
      </c>
      <c r="AM356" s="56">
        <f t="shared" si="250"/>
        <v>9082800</v>
      </c>
      <c r="AN356" s="56">
        <f t="shared" si="250"/>
        <v>9082800</v>
      </c>
      <c r="AO356" s="56">
        <f t="shared" si="250"/>
        <v>9082800</v>
      </c>
      <c r="AP356" s="56">
        <f t="shared" si="250"/>
        <v>9082800</v>
      </c>
      <c r="AQ356" s="56">
        <f t="shared" si="250"/>
        <v>9082800</v>
      </c>
      <c r="AR356" s="56">
        <f t="shared" si="250"/>
        <v>9082800</v>
      </c>
      <c r="AS356" s="56">
        <f t="shared" si="250"/>
        <v>9082800</v>
      </c>
      <c r="AT356" s="57">
        <f>SUMSQ(AH354,AI353,AJ352,AK351,AL350,AM349,AN348,AO347,AP346,AQ345,AR344,AS343)</f>
        <v>83810</v>
      </c>
      <c r="AU356" s="58">
        <f>AH354^3+AI353^3+AJ352^3+AK351^3+AL350^3+AM349^3+AN348^3+AO347^3+AP346^3+AQ345^3+AR344^3+AS343^3</f>
        <v>9082800</v>
      </c>
      <c r="AV356" s="14"/>
      <c r="AW356" s="14"/>
      <c r="AX356" s="62" t="s">
        <v>131</v>
      </c>
      <c r="AY356" s="63" t="s">
        <v>15</v>
      </c>
      <c r="AZ356" s="63" t="s">
        <v>47</v>
      </c>
      <c r="BA356" s="63" t="s">
        <v>25</v>
      </c>
      <c r="BB356" s="63" t="s">
        <v>68</v>
      </c>
      <c r="BC356" s="63" t="s">
        <v>11</v>
      </c>
      <c r="BD356" s="63" t="s">
        <v>159</v>
      </c>
      <c r="BE356" s="63" t="s">
        <v>136</v>
      </c>
      <c r="BF356" s="63" t="s">
        <v>74</v>
      </c>
      <c r="BG356" s="63" t="s">
        <v>89</v>
      </c>
      <c r="BH356" s="63" t="s">
        <v>157</v>
      </c>
      <c r="BI356" s="64" t="s">
        <v>50</v>
      </c>
      <c r="BJ356" s="19"/>
      <c r="BL356" s="8"/>
      <c r="BM356" s="55">
        <f t="shared" ref="BM356:BX356" si="251">BM343^3+BM344^3+BM345^3+BM346^3+BM347^3+BM348^3+BM349^3+BM350^3+BM351^3+BM352^3+BM353^3+BM354^3</f>
        <v>9082800</v>
      </c>
      <c r="BN356" s="56">
        <f t="shared" si="251"/>
        <v>9082800</v>
      </c>
      <c r="BO356" s="56">
        <f t="shared" si="251"/>
        <v>9082800</v>
      </c>
      <c r="BP356" s="56">
        <f t="shared" si="251"/>
        <v>9082800</v>
      </c>
      <c r="BQ356" s="56">
        <f t="shared" si="251"/>
        <v>9082800</v>
      </c>
      <c r="BR356" s="56">
        <f t="shared" si="251"/>
        <v>9082800</v>
      </c>
      <c r="BS356" s="56">
        <f t="shared" si="251"/>
        <v>9082800</v>
      </c>
      <c r="BT356" s="56">
        <f t="shared" si="251"/>
        <v>9082800</v>
      </c>
      <c r="BU356" s="56">
        <f t="shared" si="251"/>
        <v>9082800</v>
      </c>
      <c r="BV356" s="56">
        <f t="shared" si="251"/>
        <v>9082800</v>
      </c>
      <c r="BW356" s="56">
        <f t="shared" si="251"/>
        <v>9082800</v>
      </c>
      <c r="BX356" s="56">
        <f t="shared" si="251"/>
        <v>9082800</v>
      </c>
      <c r="BY356" s="57">
        <f>SUMSQ(BM354,BN353,BO352,BP351,BQ350,BR349,BS348,BT347,BU346,BV345,BW344,BX343)</f>
        <v>83810</v>
      </c>
      <c r="BZ356" s="58">
        <f>BM354^3+BN353^3+BO352^3+BP351^3+BQ350^3+BR349^3+BS348^3+BT347^3+BU346^3+BV345^3+BW344^3+BX343^3</f>
        <v>9082800</v>
      </c>
      <c r="CA356" s="14"/>
      <c r="CB356" s="14"/>
      <c r="CC356" s="62" t="s">
        <v>168</v>
      </c>
      <c r="CD356" s="63" t="s">
        <v>26</v>
      </c>
      <c r="CE356" s="63" t="s">
        <v>37</v>
      </c>
      <c r="CF356" s="63" t="s">
        <v>142</v>
      </c>
      <c r="CG356" s="63" t="s">
        <v>113</v>
      </c>
      <c r="CH356" s="63" t="s">
        <v>111</v>
      </c>
      <c r="CI356" s="63" t="s">
        <v>74</v>
      </c>
      <c r="CJ356" s="63" t="s">
        <v>123</v>
      </c>
      <c r="CK356" s="63" t="s">
        <v>108</v>
      </c>
      <c r="CL356" s="63" t="s">
        <v>21</v>
      </c>
      <c r="CM356" s="63" t="s">
        <v>88</v>
      </c>
      <c r="CN356" s="64" t="s">
        <v>91</v>
      </c>
      <c r="CO356" s="19"/>
    </row>
    <row r="357" spans="1:93" ht="12.75" thickBot="1" x14ac:dyDescent="0.25">
      <c r="B357" s="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72"/>
      <c r="P357" s="72"/>
      <c r="Q357" s="14"/>
      <c r="R357" s="14"/>
      <c r="S357" s="73" t="s">
        <v>54</v>
      </c>
      <c r="T357" s="74" t="s">
        <v>155</v>
      </c>
      <c r="U357" s="74" t="s">
        <v>145</v>
      </c>
      <c r="V357" s="74" t="s">
        <v>95</v>
      </c>
      <c r="W357" s="74" t="s">
        <v>19</v>
      </c>
      <c r="X357" s="74" t="s">
        <v>17</v>
      </c>
      <c r="Y357" s="74" t="s">
        <v>41</v>
      </c>
      <c r="Z357" s="74" t="s">
        <v>79</v>
      </c>
      <c r="AA357" s="74" t="s">
        <v>119</v>
      </c>
      <c r="AB357" s="74" t="s">
        <v>146</v>
      </c>
      <c r="AC357" s="74" t="s">
        <v>138</v>
      </c>
      <c r="AD357" s="75" t="s">
        <v>40</v>
      </c>
      <c r="AE357" s="19"/>
      <c r="AG357" s="8" t="s">
        <v>0</v>
      </c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72"/>
      <c r="AU357" s="72"/>
      <c r="AV357" s="14"/>
      <c r="AW357" s="14"/>
      <c r="AX357" s="73" t="s">
        <v>45</v>
      </c>
      <c r="AY357" s="74" t="s">
        <v>158</v>
      </c>
      <c r="AZ357" s="74" t="s">
        <v>86</v>
      </c>
      <c r="BA357" s="74" t="s">
        <v>65</v>
      </c>
      <c r="BB357" s="74" t="s">
        <v>133</v>
      </c>
      <c r="BC357" s="74" t="s">
        <v>156</v>
      </c>
      <c r="BD357" s="74" t="s">
        <v>16</v>
      </c>
      <c r="BE357" s="74" t="s">
        <v>71</v>
      </c>
      <c r="BF357" s="74" t="s">
        <v>28</v>
      </c>
      <c r="BG357" s="74" t="s">
        <v>48</v>
      </c>
      <c r="BH357" s="74" t="s">
        <v>12</v>
      </c>
      <c r="BI357" s="75" t="s">
        <v>130</v>
      </c>
      <c r="BJ357" s="19"/>
      <c r="BL357" s="8" t="s">
        <v>0</v>
      </c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72"/>
      <c r="BZ357" s="72"/>
      <c r="CA357" s="14"/>
      <c r="CB357" s="14"/>
      <c r="CC357" s="73" t="s">
        <v>98</v>
      </c>
      <c r="CD357" s="74" t="s">
        <v>87</v>
      </c>
      <c r="CE357" s="74" t="s">
        <v>32</v>
      </c>
      <c r="CF357" s="74" t="s">
        <v>101</v>
      </c>
      <c r="CG357" s="74" t="s">
        <v>118</v>
      </c>
      <c r="CH357" s="74" t="s">
        <v>65</v>
      </c>
      <c r="CI357" s="74" t="s">
        <v>116</v>
      </c>
      <c r="CJ357" s="74" t="s">
        <v>114</v>
      </c>
      <c r="CK357" s="74" t="s">
        <v>145</v>
      </c>
      <c r="CL357" s="74" t="s">
        <v>38</v>
      </c>
      <c r="CM357" s="74" t="s">
        <v>27</v>
      </c>
      <c r="CN357" s="75" t="s">
        <v>169</v>
      </c>
      <c r="CO357" s="19"/>
    </row>
    <row r="358" spans="1:93" ht="12.75" thickBot="1" x14ac:dyDescent="0.25">
      <c r="B358" s="190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7"/>
      <c r="AB358" s="76"/>
      <c r="AC358" s="76"/>
      <c r="AD358" s="76"/>
      <c r="AE358" s="76"/>
      <c r="AG358" s="76" t="s">
        <v>0</v>
      </c>
      <c r="AH358" s="76"/>
      <c r="AI358" s="76"/>
      <c r="AJ358" s="76"/>
      <c r="AK358" s="76"/>
      <c r="AL358" s="76"/>
      <c r="AM358" s="76"/>
      <c r="AN358" s="76"/>
      <c r="AO358" s="76"/>
      <c r="AP358" s="76"/>
      <c r="AQ358" s="76"/>
      <c r="AR358" s="76"/>
      <c r="AS358" s="76"/>
      <c r="AT358" s="76"/>
      <c r="AU358" s="76"/>
      <c r="AV358" s="76"/>
      <c r="AW358" s="76"/>
      <c r="AX358" s="76"/>
      <c r="AY358" s="76"/>
      <c r="AZ358" s="76"/>
      <c r="BA358" s="76"/>
      <c r="BB358" s="76"/>
      <c r="BC358" s="76"/>
      <c r="BD358" s="76"/>
      <c r="BE358" s="76"/>
      <c r="BF358" s="76"/>
      <c r="BG358" s="76"/>
      <c r="BH358" s="76"/>
      <c r="BI358" s="76"/>
      <c r="BJ358" s="76"/>
      <c r="BL358" s="76" t="s">
        <v>0</v>
      </c>
      <c r="BM358" s="76"/>
      <c r="BN358" s="76"/>
      <c r="BO358" s="76"/>
      <c r="BP358" s="76"/>
      <c r="BQ358" s="76"/>
      <c r="BR358" s="76"/>
      <c r="BS358" s="76"/>
      <c r="BT358" s="76"/>
      <c r="BU358" s="76"/>
      <c r="BV358" s="76"/>
      <c r="BW358" s="76"/>
      <c r="BX358" s="76"/>
      <c r="BY358" s="76"/>
      <c r="BZ358" s="76"/>
      <c r="CA358" s="76"/>
      <c r="CB358" s="76"/>
      <c r="CC358" s="76"/>
      <c r="CD358" s="76"/>
      <c r="CE358" s="76"/>
      <c r="CF358" s="76"/>
      <c r="CG358" s="76"/>
      <c r="CH358" s="76"/>
      <c r="CI358" s="76"/>
      <c r="CJ358" s="76"/>
      <c r="CK358" s="76"/>
      <c r="CL358" s="76"/>
      <c r="CM358" s="76"/>
      <c r="CN358" s="76"/>
      <c r="CO358" s="76"/>
    </row>
    <row r="359" spans="1:93" ht="12.75" thickBot="1" x14ac:dyDescent="0.25">
      <c r="B359" s="8"/>
      <c r="C359" s="3"/>
      <c r="D359" s="3"/>
      <c r="E359" s="3"/>
      <c r="F359" s="3"/>
      <c r="G359" s="3"/>
      <c r="H359" s="3"/>
      <c r="I359" s="4" t="s">
        <v>284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">
        <v>285</v>
      </c>
      <c r="Y359" s="5"/>
      <c r="Z359" s="3"/>
      <c r="AA359" s="3"/>
      <c r="AB359" s="3"/>
      <c r="AC359" s="3"/>
      <c r="AD359" s="3"/>
      <c r="AE359" s="6"/>
      <c r="AG359" s="2" t="s">
        <v>0</v>
      </c>
      <c r="AH359" s="3"/>
      <c r="AI359" s="3"/>
      <c r="AJ359" s="3"/>
      <c r="AK359" s="3"/>
      <c r="AL359" s="3"/>
      <c r="AM359" s="3"/>
      <c r="AN359" s="4" t="s">
        <v>286</v>
      </c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4" t="s">
        <v>287</v>
      </c>
      <c r="BD359" s="5"/>
      <c r="BE359" s="3"/>
      <c r="BF359" s="3"/>
      <c r="BG359" s="3"/>
      <c r="BH359" s="3"/>
      <c r="BI359" s="3"/>
      <c r="BJ359" s="6"/>
      <c r="BL359" s="2" t="s">
        <v>0</v>
      </c>
      <c r="BM359" s="3"/>
      <c r="BN359" s="3"/>
      <c r="BO359" s="3"/>
      <c r="BP359" s="3"/>
      <c r="BQ359" s="3"/>
      <c r="BR359" s="3"/>
      <c r="BS359" s="4" t="s">
        <v>288</v>
      </c>
      <c r="BT359" s="3"/>
      <c r="BU359" s="3"/>
      <c r="BV359" s="3"/>
      <c r="BW359" s="3"/>
      <c r="BX359" s="3"/>
      <c r="BY359" s="3"/>
      <c r="BZ359" s="3"/>
      <c r="CA359" s="3"/>
      <c r="CB359" s="3" t="s">
        <v>0</v>
      </c>
      <c r="CC359" s="3"/>
      <c r="CD359" s="3"/>
      <c r="CE359" s="3"/>
      <c r="CF359" s="3"/>
      <c r="CG359" s="3"/>
      <c r="CH359" s="4" t="s">
        <v>289</v>
      </c>
      <c r="CI359" s="5"/>
      <c r="CJ359" s="3"/>
      <c r="CK359" s="3"/>
      <c r="CL359" s="3"/>
      <c r="CM359" s="3"/>
      <c r="CN359" s="3"/>
      <c r="CO359" s="6"/>
    </row>
    <row r="360" spans="1:93" ht="12.75" x14ac:dyDescent="0.2">
      <c r="B360" s="8"/>
      <c r="C360" s="9">
        <v>94</v>
      </c>
      <c r="D360" s="10">
        <v>47</v>
      </c>
      <c r="E360" s="10">
        <v>135</v>
      </c>
      <c r="F360" s="10">
        <v>82</v>
      </c>
      <c r="G360" s="10">
        <v>140</v>
      </c>
      <c r="H360" s="10">
        <v>99</v>
      </c>
      <c r="I360" s="10">
        <v>46</v>
      </c>
      <c r="J360" s="10">
        <v>5</v>
      </c>
      <c r="K360" s="10">
        <v>63</v>
      </c>
      <c r="L360" s="10">
        <v>10</v>
      </c>
      <c r="M360" s="10">
        <v>98</v>
      </c>
      <c r="N360" s="11">
        <v>51</v>
      </c>
      <c r="O360" s="12">
        <f t="shared" ref="O360:O371" si="252">SUMSQ(C360:N360)</f>
        <v>83810</v>
      </c>
      <c r="P360" s="13">
        <f t="shared" ref="P360:P371" si="253">C360^3+D360^3+E360^3+F360^3+G360^3+H360^3+I360^3+J360^3+K360^3+L360^3+M360^3+N360^3</f>
        <v>9082800</v>
      </c>
      <c r="Q360" s="14"/>
      <c r="R360" s="184" t="s">
        <v>170</v>
      </c>
      <c r="S360" s="138" t="s">
        <v>45</v>
      </c>
      <c r="T360" s="17" t="s">
        <v>135</v>
      </c>
      <c r="U360" s="17" t="s">
        <v>112</v>
      </c>
      <c r="V360" s="17" t="s">
        <v>95</v>
      </c>
      <c r="W360" s="17" t="s">
        <v>143</v>
      </c>
      <c r="X360" s="17" t="s">
        <v>22</v>
      </c>
      <c r="Y360" s="17" t="s">
        <v>31</v>
      </c>
      <c r="Z360" s="17" t="s">
        <v>144</v>
      </c>
      <c r="AA360" s="180" t="s">
        <v>94</v>
      </c>
      <c r="AB360" s="17" t="s">
        <v>115</v>
      </c>
      <c r="AC360" s="17" t="s">
        <v>134</v>
      </c>
      <c r="AD360" s="18" t="s">
        <v>50</v>
      </c>
      <c r="AE360" s="19"/>
      <c r="AG360" s="8"/>
      <c r="AH360" s="9">
        <v>108</v>
      </c>
      <c r="AI360" s="10">
        <v>86</v>
      </c>
      <c r="AJ360" s="10">
        <v>136</v>
      </c>
      <c r="AK360" s="10">
        <v>103</v>
      </c>
      <c r="AL360" s="10">
        <v>127</v>
      </c>
      <c r="AM360" s="10">
        <v>41</v>
      </c>
      <c r="AN360" s="10">
        <v>104</v>
      </c>
      <c r="AO360" s="10">
        <v>18</v>
      </c>
      <c r="AP360" s="10">
        <v>42</v>
      </c>
      <c r="AQ360" s="10">
        <v>9</v>
      </c>
      <c r="AR360" s="10">
        <v>59</v>
      </c>
      <c r="AS360" s="11">
        <v>37</v>
      </c>
      <c r="AT360" s="12">
        <f t="shared" ref="AT360:AT371" si="254">SUMSQ(AH360:AS360)</f>
        <v>83810</v>
      </c>
      <c r="AU360" s="13">
        <f t="shared" ref="AU360:AU371" si="255">AH360^3+AI360^3+AJ360^3+AK360^3+AL360^3+AM360^3+AN360^3+AO360^3+AP360^3+AQ360^3+AR360^3+AS360^3</f>
        <v>9082800</v>
      </c>
      <c r="AV360" s="14"/>
      <c r="AW360" s="78" t="s">
        <v>20</v>
      </c>
      <c r="AX360" s="185" t="s">
        <v>131</v>
      </c>
      <c r="AY360" s="17" t="s">
        <v>66</v>
      </c>
      <c r="AZ360" s="17" t="s">
        <v>147</v>
      </c>
      <c r="BA360" s="17" t="s">
        <v>14</v>
      </c>
      <c r="BB360" s="186" t="s">
        <v>41</v>
      </c>
      <c r="BC360" s="17" t="s">
        <v>105</v>
      </c>
      <c r="BD360" s="17" t="s">
        <v>104</v>
      </c>
      <c r="BE360" s="17" t="s">
        <v>34</v>
      </c>
      <c r="BF360" s="17" t="s">
        <v>13</v>
      </c>
      <c r="BG360" s="17" t="s">
        <v>150</v>
      </c>
      <c r="BH360" s="17" t="s">
        <v>73</v>
      </c>
      <c r="BI360" s="18" t="s">
        <v>130</v>
      </c>
      <c r="BJ360" s="19"/>
      <c r="BL360" s="8"/>
      <c r="BM360" s="9">
        <v>12</v>
      </c>
      <c r="BN360" s="10">
        <v>96</v>
      </c>
      <c r="BO360" s="10">
        <v>102</v>
      </c>
      <c r="BP360" s="10">
        <v>86</v>
      </c>
      <c r="BQ360" s="10">
        <v>56</v>
      </c>
      <c r="BR360" s="10">
        <v>3</v>
      </c>
      <c r="BS360" s="10">
        <v>142</v>
      </c>
      <c r="BT360" s="10">
        <v>89</v>
      </c>
      <c r="BU360" s="10">
        <v>59</v>
      </c>
      <c r="BV360" s="10">
        <v>43</v>
      </c>
      <c r="BW360" s="10">
        <v>49</v>
      </c>
      <c r="BX360" s="11">
        <v>133</v>
      </c>
      <c r="BY360" s="12">
        <f t="shared" ref="BY360:BY371" si="256">SUMSQ(BM360:BX360)</f>
        <v>83810</v>
      </c>
      <c r="BZ360" s="13">
        <f t="shared" ref="BZ360:BZ371" si="257">BM360^3+BN360^3+BO360^3+BP360^3+BQ360^3+BR360^3+BS360^3+BT360^3+BU360^3+BV360^3+BW360^3+BX360^3</f>
        <v>9082800</v>
      </c>
      <c r="CA360" s="14"/>
      <c r="CB360" s="139" t="s">
        <v>33</v>
      </c>
      <c r="CC360" s="16" t="s">
        <v>168</v>
      </c>
      <c r="CD360" s="17" t="s">
        <v>139</v>
      </c>
      <c r="CE360" s="17" t="s">
        <v>58</v>
      </c>
      <c r="CF360" s="17" t="s">
        <v>66</v>
      </c>
      <c r="CG360" s="17" t="s">
        <v>47</v>
      </c>
      <c r="CH360" s="17" t="s">
        <v>72</v>
      </c>
      <c r="CI360" s="17" t="s">
        <v>67</v>
      </c>
      <c r="CJ360" s="17" t="s">
        <v>48</v>
      </c>
      <c r="CK360" s="17" t="s">
        <v>73</v>
      </c>
      <c r="CL360" s="17" t="s">
        <v>59</v>
      </c>
      <c r="CM360" s="17" t="s">
        <v>138</v>
      </c>
      <c r="CN360" s="18" t="s">
        <v>169</v>
      </c>
      <c r="CO360" s="19"/>
    </row>
    <row r="361" spans="1:93" ht="12.75" x14ac:dyDescent="0.2">
      <c r="B361" s="8"/>
      <c r="C361" s="25">
        <v>17</v>
      </c>
      <c r="D361" s="26">
        <v>121</v>
      </c>
      <c r="E361" s="26">
        <v>90</v>
      </c>
      <c r="F361" s="26">
        <v>133</v>
      </c>
      <c r="G361" s="26">
        <v>85</v>
      </c>
      <c r="H361" s="26">
        <v>44</v>
      </c>
      <c r="I361" s="26">
        <v>101</v>
      </c>
      <c r="J361" s="26">
        <v>60</v>
      </c>
      <c r="K361" s="26">
        <v>12</v>
      </c>
      <c r="L361" s="26">
        <v>55</v>
      </c>
      <c r="M361" s="26">
        <v>24</v>
      </c>
      <c r="N361" s="27">
        <v>128</v>
      </c>
      <c r="O361" s="28">
        <f t="shared" si="252"/>
        <v>83810</v>
      </c>
      <c r="P361" s="29">
        <f t="shared" si="253"/>
        <v>9082800</v>
      </c>
      <c r="Q361" s="14"/>
      <c r="R361" s="184" t="s">
        <v>172</v>
      </c>
      <c r="S361" s="30" t="s">
        <v>91</v>
      </c>
      <c r="T361" s="119" t="s">
        <v>156</v>
      </c>
      <c r="U361" s="31" t="s">
        <v>145</v>
      </c>
      <c r="V361" s="31" t="s">
        <v>169</v>
      </c>
      <c r="W361" s="31" t="s">
        <v>166</v>
      </c>
      <c r="X361" s="31" t="s">
        <v>102</v>
      </c>
      <c r="Y361" s="31" t="s">
        <v>107</v>
      </c>
      <c r="Z361" s="31" t="s">
        <v>165</v>
      </c>
      <c r="AA361" s="31" t="s">
        <v>168</v>
      </c>
      <c r="AB361" s="112" t="s">
        <v>142</v>
      </c>
      <c r="AC361" s="31" t="s">
        <v>159</v>
      </c>
      <c r="AD361" s="32" t="s">
        <v>98</v>
      </c>
      <c r="AE361" s="19"/>
      <c r="AG361" s="8"/>
      <c r="AH361" s="25">
        <v>13</v>
      </c>
      <c r="AI361" s="26">
        <v>61</v>
      </c>
      <c r="AJ361" s="26">
        <v>11</v>
      </c>
      <c r="AK361" s="26">
        <v>50</v>
      </c>
      <c r="AL361" s="26">
        <v>30</v>
      </c>
      <c r="AM361" s="26">
        <v>48</v>
      </c>
      <c r="AN361" s="26">
        <v>97</v>
      </c>
      <c r="AO361" s="26">
        <v>115</v>
      </c>
      <c r="AP361" s="26">
        <v>95</v>
      </c>
      <c r="AQ361" s="26">
        <v>134</v>
      </c>
      <c r="AR361" s="26">
        <v>84</v>
      </c>
      <c r="AS361" s="27">
        <v>132</v>
      </c>
      <c r="AT361" s="28">
        <f t="shared" si="254"/>
        <v>83810</v>
      </c>
      <c r="AU361" s="29">
        <f t="shared" si="255"/>
        <v>9082800</v>
      </c>
      <c r="AV361" s="14"/>
      <c r="AW361" s="78" t="s">
        <v>53</v>
      </c>
      <c r="AX361" s="30" t="s">
        <v>118</v>
      </c>
      <c r="AY361" s="187" t="s">
        <v>15</v>
      </c>
      <c r="AZ361" s="31" t="s">
        <v>120</v>
      </c>
      <c r="BA361" s="31" t="s">
        <v>18</v>
      </c>
      <c r="BB361" s="31" t="s">
        <v>114</v>
      </c>
      <c r="BC361" s="171" t="s">
        <v>146</v>
      </c>
      <c r="BD361" s="31" t="s">
        <v>141</v>
      </c>
      <c r="BE361" s="31" t="s">
        <v>113</v>
      </c>
      <c r="BF361" s="31" t="s">
        <v>9</v>
      </c>
      <c r="BG361" s="31" t="s">
        <v>121</v>
      </c>
      <c r="BH361" s="31" t="s">
        <v>12</v>
      </c>
      <c r="BI361" s="32" t="s">
        <v>123</v>
      </c>
      <c r="BJ361" s="19"/>
      <c r="BL361" s="8"/>
      <c r="BM361" s="25">
        <v>63</v>
      </c>
      <c r="BN361" s="26">
        <v>33</v>
      </c>
      <c r="BO361" s="26">
        <v>104</v>
      </c>
      <c r="BP361" s="26">
        <v>138</v>
      </c>
      <c r="BQ361" s="26">
        <v>131</v>
      </c>
      <c r="BR361" s="26">
        <v>76</v>
      </c>
      <c r="BS361" s="26">
        <v>69</v>
      </c>
      <c r="BT361" s="26">
        <v>14</v>
      </c>
      <c r="BU361" s="26">
        <v>7</v>
      </c>
      <c r="BV361" s="26">
        <v>41</v>
      </c>
      <c r="BW361" s="26">
        <v>112</v>
      </c>
      <c r="BX361" s="27">
        <v>82</v>
      </c>
      <c r="BY361" s="28">
        <f t="shared" si="256"/>
        <v>83810</v>
      </c>
      <c r="BZ361" s="29">
        <f t="shared" si="257"/>
        <v>9082800</v>
      </c>
      <c r="CA361" s="14"/>
      <c r="CB361" s="139" t="s">
        <v>42</v>
      </c>
      <c r="CC361" s="39" t="s">
        <v>94</v>
      </c>
      <c r="CD361" s="31" t="s">
        <v>26</v>
      </c>
      <c r="CE361" s="31" t="s">
        <v>104</v>
      </c>
      <c r="CF361" s="177" t="s">
        <v>52</v>
      </c>
      <c r="CG361" s="177" t="s">
        <v>10</v>
      </c>
      <c r="CH361" s="34" t="s">
        <v>69</v>
      </c>
      <c r="CI361" s="34" t="s">
        <v>70</v>
      </c>
      <c r="CJ361" s="177" t="s">
        <v>17</v>
      </c>
      <c r="CK361" s="177" t="s">
        <v>43</v>
      </c>
      <c r="CL361" s="31" t="s">
        <v>105</v>
      </c>
      <c r="CM361" s="31" t="s">
        <v>27</v>
      </c>
      <c r="CN361" s="38" t="s">
        <v>95</v>
      </c>
      <c r="CO361" s="19"/>
    </row>
    <row r="362" spans="1:93" ht="12.75" x14ac:dyDescent="0.2">
      <c r="B362" s="8"/>
      <c r="C362" s="25">
        <v>39</v>
      </c>
      <c r="D362" s="26">
        <v>113</v>
      </c>
      <c r="E362" s="26">
        <v>6</v>
      </c>
      <c r="F362" s="26">
        <v>69</v>
      </c>
      <c r="G362" s="26">
        <v>38</v>
      </c>
      <c r="H362" s="26">
        <v>28</v>
      </c>
      <c r="I362" s="26">
        <v>117</v>
      </c>
      <c r="J362" s="26">
        <v>107</v>
      </c>
      <c r="K362" s="26">
        <v>76</v>
      </c>
      <c r="L362" s="26">
        <v>139</v>
      </c>
      <c r="M362" s="26">
        <v>32</v>
      </c>
      <c r="N362" s="27">
        <v>106</v>
      </c>
      <c r="O362" s="28">
        <f t="shared" si="252"/>
        <v>83810</v>
      </c>
      <c r="P362" s="29">
        <f t="shared" si="253"/>
        <v>9082800</v>
      </c>
      <c r="Q362" s="14"/>
      <c r="R362" s="184" t="s">
        <v>174</v>
      </c>
      <c r="S362" s="30" t="s">
        <v>125</v>
      </c>
      <c r="T362" s="31" t="s">
        <v>155</v>
      </c>
      <c r="U362" s="119" t="s">
        <v>28</v>
      </c>
      <c r="V362" s="31" t="s">
        <v>70</v>
      </c>
      <c r="W362" s="31" t="s">
        <v>149</v>
      </c>
      <c r="X362" s="31" t="s">
        <v>116</v>
      </c>
      <c r="Y362" s="31" t="s">
        <v>111</v>
      </c>
      <c r="Z362" s="31" t="s">
        <v>148</v>
      </c>
      <c r="AA362" s="31" t="s">
        <v>69</v>
      </c>
      <c r="AB362" s="31" t="s">
        <v>25</v>
      </c>
      <c r="AC362" s="112" t="s">
        <v>160</v>
      </c>
      <c r="AD362" s="32" t="s">
        <v>128</v>
      </c>
      <c r="AE362" s="19"/>
      <c r="AG362" s="8"/>
      <c r="AH362" s="25">
        <v>17</v>
      </c>
      <c r="AI362" s="26">
        <v>133</v>
      </c>
      <c r="AJ362" s="26">
        <v>24</v>
      </c>
      <c r="AK362" s="26">
        <v>60</v>
      </c>
      <c r="AL362" s="26">
        <v>101</v>
      </c>
      <c r="AM362" s="26">
        <v>55</v>
      </c>
      <c r="AN362" s="26">
        <v>90</v>
      </c>
      <c r="AO362" s="26">
        <v>44</v>
      </c>
      <c r="AP362" s="26">
        <v>85</v>
      </c>
      <c r="AQ362" s="26">
        <v>121</v>
      </c>
      <c r="AR362" s="26">
        <v>12</v>
      </c>
      <c r="AS362" s="27">
        <v>128</v>
      </c>
      <c r="AT362" s="28">
        <f t="shared" si="254"/>
        <v>83810</v>
      </c>
      <c r="AU362" s="29">
        <f t="shared" si="255"/>
        <v>9082800</v>
      </c>
      <c r="AV362" s="14"/>
      <c r="AW362" s="78" t="s">
        <v>85</v>
      </c>
      <c r="AX362" s="30" t="s">
        <v>91</v>
      </c>
      <c r="AY362" s="31" t="s">
        <v>169</v>
      </c>
      <c r="AZ362" s="187" t="s">
        <v>159</v>
      </c>
      <c r="BA362" s="31" t="s">
        <v>165</v>
      </c>
      <c r="BB362" s="31" t="s">
        <v>107</v>
      </c>
      <c r="BC362" s="31" t="s">
        <v>142</v>
      </c>
      <c r="BD362" s="171" t="s">
        <v>145</v>
      </c>
      <c r="BE362" s="31" t="s">
        <v>102</v>
      </c>
      <c r="BF362" s="31" t="s">
        <v>166</v>
      </c>
      <c r="BG362" s="31" t="s">
        <v>156</v>
      </c>
      <c r="BH362" s="31" t="s">
        <v>168</v>
      </c>
      <c r="BI362" s="32" t="s">
        <v>98</v>
      </c>
      <c r="BJ362" s="19"/>
      <c r="BL362" s="8"/>
      <c r="BM362" s="25">
        <v>53</v>
      </c>
      <c r="BN362" s="26">
        <v>124</v>
      </c>
      <c r="BO362" s="26">
        <v>34</v>
      </c>
      <c r="BP362" s="26">
        <v>72</v>
      </c>
      <c r="BQ362" s="26">
        <v>134</v>
      </c>
      <c r="BR362" s="26">
        <v>118</v>
      </c>
      <c r="BS362" s="26">
        <v>27</v>
      </c>
      <c r="BT362" s="26">
        <v>11</v>
      </c>
      <c r="BU362" s="26">
        <v>73</v>
      </c>
      <c r="BV362" s="26">
        <v>111</v>
      </c>
      <c r="BW362" s="26">
        <v>21</v>
      </c>
      <c r="BX362" s="27">
        <v>92</v>
      </c>
      <c r="BY362" s="28">
        <f t="shared" si="256"/>
        <v>83810</v>
      </c>
      <c r="BZ362" s="29">
        <f t="shared" si="257"/>
        <v>9082800</v>
      </c>
      <c r="CA362" s="14"/>
      <c r="CB362" s="139" t="s">
        <v>90</v>
      </c>
      <c r="CC362" s="30" t="s">
        <v>29</v>
      </c>
      <c r="CD362" s="31" t="s">
        <v>109</v>
      </c>
      <c r="CE362" s="31" t="s">
        <v>37</v>
      </c>
      <c r="CF362" s="31" t="s">
        <v>77</v>
      </c>
      <c r="CG362" s="31" t="s">
        <v>121</v>
      </c>
      <c r="CH362" s="31" t="s">
        <v>11</v>
      </c>
      <c r="CI362" s="31" t="s">
        <v>16</v>
      </c>
      <c r="CJ362" s="31" t="s">
        <v>120</v>
      </c>
      <c r="CK362" s="31" t="s">
        <v>84</v>
      </c>
      <c r="CL362" s="31" t="s">
        <v>38</v>
      </c>
      <c r="CM362" s="31" t="s">
        <v>100</v>
      </c>
      <c r="CN362" s="32" t="s">
        <v>24</v>
      </c>
      <c r="CO362" s="19"/>
    </row>
    <row r="363" spans="1:93" ht="12.75" x14ac:dyDescent="0.2">
      <c r="B363" s="8"/>
      <c r="C363" s="25">
        <v>20</v>
      </c>
      <c r="D363" s="26">
        <v>33</v>
      </c>
      <c r="E363" s="26">
        <v>43</v>
      </c>
      <c r="F363" s="26">
        <v>143</v>
      </c>
      <c r="G363" s="26">
        <v>58</v>
      </c>
      <c r="H363" s="26">
        <v>73</v>
      </c>
      <c r="I363" s="26">
        <v>72</v>
      </c>
      <c r="J363" s="26">
        <v>87</v>
      </c>
      <c r="K363" s="26">
        <v>2</v>
      </c>
      <c r="L363" s="26">
        <v>102</v>
      </c>
      <c r="M363" s="26">
        <v>112</v>
      </c>
      <c r="N363" s="27">
        <v>125</v>
      </c>
      <c r="O363" s="28">
        <f t="shared" si="252"/>
        <v>83810</v>
      </c>
      <c r="P363" s="29">
        <f t="shared" si="253"/>
        <v>9082800</v>
      </c>
      <c r="Q363" s="14"/>
      <c r="R363" s="184" t="s">
        <v>178</v>
      </c>
      <c r="S363" s="30" t="s">
        <v>54</v>
      </c>
      <c r="T363" s="31" t="s">
        <v>26</v>
      </c>
      <c r="U363" s="31" t="s">
        <v>59</v>
      </c>
      <c r="V363" s="119" t="s">
        <v>158</v>
      </c>
      <c r="W363" s="31" t="s">
        <v>44</v>
      </c>
      <c r="X363" s="31" t="s">
        <v>84</v>
      </c>
      <c r="Y363" s="31" t="s">
        <v>77</v>
      </c>
      <c r="Z363" s="31" t="s">
        <v>51</v>
      </c>
      <c r="AA363" s="31" t="s">
        <v>157</v>
      </c>
      <c r="AB363" s="31" t="s">
        <v>58</v>
      </c>
      <c r="AC363" s="31" t="s">
        <v>27</v>
      </c>
      <c r="AD363" s="181" t="s">
        <v>63</v>
      </c>
      <c r="AE363" s="19"/>
      <c r="AG363" s="8"/>
      <c r="AH363" s="25">
        <v>75</v>
      </c>
      <c r="AI363" s="26">
        <v>57</v>
      </c>
      <c r="AJ363" s="26">
        <v>123</v>
      </c>
      <c r="AK363" s="26">
        <v>29</v>
      </c>
      <c r="AL363" s="26">
        <v>131</v>
      </c>
      <c r="AM363" s="26">
        <v>120</v>
      </c>
      <c r="AN363" s="26">
        <v>25</v>
      </c>
      <c r="AO363" s="26">
        <v>14</v>
      </c>
      <c r="AP363" s="26">
        <v>116</v>
      </c>
      <c r="AQ363" s="26">
        <v>22</v>
      </c>
      <c r="AR363" s="26">
        <v>88</v>
      </c>
      <c r="AS363" s="27">
        <v>70</v>
      </c>
      <c r="AT363" s="28">
        <f t="shared" si="254"/>
        <v>83810</v>
      </c>
      <c r="AU363" s="29">
        <f t="shared" si="255"/>
        <v>9082800</v>
      </c>
      <c r="AV363" s="14"/>
      <c r="AW363" s="78" t="s">
        <v>110</v>
      </c>
      <c r="AX363" s="30" t="s">
        <v>163</v>
      </c>
      <c r="AY363" s="31" t="s">
        <v>61</v>
      </c>
      <c r="AZ363" s="31" t="s">
        <v>126</v>
      </c>
      <c r="BA363" s="187" t="s">
        <v>136</v>
      </c>
      <c r="BB363" s="31" t="s">
        <v>10</v>
      </c>
      <c r="BC363" s="31" t="s">
        <v>96</v>
      </c>
      <c r="BD363" s="31" t="s">
        <v>93</v>
      </c>
      <c r="BE363" s="171" t="s">
        <v>17</v>
      </c>
      <c r="BF363" s="31" t="s">
        <v>133</v>
      </c>
      <c r="BG363" s="31" t="s">
        <v>127</v>
      </c>
      <c r="BH363" s="31" t="s">
        <v>56</v>
      </c>
      <c r="BI363" s="32" t="s">
        <v>162</v>
      </c>
      <c r="BJ363" s="19"/>
      <c r="BL363" s="8"/>
      <c r="BM363" s="25">
        <v>46</v>
      </c>
      <c r="BN363" s="26">
        <v>113</v>
      </c>
      <c r="BO363" s="26">
        <v>135</v>
      </c>
      <c r="BP363" s="26">
        <v>55</v>
      </c>
      <c r="BQ363" s="26">
        <v>15</v>
      </c>
      <c r="BR363" s="26">
        <v>50</v>
      </c>
      <c r="BS363" s="26">
        <v>95</v>
      </c>
      <c r="BT363" s="26">
        <v>130</v>
      </c>
      <c r="BU363" s="26">
        <v>90</v>
      </c>
      <c r="BV363" s="26">
        <v>10</v>
      </c>
      <c r="BW363" s="26">
        <v>32</v>
      </c>
      <c r="BX363" s="27">
        <v>99</v>
      </c>
      <c r="BY363" s="28">
        <f t="shared" si="256"/>
        <v>83810</v>
      </c>
      <c r="BZ363" s="29">
        <f t="shared" si="257"/>
        <v>9082800</v>
      </c>
      <c r="CA363" s="14"/>
      <c r="CB363" s="139" t="s">
        <v>117</v>
      </c>
      <c r="CC363" s="175" t="s">
        <v>31</v>
      </c>
      <c r="CD363" s="119" t="s">
        <v>155</v>
      </c>
      <c r="CE363" s="119" t="s">
        <v>112</v>
      </c>
      <c r="CF363" s="31" t="s">
        <v>142</v>
      </c>
      <c r="CG363" s="119" t="s">
        <v>19</v>
      </c>
      <c r="CH363" s="31" t="s">
        <v>18</v>
      </c>
      <c r="CI363" s="31" t="s">
        <v>9</v>
      </c>
      <c r="CJ363" s="119" t="s">
        <v>8</v>
      </c>
      <c r="CK363" s="31" t="s">
        <v>145</v>
      </c>
      <c r="CL363" s="119" t="s">
        <v>115</v>
      </c>
      <c r="CM363" s="119" t="s">
        <v>160</v>
      </c>
      <c r="CN363" s="176" t="s">
        <v>22</v>
      </c>
      <c r="CO363" s="19"/>
    </row>
    <row r="364" spans="1:93" ht="12.75" x14ac:dyDescent="0.2">
      <c r="B364" s="8"/>
      <c r="C364" s="25">
        <v>75</v>
      </c>
      <c r="D364" s="26">
        <v>22</v>
      </c>
      <c r="E364" s="26">
        <v>25</v>
      </c>
      <c r="F364" s="26">
        <v>57</v>
      </c>
      <c r="G364" s="26">
        <v>116</v>
      </c>
      <c r="H364" s="26">
        <v>14</v>
      </c>
      <c r="I364" s="26">
        <v>131</v>
      </c>
      <c r="J364" s="26">
        <v>29</v>
      </c>
      <c r="K364" s="26">
        <v>88</v>
      </c>
      <c r="L364" s="26">
        <v>120</v>
      </c>
      <c r="M364" s="26">
        <v>123</v>
      </c>
      <c r="N364" s="27">
        <v>70</v>
      </c>
      <c r="O364" s="28">
        <f t="shared" si="252"/>
        <v>83810</v>
      </c>
      <c r="P364" s="29">
        <f t="shared" si="253"/>
        <v>9082800</v>
      </c>
      <c r="Q364" s="14"/>
      <c r="R364" s="184" t="s">
        <v>151</v>
      </c>
      <c r="S364" s="30" t="s">
        <v>163</v>
      </c>
      <c r="T364" s="31" t="s">
        <v>127</v>
      </c>
      <c r="U364" s="31" t="s">
        <v>93</v>
      </c>
      <c r="V364" s="31" t="s">
        <v>61</v>
      </c>
      <c r="W364" s="119" t="s">
        <v>133</v>
      </c>
      <c r="X364" s="31" t="s">
        <v>17</v>
      </c>
      <c r="Y364" s="112" t="s">
        <v>10</v>
      </c>
      <c r="Z364" s="31" t="s">
        <v>136</v>
      </c>
      <c r="AA364" s="31" t="s">
        <v>56</v>
      </c>
      <c r="AB364" s="31" t="s">
        <v>96</v>
      </c>
      <c r="AC364" s="31" t="s">
        <v>126</v>
      </c>
      <c r="AD364" s="32" t="s">
        <v>162</v>
      </c>
      <c r="AE364" s="19"/>
      <c r="AG364" s="8"/>
      <c r="AH364" s="25">
        <v>126</v>
      </c>
      <c r="AI364" s="26">
        <v>114</v>
      </c>
      <c r="AJ364" s="26">
        <v>79</v>
      </c>
      <c r="AK364" s="26">
        <v>130</v>
      </c>
      <c r="AL364" s="26">
        <v>56</v>
      </c>
      <c r="AM364" s="26">
        <v>26</v>
      </c>
      <c r="AN364" s="26">
        <v>119</v>
      </c>
      <c r="AO364" s="26">
        <v>89</v>
      </c>
      <c r="AP364" s="26">
        <v>15</v>
      </c>
      <c r="AQ364" s="26">
        <v>66</v>
      </c>
      <c r="AR364" s="26">
        <v>31</v>
      </c>
      <c r="AS364" s="27">
        <v>19</v>
      </c>
      <c r="AT364" s="28">
        <f t="shared" si="254"/>
        <v>83810</v>
      </c>
      <c r="AU364" s="29">
        <f t="shared" si="255"/>
        <v>9082800</v>
      </c>
      <c r="AV364" s="14"/>
      <c r="AW364" s="78" t="s">
        <v>129</v>
      </c>
      <c r="AX364" s="30" t="s">
        <v>75</v>
      </c>
      <c r="AY364" s="31" t="s">
        <v>97</v>
      </c>
      <c r="AZ364" s="31" t="s">
        <v>103</v>
      </c>
      <c r="BA364" s="31" t="s">
        <v>8</v>
      </c>
      <c r="BB364" s="187" t="s">
        <v>47</v>
      </c>
      <c r="BC364" s="31" t="s">
        <v>49</v>
      </c>
      <c r="BD364" s="31" t="s">
        <v>46</v>
      </c>
      <c r="BE364" s="31" t="s">
        <v>48</v>
      </c>
      <c r="BF364" s="171" t="s">
        <v>19</v>
      </c>
      <c r="BG364" s="31" t="s">
        <v>106</v>
      </c>
      <c r="BH364" s="31" t="s">
        <v>92</v>
      </c>
      <c r="BI364" s="32" t="s">
        <v>64</v>
      </c>
      <c r="BJ364" s="19"/>
      <c r="BL364" s="8"/>
      <c r="BM364" s="25">
        <v>6</v>
      </c>
      <c r="BN364" s="26">
        <v>47</v>
      </c>
      <c r="BO364" s="26">
        <v>48</v>
      </c>
      <c r="BP364" s="26">
        <v>20</v>
      </c>
      <c r="BQ364" s="26">
        <v>115</v>
      </c>
      <c r="BR364" s="26">
        <v>84</v>
      </c>
      <c r="BS364" s="26">
        <v>61</v>
      </c>
      <c r="BT364" s="26">
        <v>30</v>
      </c>
      <c r="BU364" s="26">
        <v>125</v>
      </c>
      <c r="BV364" s="26">
        <v>97</v>
      </c>
      <c r="BW364" s="26">
        <v>98</v>
      </c>
      <c r="BX364" s="27">
        <v>139</v>
      </c>
      <c r="BY364" s="28">
        <f t="shared" si="256"/>
        <v>83810</v>
      </c>
      <c r="BZ364" s="29">
        <f t="shared" si="257"/>
        <v>9082800</v>
      </c>
      <c r="CA364" s="14"/>
      <c r="CB364" s="139" t="s">
        <v>132</v>
      </c>
      <c r="CC364" s="30" t="s">
        <v>28</v>
      </c>
      <c r="CD364" s="31" t="s">
        <v>135</v>
      </c>
      <c r="CE364" s="31" t="s">
        <v>146</v>
      </c>
      <c r="CF364" s="31" t="s">
        <v>54</v>
      </c>
      <c r="CG364" s="31" t="s">
        <v>113</v>
      </c>
      <c r="CH364" s="31" t="s">
        <v>12</v>
      </c>
      <c r="CI364" s="31" t="s">
        <v>15</v>
      </c>
      <c r="CJ364" s="31" t="s">
        <v>114</v>
      </c>
      <c r="CK364" s="31" t="s">
        <v>63</v>
      </c>
      <c r="CL364" s="31" t="s">
        <v>141</v>
      </c>
      <c r="CM364" s="31" t="s">
        <v>134</v>
      </c>
      <c r="CN364" s="32" t="s">
        <v>25</v>
      </c>
      <c r="CO364" s="19"/>
    </row>
    <row r="365" spans="1:93" ht="12.75" x14ac:dyDescent="0.2">
      <c r="B365" s="8"/>
      <c r="C365" s="25">
        <v>126</v>
      </c>
      <c r="D365" s="26">
        <v>66</v>
      </c>
      <c r="E365" s="26">
        <v>119</v>
      </c>
      <c r="F365" s="26">
        <v>114</v>
      </c>
      <c r="G365" s="26">
        <v>15</v>
      </c>
      <c r="H365" s="26">
        <v>89</v>
      </c>
      <c r="I365" s="26">
        <v>56</v>
      </c>
      <c r="J365" s="26">
        <v>130</v>
      </c>
      <c r="K365" s="26">
        <v>31</v>
      </c>
      <c r="L365" s="26">
        <v>26</v>
      </c>
      <c r="M365" s="26">
        <v>79</v>
      </c>
      <c r="N365" s="27">
        <v>19</v>
      </c>
      <c r="O365" s="28">
        <f t="shared" si="252"/>
        <v>83810</v>
      </c>
      <c r="P365" s="29">
        <f t="shared" si="253"/>
        <v>9082800</v>
      </c>
      <c r="Q365" s="14"/>
      <c r="R365" s="184" t="s">
        <v>164</v>
      </c>
      <c r="S365" s="30" t="s">
        <v>75</v>
      </c>
      <c r="T365" s="31" t="s">
        <v>106</v>
      </c>
      <c r="U365" s="31" t="s">
        <v>46</v>
      </c>
      <c r="V365" s="31" t="s">
        <v>97</v>
      </c>
      <c r="W365" s="31" t="s">
        <v>19</v>
      </c>
      <c r="X365" s="119" t="s">
        <v>48</v>
      </c>
      <c r="Y365" s="31" t="s">
        <v>47</v>
      </c>
      <c r="Z365" s="112" t="s">
        <v>8</v>
      </c>
      <c r="AA365" s="31" t="s">
        <v>92</v>
      </c>
      <c r="AB365" s="31" t="s">
        <v>49</v>
      </c>
      <c r="AC365" s="31" t="s">
        <v>103</v>
      </c>
      <c r="AD365" s="32" t="s">
        <v>64</v>
      </c>
      <c r="AE365" s="19"/>
      <c r="AG365" s="8"/>
      <c r="AH365" s="25">
        <v>39</v>
      </c>
      <c r="AI365" s="26">
        <v>69</v>
      </c>
      <c r="AJ365" s="26">
        <v>32</v>
      </c>
      <c r="AK365" s="26">
        <v>107</v>
      </c>
      <c r="AL365" s="26">
        <v>117</v>
      </c>
      <c r="AM365" s="26">
        <v>139</v>
      </c>
      <c r="AN365" s="26">
        <v>6</v>
      </c>
      <c r="AO365" s="26">
        <v>28</v>
      </c>
      <c r="AP365" s="26">
        <v>38</v>
      </c>
      <c r="AQ365" s="26">
        <v>113</v>
      </c>
      <c r="AR365" s="26">
        <v>76</v>
      </c>
      <c r="AS365" s="27">
        <v>106</v>
      </c>
      <c r="AT365" s="28">
        <f t="shared" si="254"/>
        <v>83810</v>
      </c>
      <c r="AU365" s="29">
        <f t="shared" si="255"/>
        <v>9082800</v>
      </c>
      <c r="AV365" s="14"/>
      <c r="AW365" s="78" t="s">
        <v>140</v>
      </c>
      <c r="AX365" s="30" t="s">
        <v>125</v>
      </c>
      <c r="AY365" s="31" t="s">
        <v>70</v>
      </c>
      <c r="AZ365" s="31" t="s">
        <v>160</v>
      </c>
      <c r="BA365" s="31" t="s">
        <v>148</v>
      </c>
      <c r="BB365" s="31" t="s">
        <v>111</v>
      </c>
      <c r="BC365" s="187" t="s">
        <v>25</v>
      </c>
      <c r="BD365" s="31" t="s">
        <v>28</v>
      </c>
      <c r="BE365" s="31" t="s">
        <v>116</v>
      </c>
      <c r="BF365" s="31" t="s">
        <v>149</v>
      </c>
      <c r="BG365" s="171" t="s">
        <v>155</v>
      </c>
      <c r="BH365" s="31" t="s">
        <v>69</v>
      </c>
      <c r="BI365" s="32" t="s">
        <v>128</v>
      </c>
      <c r="BJ365" s="19"/>
      <c r="BL365" s="8"/>
      <c r="BM365" s="25">
        <v>44</v>
      </c>
      <c r="BN365" s="26">
        <v>52</v>
      </c>
      <c r="BO365" s="26">
        <v>35</v>
      </c>
      <c r="BP365" s="26">
        <v>4</v>
      </c>
      <c r="BQ365" s="26">
        <v>105</v>
      </c>
      <c r="BR365" s="26">
        <v>117</v>
      </c>
      <c r="BS365" s="26">
        <v>28</v>
      </c>
      <c r="BT365" s="26">
        <v>40</v>
      </c>
      <c r="BU365" s="26">
        <v>141</v>
      </c>
      <c r="BV365" s="26">
        <v>110</v>
      </c>
      <c r="BW365" s="26">
        <v>93</v>
      </c>
      <c r="BX365" s="27">
        <v>101</v>
      </c>
      <c r="BY365" s="28">
        <f t="shared" si="256"/>
        <v>83810</v>
      </c>
      <c r="BZ365" s="29">
        <f t="shared" si="257"/>
        <v>9082800</v>
      </c>
      <c r="CA365" s="14"/>
      <c r="CB365" s="139"/>
      <c r="CC365" s="30" t="s">
        <v>102</v>
      </c>
      <c r="CD365" s="174" t="s">
        <v>86</v>
      </c>
      <c r="CE365" s="174" t="s">
        <v>176</v>
      </c>
      <c r="CF365" s="174" t="s">
        <v>82</v>
      </c>
      <c r="CG365" s="174" t="s">
        <v>36</v>
      </c>
      <c r="CH365" s="31" t="s">
        <v>111</v>
      </c>
      <c r="CI365" s="31" t="s">
        <v>116</v>
      </c>
      <c r="CJ365" s="174" t="s">
        <v>39</v>
      </c>
      <c r="CK365" s="174" t="s">
        <v>79</v>
      </c>
      <c r="CL365" s="174" t="s">
        <v>175</v>
      </c>
      <c r="CM365" s="174" t="s">
        <v>89</v>
      </c>
      <c r="CN365" s="32" t="s">
        <v>107</v>
      </c>
      <c r="CO365" s="19"/>
    </row>
    <row r="366" spans="1:93" ht="12.75" x14ac:dyDescent="0.2">
      <c r="B366" s="8"/>
      <c r="C366" s="25">
        <v>65</v>
      </c>
      <c r="D366" s="26">
        <v>34</v>
      </c>
      <c r="E366" s="26">
        <v>40</v>
      </c>
      <c r="F366" s="26">
        <v>8</v>
      </c>
      <c r="G366" s="26">
        <v>129</v>
      </c>
      <c r="H366" s="26">
        <v>93</v>
      </c>
      <c r="I366" s="26">
        <v>52</v>
      </c>
      <c r="J366" s="26">
        <v>16</v>
      </c>
      <c r="K366" s="26">
        <v>137</v>
      </c>
      <c r="L366" s="26">
        <v>105</v>
      </c>
      <c r="M366" s="26">
        <v>111</v>
      </c>
      <c r="N366" s="27">
        <v>80</v>
      </c>
      <c r="O366" s="28">
        <f t="shared" si="252"/>
        <v>83810</v>
      </c>
      <c r="P366" s="29">
        <f t="shared" si="253"/>
        <v>9082800</v>
      </c>
      <c r="Q366" s="14"/>
      <c r="R366" s="184" t="s">
        <v>20</v>
      </c>
      <c r="S366" s="182" t="s">
        <v>35</v>
      </c>
      <c r="T366" s="31" t="s">
        <v>37</v>
      </c>
      <c r="U366" s="31" t="s">
        <v>39</v>
      </c>
      <c r="V366" s="31" t="s">
        <v>83</v>
      </c>
      <c r="W366" s="31" t="s">
        <v>30</v>
      </c>
      <c r="X366" s="31" t="s">
        <v>89</v>
      </c>
      <c r="Y366" s="119" t="s">
        <v>86</v>
      </c>
      <c r="Z366" s="31" t="s">
        <v>23</v>
      </c>
      <c r="AA366" s="31" t="s">
        <v>78</v>
      </c>
      <c r="AB366" s="31" t="s">
        <v>36</v>
      </c>
      <c r="AC366" s="31" t="s">
        <v>38</v>
      </c>
      <c r="AD366" s="32" t="s">
        <v>40</v>
      </c>
      <c r="AE366" s="19"/>
      <c r="AG366" s="8"/>
      <c r="AH366" s="25">
        <v>142</v>
      </c>
      <c r="AI366" s="26">
        <v>54</v>
      </c>
      <c r="AJ366" s="26">
        <v>68</v>
      </c>
      <c r="AK366" s="26">
        <v>64</v>
      </c>
      <c r="AL366" s="26">
        <v>21</v>
      </c>
      <c r="AM366" s="26">
        <v>23</v>
      </c>
      <c r="AN366" s="26">
        <v>122</v>
      </c>
      <c r="AO366" s="26">
        <v>124</v>
      </c>
      <c r="AP366" s="26">
        <v>81</v>
      </c>
      <c r="AQ366" s="26">
        <v>77</v>
      </c>
      <c r="AR366" s="26">
        <v>91</v>
      </c>
      <c r="AS366" s="27">
        <v>3</v>
      </c>
      <c r="AT366" s="28">
        <f t="shared" si="254"/>
        <v>83810</v>
      </c>
      <c r="AU366" s="29">
        <f t="shared" si="255"/>
        <v>9082800</v>
      </c>
      <c r="AV366" s="14"/>
      <c r="AW366" s="78" t="s">
        <v>151</v>
      </c>
      <c r="AX366" s="30" t="s">
        <v>67</v>
      </c>
      <c r="AY366" s="31" t="s">
        <v>122</v>
      </c>
      <c r="AZ366" s="31" t="s">
        <v>81</v>
      </c>
      <c r="BA366" s="31" t="s">
        <v>152</v>
      </c>
      <c r="BB366" s="31" t="s">
        <v>100</v>
      </c>
      <c r="BC366" s="31" t="s">
        <v>65</v>
      </c>
      <c r="BD366" s="187" t="s">
        <v>74</v>
      </c>
      <c r="BE366" s="31" t="s">
        <v>109</v>
      </c>
      <c r="BF366" s="31" t="s">
        <v>153</v>
      </c>
      <c r="BG366" s="31" t="s">
        <v>80</v>
      </c>
      <c r="BH366" s="171" t="s">
        <v>119</v>
      </c>
      <c r="BI366" s="32" t="s">
        <v>72</v>
      </c>
      <c r="BJ366" s="19"/>
      <c r="BL366" s="8"/>
      <c r="BM366" s="25">
        <v>91</v>
      </c>
      <c r="BN366" s="26">
        <v>127</v>
      </c>
      <c r="BO366" s="26">
        <v>5</v>
      </c>
      <c r="BP366" s="26">
        <v>79</v>
      </c>
      <c r="BQ366" s="26">
        <v>70</v>
      </c>
      <c r="BR366" s="26">
        <v>23</v>
      </c>
      <c r="BS366" s="26">
        <v>122</v>
      </c>
      <c r="BT366" s="26">
        <v>75</v>
      </c>
      <c r="BU366" s="26">
        <v>66</v>
      </c>
      <c r="BV366" s="26">
        <v>140</v>
      </c>
      <c r="BW366" s="26">
        <v>18</v>
      </c>
      <c r="BX366" s="27">
        <v>54</v>
      </c>
      <c r="BY366" s="28">
        <f t="shared" si="256"/>
        <v>83810</v>
      </c>
      <c r="BZ366" s="29">
        <f t="shared" si="257"/>
        <v>9082800</v>
      </c>
      <c r="CA366" s="14"/>
      <c r="CB366" s="139" t="s">
        <v>154</v>
      </c>
      <c r="CC366" s="30" t="s">
        <v>119</v>
      </c>
      <c r="CD366" s="173" t="s">
        <v>41</v>
      </c>
      <c r="CE366" s="173" t="s">
        <v>144</v>
      </c>
      <c r="CF366" s="173" t="s">
        <v>103</v>
      </c>
      <c r="CG366" s="173" t="s">
        <v>162</v>
      </c>
      <c r="CH366" s="31" t="s">
        <v>65</v>
      </c>
      <c r="CI366" s="31" t="s">
        <v>74</v>
      </c>
      <c r="CJ366" s="173" t="s">
        <v>163</v>
      </c>
      <c r="CK366" s="173" t="s">
        <v>106</v>
      </c>
      <c r="CL366" s="173" t="s">
        <v>143</v>
      </c>
      <c r="CM366" s="173" t="s">
        <v>34</v>
      </c>
      <c r="CN366" s="32" t="s">
        <v>122</v>
      </c>
      <c r="CO366" s="19"/>
    </row>
    <row r="367" spans="1:93" ht="12.75" x14ac:dyDescent="0.2">
      <c r="B367" s="8"/>
      <c r="C367" s="25">
        <v>71</v>
      </c>
      <c r="D367" s="26">
        <v>96</v>
      </c>
      <c r="E367" s="26">
        <v>53</v>
      </c>
      <c r="F367" s="26">
        <v>1</v>
      </c>
      <c r="G367" s="26">
        <v>67</v>
      </c>
      <c r="H367" s="26">
        <v>138</v>
      </c>
      <c r="I367" s="26">
        <v>7</v>
      </c>
      <c r="J367" s="26">
        <v>78</v>
      </c>
      <c r="K367" s="26">
        <v>144</v>
      </c>
      <c r="L367" s="26">
        <v>92</v>
      </c>
      <c r="M367" s="26">
        <v>49</v>
      </c>
      <c r="N367" s="27">
        <v>74</v>
      </c>
      <c r="O367" s="28">
        <f t="shared" si="252"/>
        <v>83810</v>
      </c>
      <c r="P367" s="29">
        <f t="shared" si="253"/>
        <v>9082800</v>
      </c>
      <c r="Q367" s="14"/>
      <c r="R367" s="184" t="s">
        <v>53</v>
      </c>
      <c r="S367" s="30" t="s">
        <v>88</v>
      </c>
      <c r="T367" s="112" t="s">
        <v>139</v>
      </c>
      <c r="U367" s="31" t="s">
        <v>29</v>
      </c>
      <c r="V367" s="31" t="s">
        <v>55</v>
      </c>
      <c r="W367" s="31" t="s">
        <v>68</v>
      </c>
      <c r="X367" s="31" t="s">
        <v>52</v>
      </c>
      <c r="Y367" s="31" t="s">
        <v>43</v>
      </c>
      <c r="Z367" s="119" t="s">
        <v>71</v>
      </c>
      <c r="AA367" s="31" t="s">
        <v>62</v>
      </c>
      <c r="AB367" s="31" t="s">
        <v>24</v>
      </c>
      <c r="AC367" s="31" t="s">
        <v>138</v>
      </c>
      <c r="AD367" s="32" t="s">
        <v>87</v>
      </c>
      <c r="AE367" s="19"/>
      <c r="AG367" s="8"/>
      <c r="AH367" s="25">
        <v>65</v>
      </c>
      <c r="AI367" s="26">
        <v>8</v>
      </c>
      <c r="AJ367" s="26">
        <v>111</v>
      </c>
      <c r="AK367" s="26">
        <v>16</v>
      </c>
      <c r="AL367" s="26">
        <v>52</v>
      </c>
      <c r="AM367" s="26">
        <v>105</v>
      </c>
      <c r="AN367" s="26">
        <v>40</v>
      </c>
      <c r="AO367" s="26">
        <v>93</v>
      </c>
      <c r="AP367" s="26">
        <v>129</v>
      </c>
      <c r="AQ367" s="26">
        <v>34</v>
      </c>
      <c r="AR367" s="26">
        <v>137</v>
      </c>
      <c r="AS367" s="27">
        <v>80</v>
      </c>
      <c r="AT367" s="28">
        <f t="shared" si="254"/>
        <v>83810</v>
      </c>
      <c r="AU367" s="29">
        <f t="shared" si="255"/>
        <v>9082800</v>
      </c>
      <c r="AV367" s="14"/>
      <c r="AW367" s="78" t="s">
        <v>164</v>
      </c>
      <c r="AX367" s="30" t="s">
        <v>35</v>
      </c>
      <c r="AY367" s="31" t="s">
        <v>83</v>
      </c>
      <c r="AZ367" s="31" t="s">
        <v>38</v>
      </c>
      <c r="BA367" s="31" t="s">
        <v>23</v>
      </c>
      <c r="BB367" s="31" t="s">
        <v>86</v>
      </c>
      <c r="BC367" s="31" t="s">
        <v>36</v>
      </c>
      <c r="BD367" s="31" t="s">
        <v>39</v>
      </c>
      <c r="BE367" s="187" t="s">
        <v>89</v>
      </c>
      <c r="BF367" s="31" t="s">
        <v>30</v>
      </c>
      <c r="BG367" s="31" t="s">
        <v>37</v>
      </c>
      <c r="BH367" s="31" t="s">
        <v>78</v>
      </c>
      <c r="BI367" s="172" t="s">
        <v>40</v>
      </c>
      <c r="BJ367" s="19"/>
      <c r="BL367" s="8"/>
      <c r="BM367" s="25">
        <v>109</v>
      </c>
      <c r="BN367" s="26">
        <v>38</v>
      </c>
      <c r="BO367" s="26">
        <v>85</v>
      </c>
      <c r="BP367" s="26">
        <v>29</v>
      </c>
      <c r="BQ367" s="26">
        <v>13</v>
      </c>
      <c r="BR367" s="26">
        <v>25</v>
      </c>
      <c r="BS367" s="26">
        <v>120</v>
      </c>
      <c r="BT367" s="26">
        <v>132</v>
      </c>
      <c r="BU367" s="26">
        <v>116</v>
      </c>
      <c r="BV367" s="26">
        <v>60</v>
      </c>
      <c r="BW367" s="26">
        <v>107</v>
      </c>
      <c r="BX367" s="27">
        <v>36</v>
      </c>
      <c r="BY367" s="28">
        <f t="shared" si="256"/>
        <v>83810</v>
      </c>
      <c r="BZ367" s="29">
        <f t="shared" si="257"/>
        <v>9082800</v>
      </c>
      <c r="CA367" s="14"/>
      <c r="CB367" s="139" t="s">
        <v>167</v>
      </c>
      <c r="CC367" s="30" t="s">
        <v>60</v>
      </c>
      <c r="CD367" s="31" t="s">
        <v>149</v>
      </c>
      <c r="CE367" s="31" t="s">
        <v>166</v>
      </c>
      <c r="CF367" s="31" t="s">
        <v>136</v>
      </c>
      <c r="CG367" s="31" t="s">
        <v>118</v>
      </c>
      <c r="CH367" s="31" t="s">
        <v>93</v>
      </c>
      <c r="CI367" s="31" t="s">
        <v>96</v>
      </c>
      <c r="CJ367" s="31" t="s">
        <v>123</v>
      </c>
      <c r="CK367" s="31" t="s">
        <v>133</v>
      </c>
      <c r="CL367" s="31" t="s">
        <v>165</v>
      </c>
      <c r="CM367" s="31" t="s">
        <v>148</v>
      </c>
      <c r="CN367" s="32" t="s">
        <v>57</v>
      </c>
      <c r="CO367" s="19"/>
    </row>
    <row r="368" spans="1:93" ht="12.75" x14ac:dyDescent="0.2">
      <c r="B368" s="8"/>
      <c r="C368" s="25">
        <v>13</v>
      </c>
      <c r="D368" s="26">
        <v>134</v>
      </c>
      <c r="E368" s="26">
        <v>97</v>
      </c>
      <c r="F368" s="26">
        <v>61</v>
      </c>
      <c r="G368" s="26">
        <v>95</v>
      </c>
      <c r="H368" s="26">
        <v>115</v>
      </c>
      <c r="I368" s="26">
        <v>30</v>
      </c>
      <c r="J368" s="26">
        <v>50</v>
      </c>
      <c r="K368" s="26">
        <v>84</v>
      </c>
      <c r="L368" s="26">
        <v>48</v>
      </c>
      <c r="M368" s="26">
        <v>11</v>
      </c>
      <c r="N368" s="27">
        <v>132</v>
      </c>
      <c r="O368" s="28">
        <f t="shared" si="252"/>
        <v>83810</v>
      </c>
      <c r="P368" s="29">
        <f t="shared" si="253"/>
        <v>9082800</v>
      </c>
      <c r="Q368" s="14"/>
      <c r="R368" s="184" t="s">
        <v>85</v>
      </c>
      <c r="S368" s="30" t="s">
        <v>118</v>
      </c>
      <c r="T368" s="31" t="s">
        <v>121</v>
      </c>
      <c r="U368" s="112" t="s">
        <v>141</v>
      </c>
      <c r="V368" s="31" t="s">
        <v>15</v>
      </c>
      <c r="W368" s="31" t="s">
        <v>9</v>
      </c>
      <c r="X368" s="31" t="s">
        <v>113</v>
      </c>
      <c r="Y368" s="31" t="s">
        <v>114</v>
      </c>
      <c r="Z368" s="31" t="s">
        <v>18</v>
      </c>
      <c r="AA368" s="119" t="s">
        <v>12</v>
      </c>
      <c r="AB368" s="31" t="s">
        <v>146</v>
      </c>
      <c r="AC368" s="31" t="s">
        <v>120</v>
      </c>
      <c r="AD368" s="32" t="s">
        <v>123</v>
      </c>
      <c r="AE368" s="19"/>
      <c r="AG368" s="8"/>
      <c r="AH368" s="25">
        <v>71</v>
      </c>
      <c r="AI368" s="26">
        <v>1</v>
      </c>
      <c r="AJ368" s="26">
        <v>49</v>
      </c>
      <c r="AK368" s="26">
        <v>78</v>
      </c>
      <c r="AL368" s="26">
        <v>7</v>
      </c>
      <c r="AM368" s="26">
        <v>92</v>
      </c>
      <c r="AN368" s="26">
        <v>53</v>
      </c>
      <c r="AO368" s="26">
        <v>138</v>
      </c>
      <c r="AP368" s="26">
        <v>67</v>
      </c>
      <c r="AQ368" s="26">
        <v>96</v>
      </c>
      <c r="AR368" s="26">
        <v>144</v>
      </c>
      <c r="AS368" s="27">
        <v>74</v>
      </c>
      <c r="AT368" s="28">
        <f t="shared" si="254"/>
        <v>83810</v>
      </c>
      <c r="AU368" s="29">
        <f t="shared" si="255"/>
        <v>9082800</v>
      </c>
      <c r="AV368" s="14"/>
      <c r="AW368" s="78" t="s">
        <v>170</v>
      </c>
      <c r="AX368" s="30" t="s">
        <v>88</v>
      </c>
      <c r="AY368" s="31" t="s">
        <v>55</v>
      </c>
      <c r="AZ368" s="171" t="s">
        <v>138</v>
      </c>
      <c r="BA368" s="31" t="s">
        <v>71</v>
      </c>
      <c r="BB368" s="31" t="s">
        <v>43</v>
      </c>
      <c r="BC368" s="31" t="s">
        <v>24</v>
      </c>
      <c r="BD368" s="31" t="s">
        <v>29</v>
      </c>
      <c r="BE368" s="31" t="s">
        <v>52</v>
      </c>
      <c r="BF368" s="187" t="s">
        <v>68</v>
      </c>
      <c r="BG368" s="31" t="s">
        <v>139</v>
      </c>
      <c r="BH368" s="31" t="s">
        <v>62</v>
      </c>
      <c r="BI368" s="32" t="s">
        <v>87</v>
      </c>
      <c r="BJ368" s="19"/>
      <c r="BL368" s="8"/>
      <c r="BM368" s="25">
        <v>137</v>
      </c>
      <c r="BN368" s="26">
        <v>39</v>
      </c>
      <c r="BO368" s="26">
        <v>136</v>
      </c>
      <c r="BP368" s="26">
        <v>45</v>
      </c>
      <c r="BQ368" s="26">
        <v>88</v>
      </c>
      <c r="BR368" s="26">
        <v>65</v>
      </c>
      <c r="BS368" s="26">
        <v>80</v>
      </c>
      <c r="BT368" s="26">
        <v>57</v>
      </c>
      <c r="BU368" s="26">
        <v>100</v>
      </c>
      <c r="BV368" s="26">
        <v>9</v>
      </c>
      <c r="BW368" s="26">
        <v>106</v>
      </c>
      <c r="BX368" s="27">
        <v>8</v>
      </c>
      <c r="BY368" s="28">
        <f t="shared" si="256"/>
        <v>83810</v>
      </c>
      <c r="BZ368" s="29">
        <f t="shared" si="257"/>
        <v>9082800</v>
      </c>
      <c r="CA368" s="14"/>
      <c r="CB368" s="139" t="s">
        <v>171</v>
      </c>
      <c r="CC368" s="170" t="s">
        <v>78</v>
      </c>
      <c r="CD368" s="171" t="s">
        <v>125</v>
      </c>
      <c r="CE368" s="171" t="s">
        <v>147</v>
      </c>
      <c r="CF368" s="31" t="s">
        <v>101</v>
      </c>
      <c r="CG368" s="171" t="s">
        <v>56</v>
      </c>
      <c r="CH368" s="31" t="s">
        <v>35</v>
      </c>
      <c r="CI368" s="31" t="s">
        <v>40</v>
      </c>
      <c r="CJ368" s="171" t="s">
        <v>61</v>
      </c>
      <c r="CK368" s="31" t="s">
        <v>108</v>
      </c>
      <c r="CL368" s="171" t="s">
        <v>150</v>
      </c>
      <c r="CM368" s="171" t="s">
        <v>128</v>
      </c>
      <c r="CN368" s="172" t="s">
        <v>83</v>
      </c>
      <c r="CO368" s="19"/>
    </row>
    <row r="369" spans="1:93" ht="12.75" x14ac:dyDescent="0.2">
      <c r="B369" s="8"/>
      <c r="C369" s="25">
        <v>142</v>
      </c>
      <c r="D369" s="26">
        <v>77</v>
      </c>
      <c r="E369" s="26">
        <v>122</v>
      </c>
      <c r="F369" s="26">
        <v>54</v>
      </c>
      <c r="G369" s="26">
        <v>81</v>
      </c>
      <c r="H369" s="26">
        <v>124</v>
      </c>
      <c r="I369" s="26">
        <v>21</v>
      </c>
      <c r="J369" s="26">
        <v>64</v>
      </c>
      <c r="K369" s="26">
        <v>91</v>
      </c>
      <c r="L369" s="26">
        <v>23</v>
      </c>
      <c r="M369" s="26">
        <v>68</v>
      </c>
      <c r="N369" s="27">
        <v>3</v>
      </c>
      <c r="O369" s="28">
        <f t="shared" si="252"/>
        <v>83810</v>
      </c>
      <c r="P369" s="29">
        <f t="shared" si="253"/>
        <v>9082800</v>
      </c>
      <c r="Q369" s="14"/>
      <c r="R369" s="184" t="s">
        <v>110</v>
      </c>
      <c r="S369" s="30" t="s">
        <v>67</v>
      </c>
      <c r="T369" s="31" t="s">
        <v>80</v>
      </c>
      <c r="U369" s="31" t="s">
        <v>74</v>
      </c>
      <c r="V369" s="112" t="s">
        <v>122</v>
      </c>
      <c r="W369" s="31" t="s">
        <v>153</v>
      </c>
      <c r="X369" s="31" t="s">
        <v>109</v>
      </c>
      <c r="Y369" s="31" t="s">
        <v>100</v>
      </c>
      <c r="Z369" s="31" t="s">
        <v>152</v>
      </c>
      <c r="AA369" s="31" t="s">
        <v>119</v>
      </c>
      <c r="AB369" s="119" t="s">
        <v>65</v>
      </c>
      <c r="AC369" s="31" t="s">
        <v>81</v>
      </c>
      <c r="AD369" s="32" t="s">
        <v>72</v>
      </c>
      <c r="AE369" s="19"/>
      <c r="AG369" s="8"/>
      <c r="AH369" s="25">
        <v>100</v>
      </c>
      <c r="AI369" s="26">
        <v>62</v>
      </c>
      <c r="AJ369" s="26">
        <v>27</v>
      </c>
      <c r="AK369" s="26">
        <v>141</v>
      </c>
      <c r="AL369" s="26">
        <v>110</v>
      </c>
      <c r="AM369" s="26">
        <v>109</v>
      </c>
      <c r="AN369" s="26">
        <v>36</v>
      </c>
      <c r="AO369" s="26">
        <v>35</v>
      </c>
      <c r="AP369" s="26">
        <v>4</v>
      </c>
      <c r="AQ369" s="26">
        <v>118</v>
      </c>
      <c r="AR369" s="26">
        <v>83</v>
      </c>
      <c r="AS369" s="27">
        <v>45</v>
      </c>
      <c r="AT369" s="28">
        <f t="shared" si="254"/>
        <v>83810</v>
      </c>
      <c r="AU369" s="29">
        <f t="shared" si="255"/>
        <v>9082800</v>
      </c>
      <c r="AV369" s="14"/>
      <c r="AW369" s="78" t="s">
        <v>172</v>
      </c>
      <c r="AX369" s="30" t="s">
        <v>108</v>
      </c>
      <c r="AY369" s="31" t="s">
        <v>21</v>
      </c>
      <c r="AZ369" s="31" t="s">
        <v>16</v>
      </c>
      <c r="BA369" s="171" t="s">
        <v>79</v>
      </c>
      <c r="BB369" s="31" t="s">
        <v>175</v>
      </c>
      <c r="BC369" s="31" t="s">
        <v>60</v>
      </c>
      <c r="BD369" s="31" t="s">
        <v>57</v>
      </c>
      <c r="BE369" s="31" t="s">
        <v>176</v>
      </c>
      <c r="BF369" s="31" t="s">
        <v>82</v>
      </c>
      <c r="BG369" s="187" t="s">
        <v>11</v>
      </c>
      <c r="BH369" s="31" t="s">
        <v>32</v>
      </c>
      <c r="BI369" s="32" t="s">
        <v>101</v>
      </c>
      <c r="BJ369" s="19"/>
      <c r="BL369" s="8"/>
      <c r="BM369" s="25">
        <v>114</v>
      </c>
      <c r="BN369" s="26">
        <v>1</v>
      </c>
      <c r="BO369" s="26">
        <v>83</v>
      </c>
      <c r="BP369" s="26">
        <v>129</v>
      </c>
      <c r="BQ369" s="26">
        <v>77</v>
      </c>
      <c r="BR369" s="26">
        <v>58</v>
      </c>
      <c r="BS369" s="26">
        <v>87</v>
      </c>
      <c r="BT369" s="26">
        <v>68</v>
      </c>
      <c r="BU369" s="26">
        <v>16</v>
      </c>
      <c r="BV369" s="26">
        <v>62</v>
      </c>
      <c r="BW369" s="26">
        <v>144</v>
      </c>
      <c r="BX369" s="27">
        <v>31</v>
      </c>
      <c r="BY369" s="28">
        <f t="shared" si="256"/>
        <v>83810</v>
      </c>
      <c r="BZ369" s="29">
        <f t="shared" si="257"/>
        <v>9082800</v>
      </c>
      <c r="CA369" s="14"/>
      <c r="CB369" s="139" t="s">
        <v>42</v>
      </c>
      <c r="CC369" s="30" t="s">
        <v>97</v>
      </c>
      <c r="CD369" s="31" t="s">
        <v>55</v>
      </c>
      <c r="CE369" s="31" t="s">
        <v>32</v>
      </c>
      <c r="CF369" s="31" t="s">
        <v>30</v>
      </c>
      <c r="CG369" s="31" t="s">
        <v>80</v>
      </c>
      <c r="CH369" s="31" t="s">
        <v>44</v>
      </c>
      <c r="CI369" s="31" t="s">
        <v>51</v>
      </c>
      <c r="CJ369" s="31" t="s">
        <v>81</v>
      </c>
      <c r="CK369" s="31" t="s">
        <v>23</v>
      </c>
      <c r="CL369" s="31" t="s">
        <v>21</v>
      </c>
      <c r="CM369" s="31" t="s">
        <v>62</v>
      </c>
      <c r="CN369" s="32" t="s">
        <v>92</v>
      </c>
      <c r="CO369" s="19"/>
    </row>
    <row r="370" spans="1:93" ht="12.75" x14ac:dyDescent="0.2">
      <c r="A370" s="140"/>
      <c r="B370" s="8"/>
      <c r="C370" s="25">
        <v>100</v>
      </c>
      <c r="D370" s="26">
        <v>118</v>
      </c>
      <c r="E370" s="26">
        <v>36</v>
      </c>
      <c r="F370" s="26">
        <v>62</v>
      </c>
      <c r="G370" s="26">
        <v>4</v>
      </c>
      <c r="H370" s="26">
        <v>35</v>
      </c>
      <c r="I370" s="26">
        <v>110</v>
      </c>
      <c r="J370" s="26">
        <v>141</v>
      </c>
      <c r="K370" s="26">
        <v>83</v>
      </c>
      <c r="L370" s="26">
        <v>109</v>
      </c>
      <c r="M370" s="26">
        <v>27</v>
      </c>
      <c r="N370" s="27">
        <v>45</v>
      </c>
      <c r="O370" s="28">
        <f t="shared" si="252"/>
        <v>83810</v>
      </c>
      <c r="P370" s="29">
        <f t="shared" si="253"/>
        <v>9082800</v>
      </c>
      <c r="Q370" s="14"/>
      <c r="R370" s="184" t="s">
        <v>129</v>
      </c>
      <c r="S370" s="30" t="s">
        <v>108</v>
      </c>
      <c r="T370" s="31" t="s">
        <v>11</v>
      </c>
      <c r="U370" s="31" t="s">
        <v>57</v>
      </c>
      <c r="V370" s="31" t="s">
        <v>21</v>
      </c>
      <c r="W370" s="112" t="s">
        <v>82</v>
      </c>
      <c r="X370" s="31" t="s">
        <v>176</v>
      </c>
      <c r="Y370" s="31" t="s">
        <v>175</v>
      </c>
      <c r="Z370" s="31" t="s">
        <v>79</v>
      </c>
      <c r="AA370" s="31" t="s">
        <v>32</v>
      </c>
      <c r="AB370" s="31" t="s">
        <v>60</v>
      </c>
      <c r="AC370" s="119" t="s">
        <v>16</v>
      </c>
      <c r="AD370" s="32" t="s">
        <v>101</v>
      </c>
      <c r="AE370" s="19"/>
      <c r="AG370" s="8"/>
      <c r="AH370" s="25">
        <v>20</v>
      </c>
      <c r="AI370" s="26">
        <v>143</v>
      </c>
      <c r="AJ370" s="26">
        <v>112</v>
      </c>
      <c r="AK370" s="26">
        <v>87</v>
      </c>
      <c r="AL370" s="26">
        <v>72</v>
      </c>
      <c r="AM370" s="26">
        <v>102</v>
      </c>
      <c r="AN370" s="26">
        <v>43</v>
      </c>
      <c r="AO370" s="26">
        <v>73</v>
      </c>
      <c r="AP370" s="26">
        <v>58</v>
      </c>
      <c r="AQ370" s="26">
        <v>33</v>
      </c>
      <c r="AR370" s="26">
        <v>2</v>
      </c>
      <c r="AS370" s="27">
        <v>125</v>
      </c>
      <c r="AT370" s="28">
        <f t="shared" si="254"/>
        <v>83810</v>
      </c>
      <c r="AU370" s="29">
        <f t="shared" si="255"/>
        <v>9082800</v>
      </c>
      <c r="AV370" s="14"/>
      <c r="AW370" s="78" t="s">
        <v>174</v>
      </c>
      <c r="AX370" s="170" t="s">
        <v>54</v>
      </c>
      <c r="AY370" s="31" t="s">
        <v>158</v>
      </c>
      <c r="AZ370" s="31" t="s">
        <v>27</v>
      </c>
      <c r="BA370" s="31" t="s">
        <v>51</v>
      </c>
      <c r="BB370" s="31" t="s">
        <v>77</v>
      </c>
      <c r="BC370" s="31" t="s">
        <v>58</v>
      </c>
      <c r="BD370" s="31" t="s">
        <v>59</v>
      </c>
      <c r="BE370" s="31" t="s">
        <v>84</v>
      </c>
      <c r="BF370" s="31" t="s">
        <v>44</v>
      </c>
      <c r="BG370" s="31" t="s">
        <v>26</v>
      </c>
      <c r="BH370" s="187" t="s">
        <v>157</v>
      </c>
      <c r="BI370" s="32" t="s">
        <v>63</v>
      </c>
      <c r="BJ370" s="19"/>
      <c r="BL370" s="8"/>
      <c r="BM370" s="25">
        <v>67</v>
      </c>
      <c r="BN370" s="26">
        <v>74</v>
      </c>
      <c r="BO370" s="26">
        <v>22</v>
      </c>
      <c r="BP370" s="26">
        <v>94</v>
      </c>
      <c r="BQ370" s="26">
        <v>24</v>
      </c>
      <c r="BR370" s="26">
        <v>143</v>
      </c>
      <c r="BS370" s="26">
        <v>2</v>
      </c>
      <c r="BT370" s="26">
        <v>121</v>
      </c>
      <c r="BU370" s="26">
        <v>51</v>
      </c>
      <c r="BV370" s="26">
        <v>123</v>
      </c>
      <c r="BW370" s="26">
        <v>71</v>
      </c>
      <c r="BX370" s="27">
        <v>78</v>
      </c>
      <c r="BY370" s="28">
        <f t="shared" si="256"/>
        <v>83810</v>
      </c>
      <c r="BZ370" s="29">
        <f t="shared" si="257"/>
        <v>9082800</v>
      </c>
      <c r="CA370" s="14"/>
      <c r="CB370" s="139" t="s">
        <v>137</v>
      </c>
      <c r="CC370" s="83" t="s">
        <v>68</v>
      </c>
      <c r="CD370" s="31" t="s">
        <v>87</v>
      </c>
      <c r="CE370" s="163" t="s">
        <v>127</v>
      </c>
      <c r="CF370" s="37" t="s">
        <v>45</v>
      </c>
      <c r="CG370" s="37" t="s">
        <v>159</v>
      </c>
      <c r="CH370" s="37" t="s">
        <v>158</v>
      </c>
      <c r="CI370" s="37" t="s">
        <v>157</v>
      </c>
      <c r="CJ370" s="37" t="s">
        <v>156</v>
      </c>
      <c r="CK370" s="37" t="s">
        <v>50</v>
      </c>
      <c r="CL370" s="165" t="s">
        <v>126</v>
      </c>
      <c r="CM370" s="31" t="s">
        <v>88</v>
      </c>
      <c r="CN370" s="36" t="s">
        <v>71</v>
      </c>
      <c r="CO370" s="19"/>
    </row>
    <row r="371" spans="1:93" ht="13.5" thickBot="1" x14ac:dyDescent="0.25">
      <c r="A371" s="140"/>
      <c r="B371" s="8"/>
      <c r="C371" s="40">
        <v>108</v>
      </c>
      <c r="D371" s="41">
        <v>9</v>
      </c>
      <c r="E371" s="41">
        <v>104</v>
      </c>
      <c r="F371" s="41">
        <v>86</v>
      </c>
      <c r="G371" s="41">
        <v>42</v>
      </c>
      <c r="H371" s="41">
        <v>18</v>
      </c>
      <c r="I371" s="41">
        <v>127</v>
      </c>
      <c r="J371" s="41">
        <v>103</v>
      </c>
      <c r="K371" s="41">
        <v>59</v>
      </c>
      <c r="L371" s="41">
        <v>41</v>
      </c>
      <c r="M371" s="41">
        <v>136</v>
      </c>
      <c r="N371" s="42">
        <v>37</v>
      </c>
      <c r="O371" s="28">
        <f t="shared" si="252"/>
        <v>83810</v>
      </c>
      <c r="P371" s="29">
        <f t="shared" si="253"/>
        <v>9082800</v>
      </c>
      <c r="Q371" s="14"/>
      <c r="R371" s="184" t="s">
        <v>140</v>
      </c>
      <c r="S371" s="43" t="s">
        <v>131</v>
      </c>
      <c r="T371" s="44" t="s">
        <v>150</v>
      </c>
      <c r="U371" s="44" t="s">
        <v>104</v>
      </c>
      <c r="V371" s="44" t="s">
        <v>66</v>
      </c>
      <c r="W371" s="44" t="s">
        <v>13</v>
      </c>
      <c r="X371" s="183" t="s">
        <v>34</v>
      </c>
      <c r="Y371" s="44" t="s">
        <v>41</v>
      </c>
      <c r="Z371" s="44" t="s">
        <v>14</v>
      </c>
      <c r="AA371" s="44" t="s">
        <v>73</v>
      </c>
      <c r="AB371" s="44" t="s">
        <v>105</v>
      </c>
      <c r="AC371" s="44" t="s">
        <v>147</v>
      </c>
      <c r="AD371" s="142" t="s">
        <v>130</v>
      </c>
      <c r="AE371" s="19"/>
      <c r="AG371" s="8"/>
      <c r="AH371" s="40">
        <v>94</v>
      </c>
      <c r="AI371" s="41">
        <v>82</v>
      </c>
      <c r="AJ371" s="41">
        <v>98</v>
      </c>
      <c r="AK371" s="41">
        <v>5</v>
      </c>
      <c r="AL371" s="41">
        <v>46</v>
      </c>
      <c r="AM371" s="41">
        <v>10</v>
      </c>
      <c r="AN371" s="41">
        <v>135</v>
      </c>
      <c r="AO371" s="41">
        <v>99</v>
      </c>
      <c r="AP371" s="41">
        <v>140</v>
      </c>
      <c r="AQ371" s="41">
        <v>47</v>
      </c>
      <c r="AR371" s="41">
        <v>63</v>
      </c>
      <c r="AS371" s="42">
        <v>51</v>
      </c>
      <c r="AT371" s="28">
        <f t="shared" si="254"/>
        <v>83810</v>
      </c>
      <c r="AU371" s="29">
        <f t="shared" si="255"/>
        <v>9082800</v>
      </c>
      <c r="AV371" s="14"/>
      <c r="AW371" s="78" t="s">
        <v>178</v>
      </c>
      <c r="AX371" s="43" t="s">
        <v>45</v>
      </c>
      <c r="AY371" s="188" t="s">
        <v>95</v>
      </c>
      <c r="AZ371" s="44" t="s">
        <v>134</v>
      </c>
      <c r="BA371" s="44" t="s">
        <v>144</v>
      </c>
      <c r="BB371" s="44" t="s">
        <v>31</v>
      </c>
      <c r="BC371" s="44" t="s">
        <v>115</v>
      </c>
      <c r="BD371" s="44" t="s">
        <v>112</v>
      </c>
      <c r="BE371" s="44" t="s">
        <v>22</v>
      </c>
      <c r="BF371" s="44" t="s">
        <v>143</v>
      </c>
      <c r="BG371" s="44" t="s">
        <v>135</v>
      </c>
      <c r="BH371" s="44" t="s">
        <v>94</v>
      </c>
      <c r="BI371" s="189" t="s">
        <v>50</v>
      </c>
      <c r="BJ371" s="19"/>
      <c r="BL371" s="8"/>
      <c r="BM371" s="40">
        <v>128</v>
      </c>
      <c r="BN371" s="41">
        <v>126</v>
      </c>
      <c r="BO371" s="41">
        <v>81</v>
      </c>
      <c r="BP371" s="41">
        <v>119</v>
      </c>
      <c r="BQ371" s="41">
        <v>42</v>
      </c>
      <c r="BR371" s="41">
        <v>108</v>
      </c>
      <c r="BS371" s="41">
        <v>37</v>
      </c>
      <c r="BT371" s="41">
        <v>103</v>
      </c>
      <c r="BU371" s="41">
        <v>26</v>
      </c>
      <c r="BV371" s="41">
        <v>64</v>
      </c>
      <c r="BW371" s="41">
        <v>19</v>
      </c>
      <c r="BX371" s="42">
        <v>17</v>
      </c>
      <c r="BY371" s="28">
        <f t="shared" si="256"/>
        <v>83810</v>
      </c>
      <c r="BZ371" s="29">
        <f t="shared" si="257"/>
        <v>9082800</v>
      </c>
      <c r="CA371" s="14"/>
      <c r="CB371" s="139" t="s">
        <v>124</v>
      </c>
      <c r="CC371" s="43" t="s">
        <v>98</v>
      </c>
      <c r="CD371" s="44" t="s">
        <v>75</v>
      </c>
      <c r="CE371" s="166" t="s">
        <v>153</v>
      </c>
      <c r="CF371" s="167" t="s">
        <v>46</v>
      </c>
      <c r="CG371" s="167" t="s">
        <v>13</v>
      </c>
      <c r="CH371" s="44" t="s">
        <v>131</v>
      </c>
      <c r="CI371" s="44" t="s">
        <v>130</v>
      </c>
      <c r="CJ371" s="167" t="s">
        <v>14</v>
      </c>
      <c r="CK371" s="167" t="s">
        <v>49</v>
      </c>
      <c r="CL371" s="168" t="s">
        <v>152</v>
      </c>
      <c r="CM371" s="44" t="s">
        <v>64</v>
      </c>
      <c r="CN371" s="45" t="s">
        <v>91</v>
      </c>
      <c r="CO371" s="19"/>
    </row>
    <row r="372" spans="1:93" x14ac:dyDescent="0.2">
      <c r="B372" s="8"/>
      <c r="C372" s="50">
        <f t="shared" ref="C372:N372" si="258">SUMSQ(C360:C371)</f>
        <v>83810</v>
      </c>
      <c r="D372" s="51">
        <f t="shared" si="258"/>
        <v>83810</v>
      </c>
      <c r="E372" s="51">
        <f t="shared" si="258"/>
        <v>83810</v>
      </c>
      <c r="F372" s="51">
        <f t="shared" si="258"/>
        <v>83810</v>
      </c>
      <c r="G372" s="51">
        <f t="shared" si="258"/>
        <v>83810</v>
      </c>
      <c r="H372" s="51">
        <f t="shared" si="258"/>
        <v>83810</v>
      </c>
      <c r="I372" s="51">
        <f t="shared" si="258"/>
        <v>83810</v>
      </c>
      <c r="J372" s="51">
        <f t="shared" si="258"/>
        <v>83810</v>
      </c>
      <c r="K372" s="51">
        <f t="shared" si="258"/>
        <v>83810</v>
      </c>
      <c r="L372" s="51">
        <f t="shared" si="258"/>
        <v>83810</v>
      </c>
      <c r="M372" s="51">
        <f t="shared" si="258"/>
        <v>83810</v>
      </c>
      <c r="N372" s="51">
        <f t="shared" si="258"/>
        <v>83810</v>
      </c>
      <c r="O372" s="28">
        <f>SUMSQ(C360,D361,E362,F363,G364,H365,I366,J367,K368,L369,M370,N371)</f>
        <v>83810</v>
      </c>
      <c r="P372" s="52">
        <f>C360^3+D361^3+E362^3+F363^3+G364^3+H365^3+I366^3+J367^3+K368^3+L369^3+M370^3+N371^3</f>
        <v>9082800</v>
      </c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9"/>
      <c r="AG372" s="8"/>
      <c r="AH372" s="50">
        <f t="shared" ref="AH372:AS372" si="259">SUMSQ(AH360:AH371)</f>
        <v>83810</v>
      </c>
      <c r="AI372" s="51">
        <f t="shared" si="259"/>
        <v>83810</v>
      </c>
      <c r="AJ372" s="51">
        <f t="shared" si="259"/>
        <v>83810</v>
      </c>
      <c r="AK372" s="51">
        <f t="shared" si="259"/>
        <v>83810</v>
      </c>
      <c r="AL372" s="51">
        <f t="shared" si="259"/>
        <v>83810</v>
      </c>
      <c r="AM372" s="51">
        <f t="shared" si="259"/>
        <v>83810</v>
      </c>
      <c r="AN372" s="51">
        <f t="shared" si="259"/>
        <v>83810</v>
      </c>
      <c r="AO372" s="51">
        <f t="shared" si="259"/>
        <v>83810</v>
      </c>
      <c r="AP372" s="51">
        <f t="shared" si="259"/>
        <v>83810</v>
      </c>
      <c r="AQ372" s="51">
        <f t="shared" si="259"/>
        <v>83810</v>
      </c>
      <c r="AR372" s="51">
        <f t="shared" si="259"/>
        <v>83810</v>
      </c>
      <c r="AS372" s="51">
        <f t="shared" si="259"/>
        <v>83810</v>
      </c>
      <c r="AT372" s="28">
        <f>SUMSQ(AH360,AI361,AJ362,AK363,AL364,AM365,AN366,AO367,AP368,AQ369,AR370,AS371)</f>
        <v>83810</v>
      </c>
      <c r="AU372" s="52">
        <f>AH360^3+AI361^3+AJ362^3+AK363^3+AL364^3+AM365^3+AN366^3+AO367^3+AP368^3+AQ369^3+AR370^3+AS371^3</f>
        <v>9082800</v>
      </c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9"/>
      <c r="BL372" s="8"/>
      <c r="BM372" s="50">
        <f t="shared" ref="BM372:BX372" si="260">SUMSQ(BM360:BM371)</f>
        <v>83810</v>
      </c>
      <c r="BN372" s="51">
        <f t="shared" si="260"/>
        <v>83810</v>
      </c>
      <c r="BO372" s="51">
        <f t="shared" si="260"/>
        <v>83810</v>
      </c>
      <c r="BP372" s="51">
        <f t="shared" si="260"/>
        <v>83810</v>
      </c>
      <c r="BQ372" s="51">
        <f t="shared" si="260"/>
        <v>83810</v>
      </c>
      <c r="BR372" s="51">
        <f t="shared" si="260"/>
        <v>83810</v>
      </c>
      <c r="BS372" s="51">
        <f t="shared" si="260"/>
        <v>83810</v>
      </c>
      <c r="BT372" s="51">
        <f t="shared" si="260"/>
        <v>83810</v>
      </c>
      <c r="BU372" s="51">
        <f t="shared" si="260"/>
        <v>83810</v>
      </c>
      <c r="BV372" s="51">
        <f t="shared" si="260"/>
        <v>83810</v>
      </c>
      <c r="BW372" s="51">
        <f t="shared" si="260"/>
        <v>83810</v>
      </c>
      <c r="BX372" s="51">
        <f t="shared" si="260"/>
        <v>83810</v>
      </c>
      <c r="BY372" s="28">
        <f>SUMSQ(BM360,BN361,BO362,BP363,BQ364,BR365,BS366,BT367,BU368,BV369,BW370,BX371)</f>
        <v>83810</v>
      </c>
      <c r="BZ372" s="52">
        <f>BM360^3+BN361^3+BO362^3+BP363^3+BQ364^3+BR365^3+BS366^3+BT367^3+BU368^3+BV369^3+BW370^3+BX371^3</f>
        <v>9082800</v>
      </c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9"/>
    </row>
    <row r="373" spans="1:93" ht="12.75" thickBot="1" x14ac:dyDescent="0.25">
      <c r="B373" s="8"/>
      <c r="C373" s="55">
        <f t="shared" ref="C373:N373" si="261">C360^3+C361^3+C362^3+C363^3+C364^3+C365^3+C366^3+C367^3+C368^3+C369^3+C370^3+C371^3</f>
        <v>9082800</v>
      </c>
      <c r="D373" s="56">
        <f t="shared" si="261"/>
        <v>9082800</v>
      </c>
      <c r="E373" s="56">
        <f t="shared" si="261"/>
        <v>9082800</v>
      </c>
      <c r="F373" s="56">
        <f t="shared" si="261"/>
        <v>9082800</v>
      </c>
      <c r="G373" s="56">
        <f t="shared" si="261"/>
        <v>9082800</v>
      </c>
      <c r="H373" s="56">
        <f t="shared" si="261"/>
        <v>9082800</v>
      </c>
      <c r="I373" s="56">
        <f t="shared" si="261"/>
        <v>9082800</v>
      </c>
      <c r="J373" s="56">
        <f t="shared" si="261"/>
        <v>9082800</v>
      </c>
      <c r="K373" s="56">
        <f t="shared" si="261"/>
        <v>9082800</v>
      </c>
      <c r="L373" s="56">
        <f t="shared" si="261"/>
        <v>9082800</v>
      </c>
      <c r="M373" s="56">
        <f t="shared" si="261"/>
        <v>9082800</v>
      </c>
      <c r="N373" s="56">
        <f t="shared" si="261"/>
        <v>9082800</v>
      </c>
      <c r="O373" s="57">
        <f>SUMSQ(C371,D370,E369,F368,G367,H366,I365,J364,K363,L362,M361,N360)</f>
        <v>83810</v>
      </c>
      <c r="P373" s="58">
        <f>C371^3+D370^3+E369^3+F368^3+G367^3+H366^3+I365^3+J364^3+K363^3+L362^3+M361^3+N360^3</f>
        <v>9082800</v>
      </c>
      <c r="Q373" s="14"/>
      <c r="R373" s="14"/>
      <c r="S373" s="62" t="s">
        <v>45</v>
      </c>
      <c r="T373" s="63" t="s">
        <v>156</v>
      </c>
      <c r="U373" s="63" t="s">
        <v>28</v>
      </c>
      <c r="V373" s="63" t="s">
        <v>158</v>
      </c>
      <c r="W373" s="63" t="s">
        <v>133</v>
      </c>
      <c r="X373" s="63" t="s">
        <v>48</v>
      </c>
      <c r="Y373" s="63" t="s">
        <v>86</v>
      </c>
      <c r="Z373" s="63" t="s">
        <v>71</v>
      </c>
      <c r="AA373" s="63" t="s">
        <v>12</v>
      </c>
      <c r="AB373" s="63" t="s">
        <v>65</v>
      </c>
      <c r="AC373" s="63" t="s">
        <v>16</v>
      </c>
      <c r="AD373" s="64" t="s">
        <v>130</v>
      </c>
      <c r="AE373" s="19"/>
      <c r="AG373" s="8"/>
      <c r="AH373" s="55">
        <f t="shared" ref="AH373:AS373" si="262">AH360^3+AH361^3+AH362^3+AH363^3+AH364^3+AH365^3+AH366^3+AH367^3+AH368^3+AH369^3+AH370^3+AH371^3</f>
        <v>9082800</v>
      </c>
      <c r="AI373" s="56">
        <f t="shared" si="262"/>
        <v>9082800</v>
      </c>
      <c r="AJ373" s="56">
        <f t="shared" si="262"/>
        <v>9082800</v>
      </c>
      <c r="AK373" s="56">
        <f t="shared" si="262"/>
        <v>9082800</v>
      </c>
      <c r="AL373" s="56">
        <f t="shared" si="262"/>
        <v>9082800</v>
      </c>
      <c r="AM373" s="56">
        <f t="shared" si="262"/>
        <v>9082800</v>
      </c>
      <c r="AN373" s="56">
        <f t="shared" si="262"/>
        <v>9082800</v>
      </c>
      <c r="AO373" s="56">
        <f t="shared" si="262"/>
        <v>9082800</v>
      </c>
      <c r="AP373" s="56">
        <f t="shared" si="262"/>
        <v>9082800</v>
      </c>
      <c r="AQ373" s="56">
        <f t="shared" si="262"/>
        <v>9082800</v>
      </c>
      <c r="AR373" s="56">
        <f t="shared" si="262"/>
        <v>9082800</v>
      </c>
      <c r="AS373" s="56">
        <f t="shared" si="262"/>
        <v>9082800</v>
      </c>
      <c r="AT373" s="57">
        <f>SUMSQ(AH371,AI370,AJ369,AK368,AL367,AM366,AN365,AO364,AP363,AQ362,AR361,AS360)</f>
        <v>83810</v>
      </c>
      <c r="AU373" s="58">
        <f>AH371^3+AI370^3+AJ369^3+AK368^3+AL367^3+AM366^3+AN365^3+AO364^3+AP363^3+AQ362^3+AR361^3+AS360^3</f>
        <v>9082800</v>
      </c>
      <c r="AV373" s="14"/>
      <c r="AW373" s="14"/>
      <c r="AX373" s="62" t="s">
        <v>131</v>
      </c>
      <c r="AY373" s="63" t="s">
        <v>15</v>
      </c>
      <c r="AZ373" s="63" t="s">
        <v>159</v>
      </c>
      <c r="BA373" s="63" t="s">
        <v>136</v>
      </c>
      <c r="BB373" s="63" t="s">
        <v>47</v>
      </c>
      <c r="BC373" s="63" t="s">
        <v>25</v>
      </c>
      <c r="BD373" s="63" t="s">
        <v>74</v>
      </c>
      <c r="BE373" s="63" t="s">
        <v>89</v>
      </c>
      <c r="BF373" s="63" t="s">
        <v>68</v>
      </c>
      <c r="BG373" s="63" t="s">
        <v>11</v>
      </c>
      <c r="BH373" s="63" t="s">
        <v>157</v>
      </c>
      <c r="BI373" s="64" t="s">
        <v>50</v>
      </c>
      <c r="BJ373" s="19"/>
      <c r="BL373" s="8"/>
      <c r="BM373" s="55">
        <f t="shared" ref="BM373:BX373" si="263">BM360^3+BM361^3+BM362^3+BM363^3+BM364^3+BM365^3+BM366^3+BM367^3+BM368^3+BM369^3+BM370^3+BM371^3</f>
        <v>9082800</v>
      </c>
      <c r="BN373" s="56">
        <f t="shared" si="263"/>
        <v>9082800</v>
      </c>
      <c r="BO373" s="56">
        <f t="shared" si="263"/>
        <v>9082800</v>
      </c>
      <c r="BP373" s="56">
        <f t="shared" si="263"/>
        <v>9082800</v>
      </c>
      <c r="BQ373" s="56">
        <f t="shared" si="263"/>
        <v>9082800</v>
      </c>
      <c r="BR373" s="56">
        <f t="shared" si="263"/>
        <v>9082800</v>
      </c>
      <c r="BS373" s="56">
        <f t="shared" si="263"/>
        <v>9082800</v>
      </c>
      <c r="BT373" s="56">
        <f t="shared" si="263"/>
        <v>9082800</v>
      </c>
      <c r="BU373" s="56">
        <f t="shared" si="263"/>
        <v>9082800</v>
      </c>
      <c r="BV373" s="56">
        <f t="shared" si="263"/>
        <v>9082800</v>
      </c>
      <c r="BW373" s="56">
        <f t="shared" si="263"/>
        <v>9082800</v>
      </c>
      <c r="BX373" s="56">
        <f t="shared" si="263"/>
        <v>9082800</v>
      </c>
      <c r="BY373" s="57">
        <f>SUMSQ(BM371,BN370,BO369,BP368,BQ367,BR366,BS365,BT364,BU363,BV362,BW361,BX360)</f>
        <v>83810</v>
      </c>
      <c r="BZ373" s="58">
        <f>BM371^3+BN370^3+BO369^3+BP368^3+BQ367^3+BR366^3+BS365^3+BT364^3+BU363^3+BV362^3+BW361^3+BX360^3</f>
        <v>9082800</v>
      </c>
      <c r="CA373" s="14"/>
      <c r="CB373" s="14"/>
      <c r="CC373" s="62" t="s">
        <v>168</v>
      </c>
      <c r="CD373" s="63" t="s">
        <v>26</v>
      </c>
      <c r="CE373" s="63" t="s">
        <v>37</v>
      </c>
      <c r="CF373" s="63" t="s">
        <v>142</v>
      </c>
      <c r="CG373" s="63" t="s">
        <v>113</v>
      </c>
      <c r="CH373" s="63" t="s">
        <v>111</v>
      </c>
      <c r="CI373" s="63" t="s">
        <v>74</v>
      </c>
      <c r="CJ373" s="63" t="s">
        <v>123</v>
      </c>
      <c r="CK373" s="63" t="s">
        <v>108</v>
      </c>
      <c r="CL373" s="63" t="s">
        <v>21</v>
      </c>
      <c r="CM373" s="63" t="s">
        <v>88</v>
      </c>
      <c r="CN373" s="64" t="s">
        <v>91</v>
      </c>
      <c r="CO373" s="19"/>
    </row>
    <row r="374" spans="1:93" ht="12.75" thickBot="1" x14ac:dyDescent="0.25">
      <c r="B374" s="8" t="s">
        <v>0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72"/>
      <c r="P374" s="72"/>
      <c r="Q374" s="14"/>
      <c r="R374" s="14"/>
      <c r="S374" s="73" t="s">
        <v>131</v>
      </c>
      <c r="T374" s="74" t="s">
        <v>11</v>
      </c>
      <c r="U374" s="74" t="s">
        <v>74</v>
      </c>
      <c r="V374" s="74" t="s">
        <v>15</v>
      </c>
      <c r="W374" s="74" t="s">
        <v>68</v>
      </c>
      <c r="X374" s="74" t="s">
        <v>89</v>
      </c>
      <c r="Y374" s="74" t="s">
        <v>47</v>
      </c>
      <c r="Z374" s="74" t="s">
        <v>136</v>
      </c>
      <c r="AA374" s="74" t="s">
        <v>157</v>
      </c>
      <c r="AB374" s="74" t="s">
        <v>25</v>
      </c>
      <c r="AC374" s="74" t="s">
        <v>159</v>
      </c>
      <c r="AD374" s="75" t="s">
        <v>50</v>
      </c>
      <c r="AE374" s="19"/>
      <c r="AG374" s="8" t="s">
        <v>0</v>
      </c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72"/>
      <c r="AU374" s="72"/>
      <c r="AV374" s="14"/>
      <c r="AW374" s="14"/>
      <c r="AX374" s="73" t="s">
        <v>45</v>
      </c>
      <c r="AY374" s="74" t="s">
        <v>158</v>
      </c>
      <c r="AZ374" s="74" t="s">
        <v>16</v>
      </c>
      <c r="BA374" s="74" t="s">
        <v>71</v>
      </c>
      <c r="BB374" s="74" t="s">
        <v>86</v>
      </c>
      <c r="BC374" s="74" t="s">
        <v>65</v>
      </c>
      <c r="BD374" s="74" t="s">
        <v>28</v>
      </c>
      <c r="BE374" s="74" t="s">
        <v>48</v>
      </c>
      <c r="BF374" s="74" t="s">
        <v>133</v>
      </c>
      <c r="BG374" s="74" t="s">
        <v>156</v>
      </c>
      <c r="BH374" s="74" t="s">
        <v>12</v>
      </c>
      <c r="BI374" s="75" t="s">
        <v>130</v>
      </c>
      <c r="BJ374" s="19"/>
      <c r="BL374" s="8" t="s">
        <v>0</v>
      </c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72"/>
      <c r="BZ374" s="72"/>
      <c r="CA374" s="14"/>
      <c r="CB374" s="14"/>
      <c r="CC374" s="73" t="s">
        <v>98</v>
      </c>
      <c r="CD374" s="74" t="s">
        <v>87</v>
      </c>
      <c r="CE374" s="74" t="s">
        <v>32</v>
      </c>
      <c r="CF374" s="74" t="s">
        <v>101</v>
      </c>
      <c r="CG374" s="74" t="s">
        <v>118</v>
      </c>
      <c r="CH374" s="74" t="s">
        <v>65</v>
      </c>
      <c r="CI374" s="74" t="s">
        <v>116</v>
      </c>
      <c r="CJ374" s="74" t="s">
        <v>114</v>
      </c>
      <c r="CK374" s="74" t="s">
        <v>145</v>
      </c>
      <c r="CL374" s="74" t="s">
        <v>38</v>
      </c>
      <c r="CM374" s="74" t="s">
        <v>27</v>
      </c>
      <c r="CN374" s="75" t="s">
        <v>169</v>
      </c>
      <c r="CO374" s="19"/>
    </row>
    <row r="375" spans="1:93" ht="12.75" thickBot="1" x14ac:dyDescent="0.25">
      <c r="B375" s="76" t="s">
        <v>0</v>
      </c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G375" s="76"/>
      <c r="AH375" s="76"/>
      <c r="AI375" s="76"/>
      <c r="AJ375" s="76"/>
      <c r="AK375" s="76"/>
      <c r="AL375" s="76"/>
      <c r="AM375" s="76"/>
      <c r="AN375" s="76"/>
      <c r="AO375" s="76"/>
      <c r="AP375" s="76"/>
      <c r="AQ375" s="76"/>
      <c r="AR375" s="76"/>
      <c r="AS375" s="76"/>
      <c r="AT375" s="76"/>
      <c r="AU375" s="76"/>
      <c r="AV375" s="76"/>
      <c r="AW375" s="76"/>
      <c r="AX375" s="76"/>
      <c r="AY375" s="76"/>
      <c r="AZ375" s="76"/>
      <c r="BA375" s="76"/>
      <c r="BB375" s="76"/>
      <c r="BC375" s="76"/>
      <c r="BD375" s="76"/>
      <c r="BE375" s="76"/>
      <c r="BF375" s="77"/>
      <c r="BG375" s="76"/>
      <c r="BH375" s="76"/>
      <c r="BI375" s="76"/>
      <c r="BJ375" s="76"/>
      <c r="BL375" s="76" t="s">
        <v>0</v>
      </c>
      <c r="BM375" s="76"/>
      <c r="BN375" s="76"/>
      <c r="BO375" s="76"/>
      <c r="BP375" s="76"/>
      <c r="BQ375" s="76"/>
      <c r="BR375" s="76"/>
      <c r="BS375" s="76"/>
      <c r="BT375" s="76"/>
      <c r="BU375" s="76"/>
      <c r="BV375" s="76"/>
      <c r="BW375" s="76"/>
      <c r="BX375" s="76"/>
      <c r="BY375" s="76"/>
      <c r="BZ375" s="76"/>
      <c r="CA375" s="76"/>
      <c r="CB375" s="76"/>
      <c r="CC375" s="76"/>
      <c r="CD375" s="76"/>
      <c r="CE375" s="76"/>
      <c r="CF375" s="76"/>
      <c r="CG375" s="76"/>
      <c r="CH375" s="76"/>
      <c r="CI375" s="76"/>
      <c r="CJ375" s="76"/>
      <c r="CK375" s="76"/>
      <c r="CL375" s="76"/>
      <c r="CM375" s="76"/>
      <c r="CN375" s="76"/>
      <c r="CO375" s="76"/>
    </row>
    <row r="376" spans="1:93" ht="12.75" thickBot="1" x14ac:dyDescent="0.25">
      <c r="B376" s="2"/>
      <c r="C376" s="3"/>
      <c r="D376" s="3"/>
      <c r="E376" s="3"/>
      <c r="F376" s="3"/>
      <c r="G376" s="3"/>
      <c r="H376" s="3"/>
      <c r="I376" s="4" t="s">
        <v>290</v>
      </c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">
        <v>291</v>
      </c>
      <c r="Y376" s="5"/>
      <c r="Z376" s="3"/>
      <c r="AA376" s="3"/>
      <c r="AB376" s="3"/>
      <c r="AC376" s="3"/>
      <c r="AD376" s="3"/>
      <c r="AE376" s="6"/>
      <c r="AG376" s="2" t="s">
        <v>0</v>
      </c>
      <c r="AH376" s="3"/>
      <c r="AI376" s="3"/>
      <c r="AJ376" s="3"/>
      <c r="AK376" s="3"/>
      <c r="AL376" s="3"/>
      <c r="AM376" s="3"/>
      <c r="AN376" s="4" t="s">
        <v>292</v>
      </c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4" t="s">
        <v>293</v>
      </c>
      <c r="BD376" s="5"/>
      <c r="BE376" s="3"/>
      <c r="BF376" s="3"/>
      <c r="BG376" s="3"/>
      <c r="BH376" s="3"/>
      <c r="BI376" s="3"/>
      <c r="BJ376" s="6"/>
      <c r="BL376" s="2" t="s">
        <v>0</v>
      </c>
      <c r="BM376" s="3"/>
      <c r="BN376" s="3"/>
      <c r="BO376" s="3"/>
      <c r="BP376" s="3"/>
      <c r="BQ376" s="3"/>
      <c r="BR376" s="3"/>
      <c r="BS376" s="4" t="s">
        <v>294</v>
      </c>
      <c r="BT376" s="3"/>
      <c r="BU376" s="3"/>
      <c r="BV376" s="3"/>
      <c r="BW376" s="3"/>
      <c r="BX376" s="3"/>
      <c r="BY376" s="3"/>
      <c r="BZ376" s="3"/>
      <c r="CA376" s="3"/>
      <c r="CB376" s="3" t="s">
        <v>0</v>
      </c>
      <c r="CC376" s="3"/>
      <c r="CD376" s="3"/>
      <c r="CE376" s="3"/>
      <c r="CF376" s="3"/>
      <c r="CG376" s="3"/>
      <c r="CH376" s="4" t="s">
        <v>2</v>
      </c>
      <c r="CI376" s="5"/>
      <c r="CJ376" s="3"/>
      <c r="CK376" s="3"/>
      <c r="CL376" s="3"/>
      <c r="CM376" s="3"/>
      <c r="CN376" s="3"/>
      <c r="CO376" s="6"/>
    </row>
    <row r="377" spans="1:93" ht="12.75" x14ac:dyDescent="0.2">
      <c r="B377" s="8"/>
      <c r="C377" s="9">
        <v>65</v>
      </c>
      <c r="D377" s="10">
        <v>8</v>
      </c>
      <c r="E377" s="10">
        <v>40</v>
      </c>
      <c r="F377" s="10">
        <v>93</v>
      </c>
      <c r="G377" s="10">
        <v>111</v>
      </c>
      <c r="H377" s="10">
        <v>16</v>
      </c>
      <c r="I377" s="10">
        <v>129</v>
      </c>
      <c r="J377" s="10">
        <v>34</v>
      </c>
      <c r="K377" s="10">
        <v>52</v>
      </c>
      <c r="L377" s="10">
        <v>105</v>
      </c>
      <c r="M377" s="10">
        <v>137</v>
      </c>
      <c r="N377" s="11">
        <v>80</v>
      </c>
      <c r="O377" s="12">
        <f t="shared" ref="O377:O388" si="264">SUMSQ(C377:N377)</f>
        <v>83810</v>
      </c>
      <c r="P377" s="13">
        <f t="shared" ref="P377:P388" si="265">C377^3+D377^3+E377^3+F377^3+G377^3+H377^3+I377^3+J377^3+K377^3+L377^3+M377^3+N377^3</f>
        <v>9082800</v>
      </c>
      <c r="Q377" s="14"/>
      <c r="R377" s="191" t="s">
        <v>20</v>
      </c>
      <c r="S377" s="131" t="s">
        <v>35</v>
      </c>
      <c r="T377" s="17" t="s">
        <v>83</v>
      </c>
      <c r="U377" s="17" t="s">
        <v>39</v>
      </c>
      <c r="V377" s="17" t="s">
        <v>89</v>
      </c>
      <c r="W377" s="17" t="s">
        <v>38</v>
      </c>
      <c r="X377" s="17" t="s">
        <v>23</v>
      </c>
      <c r="Y377" s="17" t="s">
        <v>30</v>
      </c>
      <c r="Z377" s="17" t="s">
        <v>37</v>
      </c>
      <c r="AA377" s="178" t="s">
        <v>86</v>
      </c>
      <c r="AB377" s="17" t="s">
        <v>36</v>
      </c>
      <c r="AC377" s="17" t="s">
        <v>78</v>
      </c>
      <c r="AD377" s="18" t="s">
        <v>40</v>
      </c>
      <c r="AE377" s="19"/>
      <c r="AG377" s="8"/>
      <c r="AH377" s="9">
        <v>20</v>
      </c>
      <c r="AI377" s="10">
        <v>143</v>
      </c>
      <c r="AJ377" s="10">
        <v>112</v>
      </c>
      <c r="AK377" s="10">
        <v>87</v>
      </c>
      <c r="AL377" s="10">
        <v>72</v>
      </c>
      <c r="AM377" s="10">
        <v>102</v>
      </c>
      <c r="AN377" s="10">
        <v>43</v>
      </c>
      <c r="AO377" s="10">
        <v>73</v>
      </c>
      <c r="AP377" s="10">
        <v>58</v>
      </c>
      <c r="AQ377" s="10">
        <v>33</v>
      </c>
      <c r="AR377" s="10">
        <v>2</v>
      </c>
      <c r="AS377" s="11">
        <v>125</v>
      </c>
      <c r="AT377" s="12">
        <f t="shared" ref="AT377:AT388" si="266">SUMSQ(AH377:AS377)</f>
        <v>83810</v>
      </c>
      <c r="AU377" s="13">
        <f t="shared" ref="AU377:AU388" si="267">AH377^3+AI377^3+AJ377^3+AK377^3+AL377^3+AM377^3+AN377^3+AO377^3+AP377^3+AQ377^3+AR377^3+AS377^3</f>
        <v>9082800</v>
      </c>
      <c r="AV377" s="14"/>
      <c r="AW377" s="78" t="s">
        <v>174</v>
      </c>
      <c r="AX377" s="192" t="s">
        <v>54</v>
      </c>
      <c r="AY377" s="17" t="s">
        <v>158</v>
      </c>
      <c r="AZ377" s="17" t="s">
        <v>27</v>
      </c>
      <c r="BA377" s="17" t="s">
        <v>51</v>
      </c>
      <c r="BB377" s="17" t="s">
        <v>77</v>
      </c>
      <c r="BC377" s="17" t="s">
        <v>58</v>
      </c>
      <c r="BD377" s="17" t="s">
        <v>59</v>
      </c>
      <c r="BE377" s="17" t="s">
        <v>84</v>
      </c>
      <c r="BF377" s="17" t="s">
        <v>44</v>
      </c>
      <c r="BG377" s="17" t="s">
        <v>26</v>
      </c>
      <c r="BH377" s="193" t="s">
        <v>157</v>
      </c>
      <c r="BI377" s="18" t="s">
        <v>63</v>
      </c>
      <c r="BJ377" s="19"/>
      <c r="BL377" s="8"/>
      <c r="BM377" s="9">
        <v>4</v>
      </c>
      <c r="BN377" s="10">
        <v>107</v>
      </c>
      <c r="BO377" s="10">
        <v>68</v>
      </c>
      <c r="BP377" s="10">
        <v>79</v>
      </c>
      <c r="BQ377" s="10">
        <v>126</v>
      </c>
      <c r="BR377" s="10">
        <v>33</v>
      </c>
      <c r="BS377" s="10">
        <v>112</v>
      </c>
      <c r="BT377" s="10">
        <v>19</v>
      </c>
      <c r="BU377" s="10">
        <v>66</v>
      </c>
      <c r="BV377" s="10">
        <v>77</v>
      </c>
      <c r="BW377" s="10">
        <v>38</v>
      </c>
      <c r="BX377" s="11">
        <v>141</v>
      </c>
      <c r="BY377" s="12">
        <f t="shared" ref="BY377:BY388" si="268">SUMSQ(BM377:BX377)</f>
        <v>83810</v>
      </c>
      <c r="BZ377" s="13">
        <f t="shared" ref="BZ377:BZ388" si="269">BM377^3+BN377^3+BO377^3+BP377^3+BQ377^3+BR377^3+BS377^3+BT377^3+BU377^3+BV377^3+BW377^3+BX377^3</f>
        <v>9082800</v>
      </c>
      <c r="CA377" s="14"/>
      <c r="CB377" s="191" t="s">
        <v>295</v>
      </c>
      <c r="CC377" s="16" t="s">
        <v>82</v>
      </c>
      <c r="CD377" s="17" t="s">
        <v>148</v>
      </c>
      <c r="CE377" s="17" t="s">
        <v>81</v>
      </c>
      <c r="CF377" s="17" t="s">
        <v>103</v>
      </c>
      <c r="CG377" s="17" t="s">
        <v>75</v>
      </c>
      <c r="CH377" s="17" t="s">
        <v>26</v>
      </c>
      <c r="CI377" s="17" t="s">
        <v>27</v>
      </c>
      <c r="CJ377" s="17" t="s">
        <v>64</v>
      </c>
      <c r="CK377" s="17" t="s">
        <v>106</v>
      </c>
      <c r="CL377" s="17" t="s">
        <v>80</v>
      </c>
      <c r="CM377" s="17" t="s">
        <v>149</v>
      </c>
      <c r="CN377" s="18" t="s">
        <v>79</v>
      </c>
      <c r="CO377" s="19"/>
    </row>
    <row r="378" spans="1:93" ht="12.75" x14ac:dyDescent="0.2">
      <c r="B378" s="8"/>
      <c r="C378" s="25">
        <v>142</v>
      </c>
      <c r="D378" s="26">
        <v>54</v>
      </c>
      <c r="E378" s="26">
        <v>122</v>
      </c>
      <c r="F378" s="26">
        <v>124</v>
      </c>
      <c r="G378" s="26">
        <v>68</v>
      </c>
      <c r="H378" s="26">
        <v>64</v>
      </c>
      <c r="I378" s="26">
        <v>81</v>
      </c>
      <c r="J378" s="26">
        <v>77</v>
      </c>
      <c r="K378" s="26">
        <v>21</v>
      </c>
      <c r="L378" s="26">
        <v>23</v>
      </c>
      <c r="M378" s="26">
        <v>91</v>
      </c>
      <c r="N378" s="27">
        <v>3</v>
      </c>
      <c r="O378" s="28">
        <f t="shared" si="264"/>
        <v>83810</v>
      </c>
      <c r="P378" s="29">
        <f t="shared" si="265"/>
        <v>9082800</v>
      </c>
      <c r="Q378" s="14"/>
      <c r="R378" s="191" t="s">
        <v>53</v>
      </c>
      <c r="S378" s="30" t="s">
        <v>67</v>
      </c>
      <c r="T378" s="112" t="s">
        <v>122</v>
      </c>
      <c r="U378" s="31" t="s">
        <v>74</v>
      </c>
      <c r="V378" s="31" t="s">
        <v>109</v>
      </c>
      <c r="W378" s="31" t="s">
        <v>81</v>
      </c>
      <c r="X378" s="31" t="s">
        <v>152</v>
      </c>
      <c r="Y378" s="31" t="s">
        <v>153</v>
      </c>
      <c r="Z378" s="31" t="s">
        <v>80</v>
      </c>
      <c r="AA378" s="31" t="s">
        <v>100</v>
      </c>
      <c r="AB378" s="119" t="s">
        <v>65</v>
      </c>
      <c r="AC378" s="31" t="s">
        <v>119</v>
      </c>
      <c r="AD378" s="32" t="s">
        <v>72</v>
      </c>
      <c r="AE378" s="19"/>
      <c r="AG378" s="8"/>
      <c r="AH378" s="25">
        <v>94</v>
      </c>
      <c r="AI378" s="26">
        <v>82</v>
      </c>
      <c r="AJ378" s="26">
        <v>98</v>
      </c>
      <c r="AK378" s="26">
        <v>5</v>
      </c>
      <c r="AL378" s="26">
        <v>46</v>
      </c>
      <c r="AM378" s="26">
        <v>10</v>
      </c>
      <c r="AN378" s="26">
        <v>135</v>
      </c>
      <c r="AO378" s="26">
        <v>99</v>
      </c>
      <c r="AP378" s="26">
        <v>140</v>
      </c>
      <c r="AQ378" s="26">
        <v>47</v>
      </c>
      <c r="AR378" s="26">
        <v>63</v>
      </c>
      <c r="AS378" s="27">
        <v>51</v>
      </c>
      <c r="AT378" s="28">
        <f t="shared" si="266"/>
        <v>83810</v>
      </c>
      <c r="AU378" s="29">
        <f t="shared" si="267"/>
        <v>9082800</v>
      </c>
      <c r="AV378" s="14"/>
      <c r="AW378" s="78" t="s">
        <v>178</v>
      </c>
      <c r="AX378" s="30" t="s">
        <v>45</v>
      </c>
      <c r="AY378" s="171" t="s">
        <v>95</v>
      </c>
      <c r="AZ378" s="31" t="s">
        <v>134</v>
      </c>
      <c r="BA378" s="31" t="s">
        <v>144</v>
      </c>
      <c r="BB378" s="31" t="s">
        <v>31</v>
      </c>
      <c r="BC378" s="31" t="s">
        <v>115</v>
      </c>
      <c r="BD378" s="31" t="s">
        <v>112</v>
      </c>
      <c r="BE378" s="31" t="s">
        <v>22</v>
      </c>
      <c r="BF378" s="31" t="s">
        <v>143</v>
      </c>
      <c r="BG378" s="31" t="s">
        <v>135</v>
      </c>
      <c r="BH378" s="31" t="s">
        <v>94</v>
      </c>
      <c r="BI378" s="194" t="s">
        <v>50</v>
      </c>
      <c r="BJ378" s="19"/>
      <c r="BL378" s="8"/>
      <c r="BM378" s="25">
        <v>59</v>
      </c>
      <c r="BN378" s="26">
        <v>30</v>
      </c>
      <c r="BO378" s="26">
        <v>54</v>
      </c>
      <c r="BP378" s="26">
        <v>21</v>
      </c>
      <c r="BQ378" s="26">
        <v>89</v>
      </c>
      <c r="BR378" s="26">
        <v>144</v>
      </c>
      <c r="BS378" s="26">
        <v>1</v>
      </c>
      <c r="BT378" s="26">
        <v>56</v>
      </c>
      <c r="BU378" s="26">
        <v>124</v>
      </c>
      <c r="BV378" s="26">
        <v>91</v>
      </c>
      <c r="BW378" s="26">
        <v>115</v>
      </c>
      <c r="BX378" s="27">
        <v>86</v>
      </c>
      <c r="BY378" s="28">
        <f t="shared" si="268"/>
        <v>83810</v>
      </c>
      <c r="BZ378" s="29">
        <f t="shared" si="269"/>
        <v>9082800</v>
      </c>
      <c r="CA378" s="14"/>
      <c r="CB378" s="191"/>
      <c r="CC378" s="30" t="s">
        <v>73</v>
      </c>
      <c r="CD378" s="31" t="s">
        <v>114</v>
      </c>
      <c r="CE378" s="31" t="s">
        <v>122</v>
      </c>
      <c r="CF378" s="164" t="s">
        <v>100</v>
      </c>
      <c r="CG378" s="164" t="s">
        <v>48</v>
      </c>
      <c r="CH378" s="31" t="s">
        <v>62</v>
      </c>
      <c r="CI378" s="31" t="s">
        <v>55</v>
      </c>
      <c r="CJ378" s="164" t="s">
        <v>47</v>
      </c>
      <c r="CK378" s="164" t="s">
        <v>109</v>
      </c>
      <c r="CL378" s="31" t="s">
        <v>119</v>
      </c>
      <c r="CM378" s="31" t="s">
        <v>113</v>
      </c>
      <c r="CN378" s="32" t="s">
        <v>66</v>
      </c>
      <c r="CO378" s="19"/>
    </row>
    <row r="379" spans="1:93" ht="12.75" x14ac:dyDescent="0.2">
      <c r="B379" s="8"/>
      <c r="C379" s="25">
        <v>13</v>
      </c>
      <c r="D379" s="26">
        <v>61</v>
      </c>
      <c r="E379" s="26">
        <v>97</v>
      </c>
      <c r="F379" s="26">
        <v>115</v>
      </c>
      <c r="G379" s="26">
        <v>11</v>
      </c>
      <c r="H379" s="26">
        <v>50</v>
      </c>
      <c r="I379" s="26">
        <v>95</v>
      </c>
      <c r="J379" s="26">
        <v>134</v>
      </c>
      <c r="K379" s="26">
        <v>30</v>
      </c>
      <c r="L379" s="26">
        <v>48</v>
      </c>
      <c r="M379" s="26">
        <v>84</v>
      </c>
      <c r="N379" s="27">
        <v>132</v>
      </c>
      <c r="O379" s="28">
        <f t="shared" si="264"/>
        <v>83810</v>
      </c>
      <c r="P379" s="29">
        <f t="shared" si="265"/>
        <v>9082800</v>
      </c>
      <c r="Q379" s="14"/>
      <c r="R379" s="191" t="s">
        <v>85</v>
      </c>
      <c r="S379" s="30" t="s">
        <v>118</v>
      </c>
      <c r="T379" s="31" t="s">
        <v>15</v>
      </c>
      <c r="U379" s="112" t="s">
        <v>141</v>
      </c>
      <c r="V379" s="31" t="s">
        <v>113</v>
      </c>
      <c r="W379" s="31" t="s">
        <v>120</v>
      </c>
      <c r="X379" s="31" t="s">
        <v>18</v>
      </c>
      <c r="Y379" s="31" t="s">
        <v>9</v>
      </c>
      <c r="Z379" s="31" t="s">
        <v>121</v>
      </c>
      <c r="AA379" s="31" t="s">
        <v>114</v>
      </c>
      <c r="AB379" s="31" t="s">
        <v>146</v>
      </c>
      <c r="AC379" s="119" t="s">
        <v>12</v>
      </c>
      <c r="AD379" s="32" t="s">
        <v>123</v>
      </c>
      <c r="AE379" s="19"/>
      <c r="AG379" s="8"/>
      <c r="AH379" s="25">
        <v>71</v>
      </c>
      <c r="AI379" s="26">
        <v>1</v>
      </c>
      <c r="AJ379" s="26">
        <v>49</v>
      </c>
      <c r="AK379" s="26">
        <v>78</v>
      </c>
      <c r="AL379" s="26">
        <v>7</v>
      </c>
      <c r="AM379" s="26">
        <v>92</v>
      </c>
      <c r="AN379" s="26">
        <v>53</v>
      </c>
      <c r="AO379" s="26">
        <v>138</v>
      </c>
      <c r="AP379" s="26">
        <v>67</v>
      </c>
      <c r="AQ379" s="26">
        <v>96</v>
      </c>
      <c r="AR379" s="26">
        <v>144</v>
      </c>
      <c r="AS379" s="27">
        <v>74</v>
      </c>
      <c r="AT379" s="28">
        <f t="shared" si="266"/>
        <v>83810</v>
      </c>
      <c r="AU379" s="29">
        <f t="shared" si="267"/>
        <v>9082800</v>
      </c>
      <c r="AV379" s="14"/>
      <c r="AW379" s="78" t="s">
        <v>170</v>
      </c>
      <c r="AX379" s="30" t="s">
        <v>88</v>
      </c>
      <c r="AY379" s="31" t="s">
        <v>55</v>
      </c>
      <c r="AZ379" s="171" t="s">
        <v>138</v>
      </c>
      <c r="BA379" s="31" t="s">
        <v>71</v>
      </c>
      <c r="BB379" s="31" t="s">
        <v>43</v>
      </c>
      <c r="BC379" s="31" t="s">
        <v>24</v>
      </c>
      <c r="BD379" s="31" t="s">
        <v>29</v>
      </c>
      <c r="BE379" s="31" t="s">
        <v>52</v>
      </c>
      <c r="BF379" s="187" t="s">
        <v>68</v>
      </c>
      <c r="BG379" s="31" t="s">
        <v>139</v>
      </c>
      <c r="BH379" s="31" t="s">
        <v>62</v>
      </c>
      <c r="BI379" s="32" t="s">
        <v>87</v>
      </c>
      <c r="BJ379" s="19"/>
      <c r="BL379" s="8"/>
      <c r="BM379" s="25">
        <v>84</v>
      </c>
      <c r="BN379" s="26">
        <v>122</v>
      </c>
      <c r="BO379" s="26">
        <v>31</v>
      </c>
      <c r="BP379" s="26">
        <v>3</v>
      </c>
      <c r="BQ379" s="26">
        <v>83</v>
      </c>
      <c r="BR379" s="26">
        <v>106</v>
      </c>
      <c r="BS379" s="26">
        <v>39</v>
      </c>
      <c r="BT379" s="26">
        <v>62</v>
      </c>
      <c r="BU379" s="26">
        <v>142</v>
      </c>
      <c r="BV379" s="26">
        <v>114</v>
      </c>
      <c r="BW379" s="26">
        <v>23</v>
      </c>
      <c r="BX379" s="27">
        <v>61</v>
      </c>
      <c r="BY379" s="28">
        <f t="shared" si="268"/>
        <v>83810</v>
      </c>
      <c r="BZ379" s="29">
        <f t="shared" si="269"/>
        <v>9082800</v>
      </c>
      <c r="CA379" s="14"/>
      <c r="CB379" s="191" t="s">
        <v>296</v>
      </c>
      <c r="CC379" s="30" t="s">
        <v>12</v>
      </c>
      <c r="CD379" s="31" t="s">
        <v>74</v>
      </c>
      <c r="CE379" s="31" t="s">
        <v>92</v>
      </c>
      <c r="CF379" s="31" t="s">
        <v>72</v>
      </c>
      <c r="CG379" s="31" t="s">
        <v>32</v>
      </c>
      <c r="CH379" s="31" t="s">
        <v>128</v>
      </c>
      <c r="CI379" s="31" t="s">
        <v>125</v>
      </c>
      <c r="CJ379" s="31" t="s">
        <v>21</v>
      </c>
      <c r="CK379" s="31" t="s">
        <v>67</v>
      </c>
      <c r="CL379" s="31" t="s">
        <v>97</v>
      </c>
      <c r="CM379" s="31" t="s">
        <v>65</v>
      </c>
      <c r="CN379" s="32" t="s">
        <v>15</v>
      </c>
      <c r="CO379" s="19"/>
    </row>
    <row r="380" spans="1:93" ht="12.75" x14ac:dyDescent="0.2">
      <c r="B380" s="8"/>
      <c r="C380" s="25">
        <v>108</v>
      </c>
      <c r="D380" s="26">
        <v>86</v>
      </c>
      <c r="E380" s="26">
        <v>104</v>
      </c>
      <c r="F380" s="26">
        <v>18</v>
      </c>
      <c r="G380" s="26">
        <v>136</v>
      </c>
      <c r="H380" s="26">
        <v>103</v>
      </c>
      <c r="I380" s="26">
        <v>42</v>
      </c>
      <c r="J380" s="26">
        <v>9</v>
      </c>
      <c r="K380" s="26">
        <v>127</v>
      </c>
      <c r="L380" s="26">
        <v>41</v>
      </c>
      <c r="M380" s="26">
        <v>59</v>
      </c>
      <c r="N380" s="27">
        <v>37</v>
      </c>
      <c r="O380" s="28">
        <f t="shared" si="264"/>
        <v>83810</v>
      </c>
      <c r="P380" s="29">
        <f t="shared" si="265"/>
        <v>9082800</v>
      </c>
      <c r="Q380" s="14"/>
      <c r="R380" s="191" t="s">
        <v>110</v>
      </c>
      <c r="S380" s="30" t="s">
        <v>131</v>
      </c>
      <c r="T380" s="31" t="s">
        <v>66</v>
      </c>
      <c r="U380" s="31" t="s">
        <v>104</v>
      </c>
      <c r="V380" s="112" t="s">
        <v>34</v>
      </c>
      <c r="W380" s="31" t="s">
        <v>147</v>
      </c>
      <c r="X380" s="31" t="s">
        <v>14</v>
      </c>
      <c r="Y380" s="31" t="s">
        <v>13</v>
      </c>
      <c r="Z380" s="31" t="s">
        <v>150</v>
      </c>
      <c r="AA380" s="31" t="s">
        <v>41</v>
      </c>
      <c r="AB380" s="31" t="s">
        <v>105</v>
      </c>
      <c r="AC380" s="31" t="s">
        <v>73</v>
      </c>
      <c r="AD380" s="176" t="s">
        <v>130</v>
      </c>
      <c r="AE380" s="19"/>
      <c r="AG380" s="8"/>
      <c r="AH380" s="25">
        <v>100</v>
      </c>
      <c r="AI380" s="26">
        <v>62</v>
      </c>
      <c r="AJ380" s="26">
        <v>27</v>
      </c>
      <c r="AK380" s="26">
        <v>141</v>
      </c>
      <c r="AL380" s="26">
        <v>110</v>
      </c>
      <c r="AM380" s="26">
        <v>109</v>
      </c>
      <c r="AN380" s="26">
        <v>36</v>
      </c>
      <c r="AO380" s="26">
        <v>35</v>
      </c>
      <c r="AP380" s="26">
        <v>4</v>
      </c>
      <c r="AQ380" s="26">
        <v>118</v>
      </c>
      <c r="AR380" s="26">
        <v>83</v>
      </c>
      <c r="AS380" s="27">
        <v>45</v>
      </c>
      <c r="AT380" s="28">
        <f t="shared" si="266"/>
        <v>83810</v>
      </c>
      <c r="AU380" s="29">
        <f t="shared" si="267"/>
        <v>9082800</v>
      </c>
      <c r="AV380" s="14"/>
      <c r="AW380" s="78" t="s">
        <v>172</v>
      </c>
      <c r="AX380" s="30" t="s">
        <v>108</v>
      </c>
      <c r="AY380" s="31" t="s">
        <v>21</v>
      </c>
      <c r="AZ380" s="31" t="s">
        <v>16</v>
      </c>
      <c r="BA380" s="171" t="s">
        <v>79</v>
      </c>
      <c r="BB380" s="31" t="s">
        <v>175</v>
      </c>
      <c r="BC380" s="31" t="s">
        <v>60</v>
      </c>
      <c r="BD380" s="31" t="s">
        <v>57</v>
      </c>
      <c r="BE380" s="31" t="s">
        <v>176</v>
      </c>
      <c r="BF380" s="31" t="s">
        <v>82</v>
      </c>
      <c r="BG380" s="187" t="s">
        <v>11</v>
      </c>
      <c r="BH380" s="31" t="s">
        <v>32</v>
      </c>
      <c r="BI380" s="32" t="s">
        <v>101</v>
      </c>
      <c r="BJ380" s="19"/>
      <c r="BL380" s="8"/>
      <c r="BM380" s="25">
        <v>24</v>
      </c>
      <c r="BN380" s="26">
        <v>49</v>
      </c>
      <c r="BO380" s="26">
        <v>117</v>
      </c>
      <c r="BP380" s="26">
        <v>32</v>
      </c>
      <c r="BQ380" s="26">
        <v>129</v>
      </c>
      <c r="BR380" s="26">
        <v>47</v>
      </c>
      <c r="BS380" s="26">
        <v>98</v>
      </c>
      <c r="BT380" s="26">
        <v>16</v>
      </c>
      <c r="BU380" s="26">
        <v>113</v>
      </c>
      <c r="BV380" s="26">
        <v>28</v>
      </c>
      <c r="BW380" s="26">
        <v>96</v>
      </c>
      <c r="BX380" s="27">
        <v>121</v>
      </c>
      <c r="BY380" s="28">
        <f t="shared" si="268"/>
        <v>83810</v>
      </c>
      <c r="BZ380" s="29">
        <f t="shared" si="269"/>
        <v>9082800</v>
      </c>
      <c r="CA380" s="14"/>
      <c r="CB380" s="191" t="s">
        <v>42</v>
      </c>
      <c r="CC380" s="30" t="s">
        <v>159</v>
      </c>
      <c r="CD380" s="31" t="s">
        <v>138</v>
      </c>
      <c r="CE380" s="31" t="s">
        <v>111</v>
      </c>
      <c r="CF380" s="31" t="s">
        <v>160</v>
      </c>
      <c r="CG380" s="31" t="s">
        <v>30</v>
      </c>
      <c r="CH380" s="31" t="s">
        <v>135</v>
      </c>
      <c r="CI380" s="31" t="s">
        <v>134</v>
      </c>
      <c r="CJ380" s="31" t="s">
        <v>23</v>
      </c>
      <c r="CK380" s="31" t="s">
        <v>155</v>
      </c>
      <c r="CL380" s="31" t="s">
        <v>116</v>
      </c>
      <c r="CM380" s="31" t="s">
        <v>139</v>
      </c>
      <c r="CN380" s="32" t="s">
        <v>156</v>
      </c>
      <c r="CO380" s="19"/>
    </row>
    <row r="381" spans="1:93" ht="12.75" x14ac:dyDescent="0.2">
      <c r="B381" s="8"/>
      <c r="C381" s="25">
        <v>39</v>
      </c>
      <c r="D381" s="26">
        <v>69</v>
      </c>
      <c r="E381" s="26">
        <v>6</v>
      </c>
      <c r="F381" s="26">
        <v>28</v>
      </c>
      <c r="G381" s="26">
        <v>32</v>
      </c>
      <c r="H381" s="26">
        <v>107</v>
      </c>
      <c r="I381" s="26">
        <v>38</v>
      </c>
      <c r="J381" s="26">
        <v>113</v>
      </c>
      <c r="K381" s="26">
        <v>117</v>
      </c>
      <c r="L381" s="26">
        <v>139</v>
      </c>
      <c r="M381" s="26">
        <v>76</v>
      </c>
      <c r="N381" s="27">
        <v>106</v>
      </c>
      <c r="O381" s="28">
        <f t="shared" si="264"/>
        <v>83810</v>
      </c>
      <c r="P381" s="29">
        <f t="shared" si="265"/>
        <v>9082800</v>
      </c>
      <c r="Q381" s="14"/>
      <c r="R381" s="191" t="s">
        <v>129</v>
      </c>
      <c r="S381" s="30" t="s">
        <v>125</v>
      </c>
      <c r="T381" s="31" t="s">
        <v>70</v>
      </c>
      <c r="U381" s="119" t="s">
        <v>28</v>
      </c>
      <c r="V381" s="31" t="s">
        <v>116</v>
      </c>
      <c r="W381" s="112" t="s">
        <v>160</v>
      </c>
      <c r="X381" s="31" t="s">
        <v>148</v>
      </c>
      <c r="Y381" s="31" t="s">
        <v>149</v>
      </c>
      <c r="Z381" s="31" t="s">
        <v>155</v>
      </c>
      <c r="AA381" s="31" t="s">
        <v>111</v>
      </c>
      <c r="AB381" s="31" t="s">
        <v>25</v>
      </c>
      <c r="AC381" s="31" t="s">
        <v>69</v>
      </c>
      <c r="AD381" s="32" t="s">
        <v>128</v>
      </c>
      <c r="AE381" s="19"/>
      <c r="AG381" s="8"/>
      <c r="AH381" s="25">
        <v>108</v>
      </c>
      <c r="AI381" s="26">
        <v>86</v>
      </c>
      <c r="AJ381" s="26">
        <v>136</v>
      </c>
      <c r="AK381" s="26">
        <v>103</v>
      </c>
      <c r="AL381" s="26">
        <v>127</v>
      </c>
      <c r="AM381" s="26">
        <v>41</v>
      </c>
      <c r="AN381" s="26">
        <v>104</v>
      </c>
      <c r="AO381" s="26">
        <v>18</v>
      </c>
      <c r="AP381" s="26">
        <v>42</v>
      </c>
      <c r="AQ381" s="26">
        <v>9</v>
      </c>
      <c r="AR381" s="26">
        <v>59</v>
      </c>
      <c r="AS381" s="27">
        <v>37</v>
      </c>
      <c r="AT381" s="28">
        <f t="shared" si="266"/>
        <v>83810</v>
      </c>
      <c r="AU381" s="29">
        <f t="shared" si="267"/>
        <v>9082800</v>
      </c>
      <c r="AV381" s="14"/>
      <c r="AW381" s="78" t="s">
        <v>20</v>
      </c>
      <c r="AX381" s="195" t="s">
        <v>131</v>
      </c>
      <c r="AY381" s="31" t="s">
        <v>66</v>
      </c>
      <c r="AZ381" s="31" t="s">
        <v>147</v>
      </c>
      <c r="BA381" s="31" t="s">
        <v>14</v>
      </c>
      <c r="BB381" s="171" t="s">
        <v>41</v>
      </c>
      <c r="BC381" s="31" t="s">
        <v>105</v>
      </c>
      <c r="BD381" s="31" t="s">
        <v>104</v>
      </c>
      <c r="BE381" s="31" t="s">
        <v>34</v>
      </c>
      <c r="BF381" s="31" t="s">
        <v>13</v>
      </c>
      <c r="BG381" s="31" t="s">
        <v>150</v>
      </c>
      <c r="BH381" s="31" t="s">
        <v>73</v>
      </c>
      <c r="BI381" s="32" t="s">
        <v>130</v>
      </c>
      <c r="BJ381" s="19"/>
      <c r="BL381" s="8"/>
      <c r="BM381" s="25">
        <v>119</v>
      </c>
      <c r="BN381" s="26">
        <v>127</v>
      </c>
      <c r="BO381" s="26">
        <v>14</v>
      </c>
      <c r="BP381" s="26">
        <v>48</v>
      </c>
      <c r="BQ381" s="26">
        <v>60</v>
      </c>
      <c r="BR381" s="26">
        <v>105</v>
      </c>
      <c r="BS381" s="26">
        <v>40</v>
      </c>
      <c r="BT381" s="26">
        <v>85</v>
      </c>
      <c r="BU381" s="26">
        <v>97</v>
      </c>
      <c r="BV381" s="26">
        <v>131</v>
      </c>
      <c r="BW381" s="26">
        <v>18</v>
      </c>
      <c r="BX381" s="27">
        <v>26</v>
      </c>
      <c r="BY381" s="28">
        <f t="shared" si="268"/>
        <v>83810</v>
      </c>
      <c r="BZ381" s="29">
        <f t="shared" si="269"/>
        <v>9082800</v>
      </c>
      <c r="CA381" s="14"/>
      <c r="CB381" s="191" t="s">
        <v>297</v>
      </c>
      <c r="CC381" s="30" t="s">
        <v>46</v>
      </c>
      <c r="CD381" s="31" t="s">
        <v>41</v>
      </c>
      <c r="CE381" s="31" t="s">
        <v>17</v>
      </c>
      <c r="CF381" s="31" t="s">
        <v>146</v>
      </c>
      <c r="CG381" s="31" t="s">
        <v>165</v>
      </c>
      <c r="CH381" s="31" t="s">
        <v>36</v>
      </c>
      <c r="CI381" s="31" t="s">
        <v>39</v>
      </c>
      <c r="CJ381" s="31" t="s">
        <v>166</v>
      </c>
      <c r="CK381" s="31" t="s">
        <v>141</v>
      </c>
      <c r="CL381" s="31" t="s">
        <v>10</v>
      </c>
      <c r="CM381" s="31" t="s">
        <v>34</v>
      </c>
      <c r="CN381" s="32" t="s">
        <v>49</v>
      </c>
      <c r="CO381" s="19"/>
    </row>
    <row r="382" spans="1:93" ht="12.75" x14ac:dyDescent="0.2">
      <c r="B382" s="8"/>
      <c r="C382" s="25">
        <v>126</v>
      </c>
      <c r="D382" s="26">
        <v>114</v>
      </c>
      <c r="E382" s="26">
        <v>119</v>
      </c>
      <c r="F382" s="26">
        <v>89</v>
      </c>
      <c r="G382" s="26">
        <v>79</v>
      </c>
      <c r="H382" s="26">
        <v>130</v>
      </c>
      <c r="I382" s="26">
        <v>15</v>
      </c>
      <c r="J382" s="26">
        <v>66</v>
      </c>
      <c r="K382" s="26">
        <v>56</v>
      </c>
      <c r="L382" s="26">
        <v>26</v>
      </c>
      <c r="M382" s="26">
        <v>31</v>
      </c>
      <c r="N382" s="27">
        <v>19</v>
      </c>
      <c r="O382" s="28">
        <f t="shared" si="264"/>
        <v>83810</v>
      </c>
      <c r="P382" s="29">
        <f t="shared" si="265"/>
        <v>9082800</v>
      </c>
      <c r="Q382" s="14"/>
      <c r="R382" s="191" t="s">
        <v>140</v>
      </c>
      <c r="S382" s="30" t="s">
        <v>75</v>
      </c>
      <c r="T382" s="31" t="s">
        <v>97</v>
      </c>
      <c r="U382" s="31" t="s">
        <v>46</v>
      </c>
      <c r="V382" s="119" t="s">
        <v>48</v>
      </c>
      <c r="W382" s="31" t="s">
        <v>103</v>
      </c>
      <c r="X382" s="112" t="s">
        <v>8</v>
      </c>
      <c r="Y382" s="31" t="s">
        <v>19</v>
      </c>
      <c r="Z382" s="31" t="s">
        <v>106</v>
      </c>
      <c r="AA382" s="31" t="s">
        <v>47</v>
      </c>
      <c r="AB382" s="31" t="s">
        <v>49</v>
      </c>
      <c r="AC382" s="31" t="s">
        <v>92</v>
      </c>
      <c r="AD382" s="32" t="s">
        <v>64</v>
      </c>
      <c r="AE382" s="19"/>
      <c r="AG382" s="8"/>
      <c r="AH382" s="25">
        <v>13</v>
      </c>
      <c r="AI382" s="26">
        <v>61</v>
      </c>
      <c r="AJ382" s="26">
        <v>11</v>
      </c>
      <c r="AK382" s="26">
        <v>50</v>
      </c>
      <c r="AL382" s="26">
        <v>30</v>
      </c>
      <c r="AM382" s="26">
        <v>48</v>
      </c>
      <c r="AN382" s="26">
        <v>97</v>
      </c>
      <c r="AO382" s="26">
        <v>115</v>
      </c>
      <c r="AP382" s="26">
        <v>95</v>
      </c>
      <c r="AQ382" s="26">
        <v>134</v>
      </c>
      <c r="AR382" s="26">
        <v>84</v>
      </c>
      <c r="AS382" s="27">
        <v>132</v>
      </c>
      <c r="AT382" s="28">
        <f t="shared" si="266"/>
        <v>83810</v>
      </c>
      <c r="AU382" s="29">
        <f t="shared" si="267"/>
        <v>9082800</v>
      </c>
      <c r="AV382" s="14"/>
      <c r="AW382" s="78" t="s">
        <v>53</v>
      </c>
      <c r="AX382" s="30" t="s">
        <v>118</v>
      </c>
      <c r="AY382" s="187" t="s">
        <v>15</v>
      </c>
      <c r="AZ382" s="31" t="s">
        <v>120</v>
      </c>
      <c r="BA382" s="31" t="s">
        <v>18</v>
      </c>
      <c r="BB382" s="31" t="s">
        <v>114</v>
      </c>
      <c r="BC382" s="171" t="s">
        <v>146</v>
      </c>
      <c r="BD382" s="31" t="s">
        <v>141</v>
      </c>
      <c r="BE382" s="31" t="s">
        <v>113</v>
      </c>
      <c r="BF382" s="31" t="s">
        <v>9</v>
      </c>
      <c r="BG382" s="31" t="s">
        <v>121</v>
      </c>
      <c r="BH382" s="31" t="s">
        <v>12</v>
      </c>
      <c r="BI382" s="32" t="s">
        <v>123</v>
      </c>
      <c r="BJ382" s="19"/>
      <c r="BL382" s="8"/>
      <c r="BM382" s="25">
        <v>116</v>
      </c>
      <c r="BN382" s="26">
        <v>27</v>
      </c>
      <c r="BO382" s="26">
        <v>133</v>
      </c>
      <c r="BP382" s="26">
        <v>71</v>
      </c>
      <c r="BQ382" s="26">
        <v>37</v>
      </c>
      <c r="BR382" s="26">
        <v>111</v>
      </c>
      <c r="BS382" s="26">
        <v>34</v>
      </c>
      <c r="BT382" s="26">
        <v>108</v>
      </c>
      <c r="BU382" s="26">
        <v>74</v>
      </c>
      <c r="BV382" s="26">
        <v>12</v>
      </c>
      <c r="BW382" s="26">
        <v>118</v>
      </c>
      <c r="BX382" s="27">
        <v>29</v>
      </c>
      <c r="BY382" s="28">
        <f t="shared" si="268"/>
        <v>83810</v>
      </c>
      <c r="BZ382" s="29">
        <f t="shared" si="269"/>
        <v>9082800</v>
      </c>
      <c r="CA382" s="14"/>
      <c r="CB382" s="191" t="s">
        <v>117</v>
      </c>
      <c r="CC382" s="30" t="s">
        <v>133</v>
      </c>
      <c r="CD382" s="31" t="s">
        <v>16</v>
      </c>
      <c r="CE382" s="31" t="s">
        <v>169</v>
      </c>
      <c r="CF382" s="31" t="s">
        <v>88</v>
      </c>
      <c r="CG382" s="31" t="s">
        <v>130</v>
      </c>
      <c r="CH382" s="31" t="s">
        <v>38</v>
      </c>
      <c r="CI382" s="31" t="s">
        <v>37</v>
      </c>
      <c r="CJ382" s="31" t="s">
        <v>131</v>
      </c>
      <c r="CK382" s="31" t="s">
        <v>87</v>
      </c>
      <c r="CL382" s="31" t="s">
        <v>168</v>
      </c>
      <c r="CM382" s="31" t="s">
        <v>11</v>
      </c>
      <c r="CN382" s="32" t="s">
        <v>136</v>
      </c>
      <c r="CO382" s="19"/>
    </row>
    <row r="383" spans="1:93" ht="12.75" x14ac:dyDescent="0.2">
      <c r="B383" s="8"/>
      <c r="C383" s="25">
        <v>100</v>
      </c>
      <c r="D383" s="26">
        <v>62</v>
      </c>
      <c r="E383" s="26">
        <v>36</v>
      </c>
      <c r="F383" s="26">
        <v>35</v>
      </c>
      <c r="G383" s="26">
        <v>27</v>
      </c>
      <c r="H383" s="26">
        <v>141</v>
      </c>
      <c r="I383" s="26">
        <v>4</v>
      </c>
      <c r="J383" s="26">
        <v>118</v>
      </c>
      <c r="K383" s="26">
        <v>110</v>
      </c>
      <c r="L383" s="26">
        <v>109</v>
      </c>
      <c r="M383" s="26">
        <v>83</v>
      </c>
      <c r="N383" s="27">
        <v>45</v>
      </c>
      <c r="O383" s="28">
        <f t="shared" si="264"/>
        <v>83810</v>
      </c>
      <c r="P383" s="29">
        <f t="shared" si="265"/>
        <v>9082800</v>
      </c>
      <c r="Q383" s="14"/>
      <c r="R383" s="191" t="s">
        <v>151</v>
      </c>
      <c r="S383" s="30" t="s">
        <v>108</v>
      </c>
      <c r="T383" s="31" t="s">
        <v>21</v>
      </c>
      <c r="U383" s="31" t="s">
        <v>57</v>
      </c>
      <c r="V383" s="31" t="s">
        <v>176</v>
      </c>
      <c r="W383" s="119" t="s">
        <v>16</v>
      </c>
      <c r="X383" s="31" t="s">
        <v>79</v>
      </c>
      <c r="Y383" s="112" t="s">
        <v>82</v>
      </c>
      <c r="Z383" s="31" t="s">
        <v>11</v>
      </c>
      <c r="AA383" s="31" t="s">
        <v>175</v>
      </c>
      <c r="AB383" s="31" t="s">
        <v>60</v>
      </c>
      <c r="AC383" s="31" t="s">
        <v>32</v>
      </c>
      <c r="AD383" s="32" t="s">
        <v>101</v>
      </c>
      <c r="AE383" s="19"/>
      <c r="AG383" s="8"/>
      <c r="AH383" s="25">
        <v>17</v>
      </c>
      <c r="AI383" s="26">
        <v>133</v>
      </c>
      <c r="AJ383" s="26">
        <v>24</v>
      </c>
      <c r="AK383" s="26">
        <v>60</v>
      </c>
      <c r="AL383" s="26">
        <v>101</v>
      </c>
      <c r="AM383" s="26">
        <v>55</v>
      </c>
      <c r="AN383" s="26">
        <v>90</v>
      </c>
      <c r="AO383" s="26">
        <v>44</v>
      </c>
      <c r="AP383" s="26">
        <v>85</v>
      </c>
      <c r="AQ383" s="26">
        <v>121</v>
      </c>
      <c r="AR383" s="26">
        <v>12</v>
      </c>
      <c r="AS383" s="27">
        <v>128</v>
      </c>
      <c r="AT383" s="28">
        <f t="shared" si="266"/>
        <v>83810</v>
      </c>
      <c r="AU383" s="29">
        <f t="shared" si="267"/>
        <v>9082800</v>
      </c>
      <c r="AV383" s="14"/>
      <c r="AW383" s="78" t="s">
        <v>85</v>
      </c>
      <c r="AX383" s="30" t="s">
        <v>91</v>
      </c>
      <c r="AY383" s="31" t="s">
        <v>169</v>
      </c>
      <c r="AZ383" s="187" t="s">
        <v>159</v>
      </c>
      <c r="BA383" s="31" t="s">
        <v>165</v>
      </c>
      <c r="BB383" s="31" t="s">
        <v>107</v>
      </c>
      <c r="BC383" s="31" t="s">
        <v>142</v>
      </c>
      <c r="BD383" s="171" t="s">
        <v>145</v>
      </c>
      <c r="BE383" s="31" t="s">
        <v>102</v>
      </c>
      <c r="BF383" s="31" t="s">
        <v>166</v>
      </c>
      <c r="BG383" s="31" t="s">
        <v>156</v>
      </c>
      <c r="BH383" s="31" t="s">
        <v>168</v>
      </c>
      <c r="BI383" s="32" t="s">
        <v>98</v>
      </c>
      <c r="BJ383" s="19"/>
      <c r="BL383" s="8"/>
      <c r="BM383" s="25">
        <v>64</v>
      </c>
      <c r="BN383" s="26">
        <v>102</v>
      </c>
      <c r="BO383" s="26">
        <v>88</v>
      </c>
      <c r="BP383" s="26">
        <v>104</v>
      </c>
      <c r="BQ383" s="26">
        <v>136</v>
      </c>
      <c r="BR383" s="26">
        <v>8</v>
      </c>
      <c r="BS383" s="26">
        <v>137</v>
      </c>
      <c r="BT383" s="26">
        <v>9</v>
      </c>
      <c r="BU383" s="26">
        <v>41</v>
      </c>
      <c r="BV383" s="26">
        <v>57</v>
      </c>
      <c r="BW383" s="26">
        <v>43</v>
      </c>
      <c r="BX383" s="27">
        <v>81</v>
      </c>
      <c r="BY383" s="28">
        <f t="shared" si="268"/>
        <v>83810</v>
      </c>
      <c r="BZ383" s="29">
        <f t="shared" si="269"/>
        <v>9082800</v>
      </c>
      <c r="CA383" s="14"/>
      <c r="CB383" s="191" t="s">
        <v>124</v>
      </c>
      <c r="CC383" s="30" t="s">
        <v>152</v>
      </c>
      <c r="CD383" s="31" t="s">
        <v>58</v>
      </c>
      <c r="CE383" s="31" t="s">
        <v>56</v>
      </c>
      <c r="CF383" s="31" t="s">
        <v>104</v>
      </c>
      <c r="CG383" s="31" t="s">
        <v>147</v>
      </c>
      <c r="CH383" s="31" t="s">
        <v>83</v>
      </c>
      <c r="CI383" s="31" t="s">
        <v>78</v>
      </c>
      <c r="CJ383" s="31" t="s">
        <v>150</v>
      </c>
      <c r="CK383" s="31" t="s">
        <v>105</v>
      </c>
      <c r="CL383" s="31" t="s">
        <v>61</v>
      </c>
      <c r="CM383" s="31" t="s">
        <v>59</v>
      </c>
      <c r="CN383" s="32" t="s">
        <v>153</v>
      </c>
      <c r="CO383" s="19"/>
    </row>
    <row r="384" spans="1:93" ht="12.75" x14ac:dyDescent="0.2">
      <c r="B384" s="8"/>
      <c r="C384" s="25">
        <v>71</v>
      </c>
      <c r="D384" s="26">
        <v>1</v>
      </c>
      <c r="E384" s="26">
        <v>53</v>
      </c>
      <c r="F384" s="26">
        <v>138</v>
      </c>
      <c r="G384" s="26">
        <v>49</v>
      </c>
      <c r="H384" s="26">
        <v>78</v>
      </c>
      <c r="I384" s="26">
        <v>67</v>
      </c>
      <c r="J384" s="26">
        <v>96</v>
      </c>
      <c r="K384" s="26">
        <v>7</v>
      </c>
      <c r="L384" s="26">
        <v>92</v>
      </c>
      <c r="M384" s="26">
        <v>144</v>
      </c>
      <c r="N384" s="27">
        <v>74</v>
      </c>
      <c r="O384" s="28">
        <f t="shared" si="264"/>
        <v>83810</v>
      </c>
      <c r="P384" s="29">
        <f t="shared" si="265"/>
        <v>9082800</v>
      </c>
      <c r="Q384" s="14"/>
      <c r="R384" s="191" t="s">
        <v>164</v>
      </c>
      <c r="S384" s="30" t="s">
        <v>88</v>
      </c>
      <c r="T384" s="31" t="s">
        <v>55</v>
      </c>
      <c r="U384" s="31" t="s">
        <v>29</v>
      </c>
      <c r="V384" s="31" t="s">
        <v>52</v>
      </c>
      <c r="W384" s="31" t="s">
        <v>138</v>
      </c>
      <c r="X384" s="119" t="s">
        <v>71</v>
      </c>
      <c r="Y384" s="31" t="s">
        <v>68</v>
      </c>
      <c r="Z384" s="112" t="s">
        <v>139</v>
      </c>
      <c r="AA384" s="31" t="s">
        <v>43</v>
      </c>
      <c r="AB384" s="31" t="s">
        <v>24</v>
      </c>
      <c r="AC384" s="31" t="s">
        <v>62</v>
      </c>
      <c r="AD384" s="32" t="s">
        <v>87</v>
      </c>
      <c r="AE384" s="19"/>
      <c r="AG384" s="8"/>
      <c r="AH384" s="25">
        <v>75</v>
      </c>
      <c r="AI384" s="26">
        <v>57</v>
      </c>
      <c r="AJ384" s="26">
        <v>123</v>
      </c>
      <c r="AK384" s="26">
        <v>29</v>
      </c>
      <c r="AL384" s="26">
        <v>131</v>
      </c>
      <c r="AM384" s="26">
        <v>120</v>
      </c>
      <c r="AN384" s="26">
        <v>25</v>
      </c>
      <c r="AO384" s="26">
        <v>14</v>
      </c>
      <c r="AP384" s="26">
        <v>116</v>
      </c>
      <c r="AQ384" s="26">
        <v>22</v>
      </c>
      <c r="AR384" s="26">
        <v>88</v>
      </c>
      <c r="AS384" s="27">
        <v>70</v>
      </c>
      <c r="AT384" s="28">
        <f t="shared" si="266"/>
        <v>83810</v>
      </c>
      <c r="AU384" s="29">
        <f t="shared" si="267"/>
        <v>9082800</v>
      </c>
      <c r="AV384" s="14"/>
      <c r="AW384" s="78" t="s">
        <v>110</v>
      </c>
      <c r="AX384" s="30" t="s">
        <v>163</v>
      </c>
      <c r="AY384" s="31" t="s">
        <v>61</v>
      </c>
      <c r="AZ384" s="31" t="s">
        <v>126</v>
      </c>
      <c r="BA384" s="187" t="s">
        <v>136</v>
      </c>
      <c r="BB384" s="31" t="s">
        <v>10</v>
      </c>
      <c r="BC384" s="31" t="s">
        <v>96</v>
      </c>
      <c r="BD384" s="31" t="s">
        <v>93</v>
      </c>
      <c r="BE384" s="171" t="s">
        <v>17</v>
      </c>
      <c r="BF384" s="31" t="s">
        <v>133</v>
      </c>
      <c r="BG384" s="31" t="s">
        <v>127</v>
      </c>
      <c r="BH384" s="31" t="s">
        <v>56</v>
      </c>
      <c r="BI384" s="32" t="s">
        <v>162</v>
      </c>
      <c r="BJ384" s="19"/>
      <c r="BL384" s="8"/>
      <c r="BM384" s="25">
        <v>123</v>
      </c>
      <c r="BN384" s="26">
        <v>76</v>
      </c>
      <c r="BO384" s="26">
        <v>101</v>
      </c>
      <c r="BP384" s="26">
        <v>103</v>
      </c>
      <c r="BQ384" s="26">
        <v>15</v>
      </c>
      <c r="BR384" s="26">
        <v>20</v>
      </c>
      <c r="BS384" s="26">
        <v>125</v>
      </c>
      <c r="BT384" s="26">
        <v>130</v>
      </c>
      <c r="BU384" s="26">
        <v>42</v>
      </c>
      <c r="BV384" s="26">
        <v>44</v>
      </c>
      <c r="BW384" s="26">
        <v>69</v>
      </c>
      <c r="BX384" s="27">
        <v>22</v>
      </c>
      <c r="BY384" s="28">
        <f t="shared" si="268"/>
        <v>83810</v>
      </c>
      <c r="BZ384" s="29">
        <f t="shared" si="269"/>
        <v>9082800</v>
      </c>
      <c r="CA384" s="14"/>
      <c r="CB384" s="191" t="s">
        <v>76</v>
      </c>
      <c r="CC384" s="30" t="s">
        <v>126</v>
      </c>
      <c r="CD384" s="31" t="s">
        <v>69</v>
      </c>
      <c r="CE384" s="31" t="s">
        <v>107</v>
      </c>
      <c r="CF384" s="31" t="s">
        <v>14</v>
      </c>
      <c r="CG384" s="31" t="s">
        <v>19</v>
      </c>
      <c r="CH384" s="31" t="s">
        <v>54</v>
      </c>
      <c r="CI384" s="31" t="s">
        <v>63</v>
      </c>
      <c r="CJ384" s="31" t="s">
        <v>8</v>
      </c>
      <c r="CK384" s="31" t="s">
        <v>13</v>
      </c>
      <c r="CL384" s="31" t="s">
        <v>102</v>
      </c>
      <c r="CM384" s="31" t="s">
        <v>70</v>
      </c>
      <c r="CN384" s="32" t="s">
        <v>127</v>
      </c>
      <c r="CO384" s="19"/>
    </row>
    <row r="385" spans="1:93" ht="12.75" x14ac:dyDescent="0.2">
      <c r="B385" s="8"/>
      <c r="C385" s="25">
        <v>75</v>
      </c>
      <c r="D385" s="26">
        <v>57</v>
      </c>
      <c r="E385" s="26">
        <v>25</v>
      </c>
      <c r="F385" s="26">
        <v>14</v>
      </c>
      <c r="G385" s="26">
        <v>123</v>
      </c>
      <c r="H385" s="26">
        <v>29</v>
      </c>
      <c r="I385" s="26">
        <v>116</v>
      </c>
      <c r="J385" s="26">
        <v>22</v>
      </c>
      <c r="K385" s="26">
        <v>131</v>
      </c>
      <c r="L385" s="26">
        <v>120</v>
      </c>
      <c r="M385" s="26">
        <v>88</v>
      </c>
      <c r="N385" s="27">
        <v>70</v>
      </c>
      <c r="O385" s="28">
        <f t="shared" si="264"/>
        <v>83810</v>
      </c>
      <c r="P385" s="29">
        <f t="shared" si="265"/>
        <v>9082800</v>
      </c>
      <c r="Q385" s="14"/>
      <c r="R385" s="191" t="s">
        <v>170</v>
      </c>
      <c r="S385" s="30" t="s">
        <v>163</v>
      </c>
      <c r="T385" s="31" t="s">
        <v>61</v>
      </c>
      <c r="U385" s="31" t="s">
        <v>93</v>
      </c>
      <c r="V385" s="31" t="s">
        <v>17</v>
      </c>
      <c r="W385" s="31" t="s">
        <v>126</v>
      </c>
      <c r="X385" s="31" t="s">
        <v>136</v>
      </c>
      <c r="Y385" s="119" t="s">
        <v>133</v>
      </c>
      <c r="Z385" s="31" t="s">
        <v>127</v>
      </c>
      <c r="AA385" s="112" t="s">
        <v>10</v>
      </c>
      <c r="AB385" s="31" t="s">
        <v>96</v>
      </c>
      <c r="AC385" s="31" t="s">
        <v>56</v>
      </c>
      <c r="AD385" s="32" t="s">
        <v>162</v>
      </c>
      <c r="AE385" s="19"/>
      <c r="AG385" s="8"/>
      <c r="AH385" s="25">
        <v>126</v>
      </c>
      <c r="AI385" s="26">
        <v>114</v>
      </c>
      <c r="AJ385" s="26">
        <v>79</v>
      </c>
      <c r="AK385" s="26">
        <v>130</v>
      </c>
      <c r="AL385" s="26">
        <v>56</v>
      </c>
      <c r="AM385" s="26">
        <v>26</v>
      </c>
      <c r="AN385" s="26">
        <v>119</v>
      </c>
      <c r="AO385" s="26">
        <v>89</v>
      </c>
      <c r="AP385" s="26">
        <v>15</v>
      </c>
      <c r="AQ385" s="26">
        <v>66</v>
      </c>
      <c r="AR385" s="26">
        <v>31</v>
      </c>
      <c r="AS385" s="27">
        <v>19</v>
      </c>
      <c r="AT385" s="28">
        <f t="shared" si="266"/>
        <v>83810</v>
      </c>
      <c r="AU385" s="29">
        <f t="shared" si="267"/>
        <v>9082800</v>
      </c>
      <c r="AV385" s="14"/>
      <c r="AW385" s="78" t="s">
        <v>129</v>
      </c>
      <c r="AX385" s="30" t="s">
        <v>75</v>
      </c>
      <c r="AY385" s="31" t="s">
        <v>97</v>
      </c>
      <c r="AZ385" s="31" t="s">
        <v>103</v>
      </c>
      <c r="BA385" s="31" t="s">
        <v>8</v>
      </c>
      <c r="BB385" s="187" t="s">
        <v>47</v>
      </c>
      <c r="BC385" s="31" t="s">
        <v>49</v>
      </c>
      <c r="BD385" s="31" t="s">
        <v>46</v>
      </c>
      <c r="BE385" s="31" t="s">
        <v>48</v>
      </c>
      <c r="BF385" s="171" t="s">
        <v>19</v>
      </c>
      <c r="BG385" s="31" t="s">
        <v>106</v>
      </c>
      <c r="BH385" s="31" t="s">
        <v>92</v>
      </c>
      <c r="BI385" s="32" t="s">
        <v>64</v>
      </c>
      <c r="BJ385" s="19"/>
      <c r="BL385" s="8"/>
      <c r="BM385" s="25">
        <v>135</v>
      </c>
      <c r="BN385" s="26">
        <v>45</v>
      </c>
      <c r="BO385" s="26">
        <v>134</v>
      </c>
      <c r="BP385" s="26">
        <v>92</v>
      </c>
      <c r="BQ385" s="26">
        <v>58</v>
      </c>
      <c r="BR385" s="26">
        <v>109</v>
      </c>
      <c r="BS385" s="26">
        <v>36</v>
      </c>
      <c r="BT385" s="26">
        <v>87</v>
      </c>
      <c r="BU385" s="26">
        <v>53</v>
      </c>
      <c r="BV385" s="26">
        <v>11</v>
      </c>
      <c r="BW385" s="26">
        <v>100</v>
      </c>
      <c r="BX385" s="27">
        <v>10</v>
      </c>
      <c r="BY385" s="28">
        <f t="shared" si="268"/>
        <v>83810</v>
      </c>
      <c r="BZ385" s="29">
        <f t="shared" si="269"/>
        <v>9082800</v>
      </c>
      <c r="CA385" s="14"/>
      <c r="CB385" s="191" t="s">
        <v>212</v>
      </c>
      <c r="CC385" s="30" t="s">
        <v>112</v>
      </c>
      <c r="CD385" s="31" t="s">
        <v>101</v>
      </c>
      <c r="CE385" s="31" t="s">
        <v>121</v>
      </c>
      <c r="CF385" s="31" t="s">
        <v>24</v>
      </c>
      <c r="CG385" s="31" t="s">
        <v>44</v>
      </c>
      <c r="CH385" s="31" t="s">
        <v>60</v>
      </c>
      <c r="CI385" s="31" t="s">
        <v>57</v>
      </c>
      <c r="CJ385" s="31" t="s">
        <v>51</v>
      </c>
      <c r="CK385" s="31" t="s">
        <v>29</v>
      </c>
      <c r="CL385" s="31" t="s">
        <v>120</v>
      </c>
      <c r="CM385" s="31" t="s">
        <v>108</v>
      </c>
      <c r="CN385" s="32" t="s">
        <v>115</v>
      </c>
      <c r="CO385" s="19"/>
    </row>
    <row r="386" spans="1:93" ht="12.75" x14ac:dyDescent="0.2">
      <c r="B386" s="8"/>
      <c r="C386" s="25">
        <v>17</v>
      </c>
      <c r="D386" s="26">
        <v>133</v>
      </c>
      <c r="E386" s="26">
        <v>90</v>
      </c>
      <c r="F386" s="26">
        <v>44</v>
      </c>
      <c r="G386" s="26">
        <v>24</v>
      </c>
      <c r="H386" s="26">
        <v>60</v>
      </c>
      <c r="I386" s="26">
        <v>85</v>
      </c>
      <c r="J386" s="26">
        <v>121</v>
      </c>
      <c r="K386" s="26">
        <v>101</v>
      </c>
      <c r="L386" s="26">
        <v>55</v>
      </c>
      <c r="M386" s="26">
        <v>12</v>
      </c>
      <c r="N386" s="27">
        <v>128</v>
      </c>
      <c r="O386" s="28">
        <f t="shared" si="264"/>
        <v>83810</v>
      </c>
      <c r="P386" s="29">
        <f t="shared" si="265"/>
        <v>9082800</v>
      </c>
      <c r="Q386" s="14"/>
      <c r="R386" s="191" t="s">
        <v>172</v>
      </c>
      <c r="S386" s="30" t="s">
        <v>91</v>
      </c>
      <c r="T386" s="31" t="s">
        <v>169</v>
      </c>
      <c r="U386" s="31" t="s">
        <v>145</v>
      </c>
      <c r="V386" s="31" t="s">
        <v>102</v>
      </c>
      <c r="W386" s="31" t="s">
        <v>159</v>
      </c>
      <c r="X386" s="31" t="s">
        <v>165</v>
      </c>
      <c r="Y386" s="31" t="s">
        <v>166</v>
      </c>
      <c r="Z386" s="119" t="s">
        <v>156</v>
      </c>
      <c r="AA386" s="31" t="s">
        <v>107</v>
      </c>
      <c r="AB386" s="112" t="s">
        <v>142</v>
      </c>
      <c r="AC386" s="31" t="s">
        <v>168</v>
      </c>
      <c r="AD386" s="32" t="s">
        <v>98</v>
      </c>
      <c r="AE386" s="19"/>
      <c r="AG386" s="8"/>
      <c r="AH386" s="25">
        <v>39</v>
      </c>
      <c r="AI386" s="26">
        <v>69</v>
      </c>
      <c r="AJ386" s="26">
        <v>32</v>
      </c>
      <c r="AK386" s="26">
        <v>107</v>
      </c>
      <c r="AL386" s="26">
        <v>117</v>
      </c>
      <c r="AM386" s="26">
        <v>139</v>
      </c>
      <c r="AN386" s="26">
        <v>6</v>
      </c>
      <c r="AO386" s="26">
        <v>28</v>
      </c>
      <c r="AP386" s="26">
        <v>38</v>
      </c>
      <c r="AQ386" s="26">
        <v>113</v>
      </c>
      <c r="AR386" s="26">
        <v>76</v>
      </c>
      <c r="AS386" s="27">
        <v>106</v>
      </c>
      <c r="AT386" s="28">
        <f t="shared" si="266"/>
        <v>83810</v>
      </c>
      <c r="AU386" s="29">
        <f t="shared" si="267"/>
        <v>9082800</v>
      </c>
      <c r="AV386" s="14"/>
      <c r="AW386" s="78" t="s">
        <v>140</v>
      </c>
      <c r="AX386" s="30" t="s">
        <v>125</v>
      </c>
      <c r="AY386" s="31" t="s">
        <v>70</v>
      </c>
      <c r="AZ386" s="31" t="s">
        <v>160</v>
      </c>
      <c r="BA386" s="31" t="s">
        <v>148</v>
      </c>
      <c r="BB386" s="31" t="s">
        <v>111</v>
      </c>
      <c r="BC386" s="187" t="s">
        <v>25</v>
      </c>
      <c r="BD386" s="31" t="s">
        <v>28</v>
      </c>
      <c r="BE386" s="31" t="s">
        <v>116</v>
      </c>
      <c r="BF386" s="31" t="s">
        <v>149</v>
      </c>
      <c r="BG386" s="171" t="s">
        <v>155</v>
      </c>
      <c r="BH386" s="31" t="s">
        <v>69</v>
      </c>
      <c r="BI386" s="32" t="s">
        <v>128</v>
      </c>
      <c r="BJ386" s="19"/>
      <c r="BL386" s="8"/>
      <c r="BM386" s="25">
        <v>25</v>
      </c>
      <c r="BN386" s="26">
        <v>128</v>
      </c>
      <c r="BO386" s="26">
        <v>51</v>
      </c>
      <c r="BP386" s="26">
        <v>139</v>
      </c>
      <c r="BQ386" s="26">
        <v>80</v>
      </c>
      <c r="BR386" s="26">
        <v>82</v>
      </c>
      <c r="BS386" s="26">
        <v>63</v>
      </c>
      <c r="BT386" s="26">
        <v>65</v>
      </c>
      <c r="BU386" s="26">
        <v>6</v>
      </c>
      <c r="BV386" s="26">
        <v>94</v>
      </c>
      <c r="BW386" s="26">
        <v>17</v>
      </c>
      <c r="BX386" s="27">
        <v>120</v>
      </c>
      <c r="BY386" s="28">
        <f t="shared" si="268"/>
        <v>83810</v>
      </c>
      <c r="BZ386" s="29">
        <f t="shared" si="269"/>
        <v>9082800</v>
      </c>
      <c r="CA386" s="14"/>
      <c r="CB386" s="191" t="s">
        <v>212</v>
      </c>
      <c r="CC386" s="30" t="s">
        <v>93</v>
      </c>
      <c r="CD386" s="31" t="s">
        <v>98</v>
      </c>
      <c r="CE386" s="31" t="s">
        <v>50</v>
      </c>
      <c r="CF386" s="31" t="s">
        <v>25</v>
      </c>
      <c r="CG386" s="31" t="s">
        <v>40</v>
      </c>
      <c r="CH386" s="31" t="s">
        <v>95</v>
      </c>
      <c r="CI386" s="31" t="s">
        <v>94</v>
      </c>
      <c r="CJ386" s="31" t="s">
        <v>35</v>
      </c>
      <c r="CK386" s="31" t="s">
        <v>28</v>
      </c>
      <c r="CL386" s="31" t="s">
        <v>45</v>
      </c>
      <c r="CM386" s="31" t="s">
        <v>91</v>
      </c>
      <c r="CN386" s="32" t="s">
        <v>96</v>
      </c>
      <c r="CO386" s="19"/>
    </row>
    <row r="387" spans="1:93" ht="12.75" x14ac:dyDescent="0.2">
      <c r="B387" s="8"/>
      <c r="C387" s="25">
        <v>94</v>
      </c>
      <c r="D387" s="26">
        <v>82</v>
      </c>
      <c r="E387" s="26">
        <v>135</v>
      </c>
      <c r="F387" s="26">
        <v>99</v>
      </c>
      <c r="G387" s="26">
        <v>98</v>
      </c>
      <c r="H387" s="26">
        <v>5</v>
      </c>
      <c r="I387" s="26">
        <v>140</v>
      </c>
      <c r="J387" s="26">
        <v>47</v>
      </c>
      <c r="K387" s="26">
        <v>46</v>
      </c>
      <c r="L387" s="26">
        <v>10</v>
      </c>
      <c r="M387" s="26">
        <v>63</v>
      </c>
      <c r="N387" s="27">
        <v>51</v>
      </c>
      <c r="O387" s="28">
        <f t="shared" si="264"/>
        <v>83810</v>
      </c>
      <c r="P387" s="29">
        <f t="shared" si="265"/>
        <v>9082800</v>
      </c>
      <c r="Q387" s="14"/>
      <c r="R387" s="191" t="s">
        <v>174</v>
      </c>
      <c r="S387" s="175" t="s">
        <v>45</v>
      </c>
      <c r="T387" s="31" t="s">
        <v>95</v>
      </c>
      <c r="U387" s="31" t="s">
        <v>112</v>
      </c>
      <c r="V387" s="31" t="s">
        <v>22</v>
      </c>
      <c r="W387" s="31" t="s">
        <v>134</v>
      </c>
      <c r="X387" s="31" t="s">
        <v>144</v>
      </c>
      <c r="Y387" s="31" t="s">
        <v>143</v>
      </c>
      <c r="Z387" s="31" t="s">
        <v>135</v>
      </c>
      <c r="AA387" s="31" t="s">
        <v>31</v>
      </c>
      <c r="AB387" s="31" t="s">
        <v>115</v>
      </c>
      <c r="AC387" s="112" t="s">
        <v>94</v>
      </c>
      <c r="AD387" s="32" t="s">
        <v>50</v>
      </c>
      <c r="AE387" s="19"/>
      <c r="AG387" s="8"/>
      <c r="AH387" s="25">
        <v>142</v>
      </c>
      <c r="AI387" s="26">
        <v>54</v>
      </c>
      <c r="AJ387" s="26">
        <v>68</v>
      </c>
      <c r="AK387" s="26">
        <v>64</v>
      </c>
      <c r="AL387" s="26">
        <v>21</v>
      </c>
      <c r="AM387" s="26">
        <v>23</v>
      </c>
      <c r="AN387" s="26">
        <v>122</v>
      </c>
      <c r="AO387" s="26">
        <v>124</v>
      </c>
      <c r="AP387" s="26">
        <v>81</v>
      </c>
      <c r="AQ387" s="26">
        <v>77</v>
      </c>
      <c r="AR387" s="26">
        <v>91</v>
      </c>
      <c r="AS387" s="27">
        <v>3</v>
      </c>
      <c r="AT387" s="28">
        <f t="shared" si="266"/>
        <v>83810</v>
      </c>
      <c r="AU387" s="29">
        <f t="shared" si="267"/>
        <v>9082800</v>
      </c>
      <c r="AV387" s="14"/>
      <c r="AW387" s="78" t="s">
        <v>151</v>
      </c>
      <c r="AX387" s="30" t="s">
        <v>67</v>
      </c>
      <c r="AY387" s="31" t="s">
        <v>122</v>
      </c>
      <c r="AZ387" s="31" t="s">
        <v>81</v>
      </c>
      <c r="BA387" s="31" t="s">
        <v>152</v>
      </c>
      <c r="BB387" s="31" t="s">
        <v>100</v>
      </c>
      <c r="BC387" s="31" t="s">
        <v>65</v>
      </c>
      <c r="BD387" s="187" t="s">
        <v>74</v>
      </c>
      <c r="BE387" s="31" t="s">
        <v>109</v>
      </c>
      <c r="BF387" s="31" t="s">
        <v>153</v>
      </c>
      <c r="BG387" s="31" t="s">
        <v>80</v>
      </c>
      <c r="BH387" s="171" t="s">
        <v>119</v>
      </c>
      <c r="BI387" s="32" t="s">
        <v>72</v>
      </c>
      <c r="BJ387" s="19"/>
      <c r="BL387" s="8"/>
      <c r="BM387" s="25">
        <v>67</v>
      </c>
      <c r="BN387" s="26">
        <v>52</v>
      </c>
      <c r="BO387" s="26">
        <v>72</v>
      </c>
      <c r="BP387" s="26">
        <v>132</v>
      </c>
      <c r="BQ387" s="26">
        <v>2</v>
      </c>
      <c r="BR387" s="26">
        <v>35</v>
      </c>
      <c r="BS387" s="26">
        <v>110</v>
      </c>
      <c r="BT387" s="26">
        <v>143</v>
      </c>
      <c r="BU387" s="26">
        <v>13</v>
      </c>
      <c r="BV387" s="26">
        <v>73</v>
      </c>
      <c r="BW387" s="26">
        <v>93</v>
      </c>
      <c r="BX387" s="27">
        <v>78</v>
      </c>
      <c r="BY387" s="28">
        <f t="shared" si="268"/>
        <v>83810</v>
      </c>
      <c r="BZ387" s="29">
        <f t="shared" si="269"/>
        <v>9082800</v>
      </c>
      <c r="CA387" s="14"/>
      <c r="CB387" s="191" t="s">
        <v>298</v>
      </c>
      <c r="CC387" s="30" t="s">
        <v>68</v>
      </c>
      <c r="CD387" s="31" t="s">
        <v>86</v>
      </c>
      <c r="CE387" s="163" t="s">
        <v>77</v>
      </c>
      <c r="CF387" s="31" t="s">
        <v>123</v>
      </c>
      <c r="CG387" s="31" t="s">
        <v>157</v>
      </c>
      <c r="CH387" s="31" t="s">
        <v>176</v>
      </c>
      <c r="CI387" s="31" t="s">
        <v>175</v>
      </c>
      <c r="CJ387" s="31" t="s">
        <v>158</v>
      </c>
      <c r="CK387" s="31" t="s">
        <v>118</v>
      </c>
      <c r="CL387" s="165" t="s">
        <v>84</v>
      </c>
      <c r="CM387" s="31" t="s">
        <v>89</v>
      </c>
      <c r="CN387" s="32" t="s">
        <v>71</v>
      </c>
      <c r="CO387" s="19"/>
    </row>
    <row r="388" spans="1:93" ht="13.5" thickBot="1" x14ac:dyDescent="0.25">
      <c r="A388" s="140"/>
      <c r="B388" s="8"/>
      <c r="C388" s="40">
        <v>20</v>
      </c>
      <c r="D388" s="41">
        <v>143</v>
      </c>
      <c r="E388" s="41">
        <v>43</v>
      </c>
      <c r="F388" s="41">
        <v>73</v>
      </c>
      <c r="G388" s="41">
        <v>112</v>
      </c>
      <c r="H388" s="41">
        <v>87</v>
      </c>
      <c r="I388" s="41">
        <v>58</v>
      </c>
      <c r="J388" s="41">
        <v>33</v>
      </c>
      <c r="K388" s="41">
        <v>72</v>
      </c>
      <c r="L388" s="41">
        <v>102</v>
      </c>
      <c r="M388" s="41">
        <v>2</v>
      </c>
      <c r="N388" s="42">
        <v>125</v>
      </c>
      <c r="O388" s="28">
        <f t="shared" si="264"/>
        <v>83810</v>
      </c>
      <c r="P388" s="29">
        <f t="shared" si="265"/>
        <v>9082800</v>
      </c>
      <c r="Q388" s="14"/>
      <c r="R388" s="191" t="s">
        <v>178</v>
      </c>
      <c r="S388" s="43" t="s">
        <v>54</v>
      </c>
      <c r="T388" s="179" t="s">
        <v>158</v>
      </c>
      <c r="U388" s="44" t="s">
        <v>59</v>
      </c>
      <c r="V388" s="44" t="s">
        <v>84</v>
      </c>
      <c r="W388" s="44" t="s">
        <v>27</v>
      </c>
      <c r="X388" s="44" t="s">
        <v>51</v>
      </c>
      <c r="Y388" s="44" t="s">
        <v>44</v>
      </c>
      <c r="Z388" s="44" t="s">
        <v>26</v>
      </c>
      <c r="AA388" s="44" t="s">
        <v>77</v>
      </c>
      <c r="AB388" s="44" t="s">
        <v>58</v>
      </c>
      <c r="AC388" s="44" t="s">
        <v>157</v>
      </c>
      <c r="AD388" s="133" t="s">
        <v>63</v>
      </c>
      <c r="AE388" s="19"/>
      <c r="AG388" s="8"/>
      <c r="AH388" s="40">
        <v>65</v>
      </c>
      <c r="AI388" s="41">
        <v>8</v>
      </c>
      <c r="AJ388" s="41">
        <v>111</v>
      </c>
      <c r="AK388" s="41">
        <v>16</v>
      </c>
      <c r="AL388" s="41">
        <v>52</v>
      </c>
      <c r="AM388" s="41">
        <v>105</v>
      </c>
      <c r="AN388" s="41">
        <v>40</v>
      </c>
      <c r="AO388" s="41">
        <v>93</v>
      </c>
      <c r="AP388" s="41">
        <v>129</v>
      </c>
      <c r="AQ388" s="41">
        <v>34</v>
      </c>
      <c r="AR388" s="41">
        <v>137</v>
      </c>
      <c r="AS388" s="42">
        <v>80</v>
      </c>
      <c r="AT388" s="28">
        <f t="shared" si="266"/>
        <v>83810</v>
      </c>
      <c r="AU388" s="29">
        <f t="shared" si="267"/>
        <v>9082800</v>
      </c>
      <c r="AV388" s="14"/>
      <c r="AW388" s="78" t="s">
        <v>164</v>
      </c>
      <c r="AX388" s="43" t="s">
        <v>35</v>
      </c>
      <c r="AY388" s="44" t="s">
        <v>83</v>
      </c>
      <c r="AZ388" s="44" t="s">
        <v>38</v>
      </c>
      <c r="BA388" s="44" t="s">
        <v>23</v>
      </c>
      <c r="BB388" s="44" t="s">
        <v>86</v>
      </c>
      <c r="BC388" s="44" t="s">
        <v>36</v>
      </c>
      <c r="BD388" s="44" t="s">
        <v>39</v>
      </c>
      <c r="BE388" s="196" t="s">
        <v>89</v>
      </c>
      <c r="BF388" s="44" t="s">
        <v>30</v>
      </c>
      <c r="BG388" s="44" t="s">
        <v>37</v>
      </c>
      <c r="BH388" s="44" t="s">
        <v>78</v>
      </c>
      <c r="BI388" s="197" t="s">
        <v>40</v>
      </c>
      <c r="BJ388" s="19"/>
      <c r="BL388" s="8"/>
      <c r="BM388" s="40">
        <v>50</v>
      </c>
      <c r="BN388" s="41">
        <v>5</v>
      </c>
      <c r="BO388" s="41">
        <v>7</v>
      </c>
      <c r="BP388" s="41">
        <v>46</v>
      </c>
      <c r="BQ388" s="41">
        <v>55</v>
      </c>
      <c r="BR388" s="41">
        <v>70</v>
      </c>
      <c r="BS388" s="41">
        <v>75</v>
      </c>
      <c r="BT388" s="41">
        <v>90</v>
      </c>
      <c r="BU388" s="41">
        <v>99</v>
      </c>
      <c r="BV388" s="41">
        <v>138</v>
      </c>
      <c r="BW388" s="41">
        <v>140</v>
      </c>
      <c r="BX388" s="42">
        <v>95</v>
      </c>
      <c r="BY388" s="28">
        <f t="shared" si="268"/>
        <v>83810</v>
      </c>
      <c r="BZ388" s="29">
        <f t="shared" si="269"/>
        <v>9082800</v>
      </c>
      <c r="CA388" s="14"/>
      <c r="CB388" s="191" t="s">
        <v>297</v>
      </c>
      <c r="CC388" s="43" t="s">
        <v>18</v>
      </c>
      <c r="CD388" s="44" t="s">
        <v>144</v>
      </c>
      <c r="CE388" s="166" t="s">
        <v>43</v>
      </c>
      <c r="CF388" s="167" t="s">
        <v>31</v>
      </c>
      <c r="CG388" s="167" t="s">
        <v>142</v>
      </c>
      <c r="CH388" s="44" t="s">
        <v>162</v>
      </c>
      <c r="CI388" s="44" t="s">
        <v>163</v>
      </c>
      <c r="CJ388" s="167" t="s">
        <v>145</v>
      </c>
      <c r="CK388" s="167" t="s">
        <v>22</v>
      </c>
      <c r="CL388" s="168" t="s">
        <v>52</v>
      </c>
      <c r="CM388" s="44" t="s">
        <v>143</v>
      </c>
      <c r="CN388" s="45" t="s">
        <v>9</v>
      </c>
      <c r="CO388" s="19"/>
    </row>
    <row r="389" spans="1:93" x14ac:dyDescent="0.2">
      <c r="B389" s="8"/>
      <c r="C389" s="50">
        <f t="shared" ref="C389:N389" si="270">SUMSQ(C377:C388)</f>
        <v>83810</v>
      </c>
      <c r="D389" s="51">
        <f t="shared" si="270"/>
        <v>83810</v>
      </c>
      <c r="E389" s="51">
        <f t="shared" si="270"/>
        <v>83810</v>
      </c>
      <c r="F389" s="51">
        <f t="shared" si="270"/>
        <v>83810</v>
      </c>
      <c r="G389" s="51">
        <f t="shared" si="270"/>
        <v>83810</v>
      </c>
      <c r="H389" s="51">
        <f t="shared" si="270"/>
        <v>83810</v>
      </c>
      <c r="I389" s="51">
        <f t="shared" si="270"/>
        <v>83810</v>
      </c>
      <c r="J389" s="51">
        <f t="shared" si="270"/>
        <v>83810</v>
      </c>
      <c r="K389" s="51">
        <f t="shared" si="270"/>
        <v>83810</v>
      </c>
      <c r="L389" s="51">
        <f t="shared" si="270"/>
        <v>83810</v>
      </c>
      <c r="M389" s="51">
        <f t="shared" si="270"/>
        <v>83810</v>
      </c>
      <c r="N389" s="51">
        <f t="shared" si="270"/>
        <v>83810</v>
      </c>
      <c r="O389" s="28">
        <f>SUMSQ(C377,D378,E379,F380,G381,H382,I383,J384,K385,L386,M387,N388)</f>
        <v>83810</v>
      </c>
      <c r="P389" s="52">
        <f>C377^3+D378^3+E379^3+F380^3+G381^3+H382^3+I383^3+J384^3+K385^3+L386^3+M387^3+N388^3</f>
        <v>9082800</v>
      </c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9"/>
      <c r="AG389" s="8"/>
      <c r="AH389" s="50">
        <f t="shared" ref="AH389:AS389" si="271">SUMSQ(AH377:AH388)</f>
        <v>83810</v>
      </c>
      <c r="AI389" s="51">
        <f t="shared" si="271"/>
        <v>83810</v>
      </c>
      <c r="AJ389" s="51">
        <f t="shared" si="271"/>
        <v>83810</v>
      </c>
      <c r="AK389" s="51">
        <f t="shared" si="271"/>
        <v>83810</v>
      </c>
      <c r="AL389" s="51">
        <f t="shared" si="271"/>
        <v>83810</v>
      </c>
      <c r="AM389" s="51">
        <f t="shared" si="271"/>
        <v>83810</v>
      </c>
      <c r="AN389" s="51">
        <f t="shared" si="271"/>
        <v>83810</v>
      </c>
      <c r="AO389" s="51">
        <f t="shared" si="271"/>
        <v>83810</v>
      </c>
      <c r="AP389" s="51">
        <f t="shared" si="271"/>
        <v>83810</v>
      </c>
      <c r="AQ389" s="51">
        <f t="shared" si="271"/>
        <v>83810</v>
      </c>
      <c r="AR389" s="51">
        <f t="shared" si="271"/>
        <v>83810</v>
      </c>
      <c r="AS389" s="51">
        <f t="shared" si="271"/>
        <v>83810</v>
      </c>
      <c r="AT389" s="28">
        <f>SUMSQ(AH377,AI378,AJ379,AK380,AL381,AM382,AN383,AO384,AP385,AQ386,AR387,AS388)</f>
        <v>83810</v>
      </c>
      <c r="AU389" s="52">
        <f>AH377^3+AI378^3+AJ379^3+AK380^3+AL381^3+AM382^3+AN383^3+AO384^3+AP385^3+AQ386^3+AR387^3+AS388^3</f>
        <v>9082800</v>
      </c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9"/>
      <c r="BL389" s="8"/>
      <c r="BM389" s="50">
        <f t="shared" ref="BM389:BX389" si="272">SUMSQ(BM377:BM388)</f>
        <v>83810</v>
      </c>
      <c r="BN389" s="51">
        <f t="shared" si="272"/>
        <v>83810</v>
      </c>
      <c r="BO389" s="51">
        <f t="shared" si="272"/>
        <v>83810</v>
      </c>
      <c r="BP389" s="51">
        <f t="shared" si="272"/>
        <v>83810</v>
      </c>
      <c r="BQ389" s="51">
        <f t="shared" si="272"/>
        <v>83810</v>
      </c>
      <c r="BR389" s="51">
        <f t="shared" si="272"/>
        <v>83810</v>
      </c>
      <c r="BS389" s="51">
        <f t="shared" si="272"/>
        <v>83810</v>
      </c>
      <c r="BT389" s="51">
        <f t="shared" si="272"/>
        <v>83810</v>
      </c>
      <c r="BU389" s="51">
        <f t="shared" si="272"/>
        <v>83810</v>
      </c>
      <c r="BV389" s="51">
        <f t="shared" si="272"/>
        <v>83810</v>
      </c>
      <c r="BW389" s="51">
        <f t="shared" si="272"/>
        <v>83810</v>
      </c>
      <c r="BX389" s="51">
        <f t="shared" si="272"/>
        <v>83810</v>
      </c>
      <c r="BY389" s="28">
        <f>SUMSQ(BM377,BN378,BO379,BP380,BQ381,BR382,BS383,BT384,BU385,BV386,BW387,BX388)</f>
        <v>83810</v>
      </c>
      <c r="BZ389" s="52">
        <f>BM377^3+BN378^3+BO379^3+BP380^3+BQ381^3+BR382^3+BS383^3+BT384^3+BU385^3+BV386^3+BW387^3+BX388^3</f>
        <v>9082800</v>
      </c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9"/>
    </row>
    <row r="390" spans="1:93" ht="12.75" thickBot="1" x14ac:dyDescent="0.25">
      <c r="B390" s="8"/>
      <c r="C390" s="55">
        <f t="shared" ref="C390:N390" si="273">C377^3+C378^3+C379^3+C380^3+C381^3+C382^3+C383^3+C384^3+C385^3+C386^3+C387^3+C388^3</f>
        <v>9082800</v>
      </c>
      <c r="D390" s="56">
        <f t="shared" si="273"/>
        <v>9082800</v>
      </c>
      <c r="E390" s="56">
        <f t="shared" si="273"/>
        <v>9082800</v>
      </c>
      <c r="F390" s="56">
        <f t="shared" si="273"/>
        <v>9082800</v>
      </c>
      <c r="G390" s="56">
        <f t="shared" si="273"/>
        <v>9082800</v>
      </c>
      <c r="H390" s="56">
        <f t="shared" si="273"/>
        <v>9082800</v>
      </c>
      <c r="I390" s="56">
        <f t="shared" si="273"/>
        <v>9082800</v>
      </c>
      <c r="J390" s="56">
        <f t="shared" si="273"/>
        <v>9082800</v>
      </c>
      <c r="K390" s="56">
        <f t="shared" si="273"/>
        <v>9082800</v>
      </c>
      <c r="L390" s="56">
        <f t="shared" si="273"/>
        <v>9082800</v>
      </c>
      <c r="M390" s="56">
        <f t="shared" si="273"/>
        <v>9082800</v>
      </c>
      <c r="N390" s="56">
        <f t="shared" si="273"/>
        <v>9082800</v>
      </c>
      <c r="O390" s="57">
        <f>SUMSQ(C388,D387,E386,F385,G384,H383,I382,J381,K380,L379,M378,N377)</f>
        <v>83810</v>
      </c>
      <c r="P390" s="58">
        <f>C388^3+D387^3+E386^3+F385^3+G384^3+H383^3+I382^3+J381^3+K380^3+L379^3+M378^3+N377^3</f>
        <v>9082800</v>
      </c>
      <c r="Q390" s="14"/>
      <c r="R390" s="14"/>
      <c r="S390" s="62" t="s">
        <v>35</v>
      </c>
      <c r="T390" s="63" t="s">
        <v>122</v>
      </c>
      <c r="U390" s="63" t="s">
        <v>141</v>
      </c>
      <c r="V390" s="63" t="s">
        <v>34</v>
      </c>
      <c r="W390" s="63" t="s">
        <v>160</v>
      </c>
      <c r="X390" s="63" t="s">
        <v>8</v>
      </c>
      <c r="Y390" s="63" t="s">
        <v>82</v>
      </c>
      <c r="Z390" s="63" t="s">
        <v>139</v>
      </c>
      <c r="AA390" s="63" t="s">
        <v>10</v>
      </c>
      <c r="AB390" s="63" t="s">
        <v>142</v>
      </c>
      <c r="AC390" s="63" t="s">
        <v>94</v>
      </c>
      <c r="AD390" s="64" t="s">
        <v>63</v>
      </c>
      <c r="AE390" s="19"/>
      <c r="AG390" s="8"/>
      <c r="AH390" s="55">
        <f t="shared" ref="AH390:AS390" si="274">AH377^3+AH378^3+AH379^3+AH380^3+AH381^3+AH382^3+AH383^3+AH384^3+AH385^3+AH386^3+AH387^3+AH388^3</f>
        <v>9082800</v>
      </c>
      <c r="AI390" s="56">
        <f t="shared" si="274"/>
        <v>9082800</v>
      </c>
      <c r="AJ390" s="56">
        <f t="shared" si="274"/>
        <v>9082800</v>
      </c>
      <c r="AK390" s="56">
        <f t="shared" si="274"/>
        <v>9082800</v>
      </c>
      <c r="AL390" s="56">
        <f t="shared" si="274"/>
        <v>9082800</v>
      </c>
      <c r="AM390" s="56">
        <f t="shared" si="274"/>
        <v>9082800</v>
      </c>
      <c r="AN390" s="56">
        <f t="shared" si="274"/>
        <v>9082800</v>
      </c>
      <c r="AO390" s="56">
        <f t="shared" si="274"/>
        <v>9082800</v>
      </c>
      <c r="AP390" s="56">
        <f t="shared" si="274"/>
        <v>9082800</v>
      </c>
      <c r="AQ390" s="56">
        <f t="shared" si="274"/>
        <v>9082800</v>
      </c>
      <c r="AR390" s="56">
        <f t="shared" si="274"/>
        <v>9082800</v>
      </c>
      <c r="AS390" s="56">
        <f t="shared" si="274"/>
        <v>9082800</v>
      </c>
      <c r="AT390" s="57">
        <f>SUMSQ(AH388,AI387,AJ386,AK385,AL384,AM383,AN382,AO381,AP380,AQ379,AR378,AS377)</f>
        <v>83810</v>
      </c>
      <c r="AU390" s="58">
        <f>AH388^3+AI387^3+AJ386^3+AK385^3+AL384^3+AM383^3+AN382^3+AO381^3+AP380^3+AQ379^3+AR378^3+AS377^3</f>
        <v>9082800</v>
      </c>
      <c r="AV390" s="14"/>
      <c r="AW390" s="14"/>
      <c r="AX390" s="62" t="s">
        <v>54</v>
      </c>
      <c r="AY390" s="63" t="s">
        <v>95</v>
      </c>
      <c r="AZ390" s="63" t="s">
        <v>138</v>
      </c>
      <c r="BA390" s="63" t="s">
        <v>79</v>
      </c>
      <c r="BB390" s="63" t="s">
        <v>41</v>
      </c>
      <c r="BC390" s="63" t="s">
        <v>146</v>
      </c>
      <c r="BD390" s="63" t="s">
        <v>145</v>
      </c>
      <c r="BE390" s="63" t="s">
        <v>17</v>
      </c>
      <c r="BF390" s="63" t="s">
        <v>19</v>
      </c>
      <c r="BG390" s="63" t="s">
        <v>155</v>
      </c>
      <c r="BH390" s="63" t="s">
        <v>119</v>
      </c>
      <c r="BI390" s="64" t="s">
        <v>40</v>
      </c>
      <c r="BJ390" s="19"/>
      <c r="BL390" s="8"/>
      <c r="BM390" s="55">
        <f t="shared" ref="BM390:BX390" si="275">BM377^3+BM378^3+BM379^3+BM380^3+BM381^3+BM382^3+BM383^3+BM384^3+BM385^3+BM386^3+BM387^3+BM388^3</f>
        <v>9082800</v>
      </c>
      <c r="BN390" s="56">
        <f t="shared" si="275"/>
        <v>9082800</v>
      </c>
      <c r="BO390" s="56">
        <f t="shared" si="275"/>
        <v>9082800</v>
      </c>
      <c r="BP390" s="56">
        <f t="shared" si="275"/>
        <v>9082800</v>
      </c>
      <c r="BQ390" s="56">
        <f t="shared" si="275"/>
        <v>9082800</v>
      </c>
      <c r="BR390" s="56">
        <f t="shared" si="275"/>
        <v>9082800</v>
      </c>
      <c r="BS390" s="56">
        <f t="shared" si="275"/>
        <v>9082800</v>
      </c>
      <c r="BT390" s="56">
        <f t="shared" si="275"/>
        <v>9082800</v>
      </c>
      <c r="BU390" s="56">
        <f t="shared" si="275"/>
        <v>9082800</v>
      </c>
      <c r="BV390" s="56">
        <f t="shared" si="275"/>
        <v>9082800</v>
      </c>
      <c r="BW390" s="56">
        <f t="shared" si="275"/>
        <v>9082800</v>
      </c>
      <c r="BX390" s="56">
        <f t="shared" si="275"/>
        <v>9082800</v>
      </c>
      <c r="BY390" s="57">
        <f>SUMSQ(BM388,BN387,BO386,BP385,BQ384,BR383,BS382,BT381,BU380,BV379,BW378,BX377)</f>
        <v>83810</v>
      </c>
      <c r="BZ390" s="58">
        <f>BM388^3+BN387^3+BO386^3+BP385^3+BQ384^3+BR383^3+BS382^3+BT381^3+BU380^3+BV379^3+BW378^3+BX377^3</f>
        <v>9082800</v>
      </c>
      <c r="CA390" s="14"/>
      <c r="CB390" s="14"/>
      <c r="CC390" s="62" t="s">
        <v>82</v>
      </c>
      <c r="CD390" s="63" t="s">
        <v>114</v>
      </c>
      <c r="CE390" s="63" t="s">
        <v>92</v>
      </c>
      <c r="CF390" s="63" t="s">
        <v>160</v>
      </c>
      <c r="CG390" s="63" t="s">
        <v>165</v>
      </c>
      <c r="CH390" s="63" t="s">
        <v>38</v>
      </c>
      <c r="CI390" s="63" t="s">
        <v>78</v>
      </c>
      <c r="CJ390" s="63" t="s">
        <v>8</v>
      </c>
      <c r="CK390" s="63" t="s">
        <v>29</v>
      </c>
      <c r="CL390" s="63" t="s">
        <v>45</v>
      </c>
      <c r="CM390" s="63" t="s">
        <v>89</v>
      </c>
      <c r="CN390" s="64" t="s">
        <v>9</v>
      </c>
      <c r="CO390" s="19"/>
    </row>
    <row r="391" spans="1:93" ht="12.75" thickBot="1" x14ac:dyDescent="0.25">
      <c r="B391" s="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72"/>
      <c r="P391" s="72"/>
      <c r="Q391" s="14"/>
      <c r="R391" s="14"/>
      <c r="S391" s="73" t="s">
        <v>54</v>
      </c>
      <c r="T391" s="74" t="s">
        <v>95</v>
      </c>
      <c r="U391" s="74" t="s">
        <v>145</v>
      </c>
      <c r="V391" s="74" t="s">
        <v>17</v>
      </c>
      <c r="W391" s="74" t="s">
        <v>138</v>
      </c>
      <c r="X391" s="74" t="s">
        <v>79</v>
      </c>
      <c r="Y391" s="74" t="s">
        <v>19</v>
      </c>
      <c r="Z391" s="74" t="s">
        <v>155</v>
      </c>
      <c r="AA391" s="74" t="s">
        <v>41</v>
      </c>
      <c r="AB391" s="74" t="s">
        <v>146</v>
      </c>
      <c r="AC391" s="74" t="s">
        <v>119</v>
      </c>
      <c r="AD391" s="75" t="s">
        <v>40</v>
      </c>
      <c r="AE391" s="19"/>
      <c r="AG391" s="8" t="s">
        <v>0</v>
      </c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72"/>
      <c r="AU391" s="72"/>
      <c r="AV391" s="14"/>
      <c r="AW391" s="14"/>
      <c r="AX391" s="73" t="s">
        <v>35</v>
      </c>
      <c r="AY391" s="74" t="s">
        <v>122</v>
      </c>
      <c r="AZ391" s="74" t="s">
        <v>160</v>
      </c>
      <c r="BA391" s="74" t="s">
        <v>8</v>
      </c>
      <c r="BB391" s="74" t="s">
        <v>10</v>
      </c>
      <c r="BC391" s="74" t="s">
        <v>142</v>
      </c>
      <c r="BD391" s="74" t="s">
        <v>141</v>
      </c>
      <c r="BE391" s="74" t="s">
        <v>34</v>
      </c>
      <c r="BF391" s="74" t="s">
        <v>82</v>
      </c>
      <c r="BG391" s="74" t="s">
        <v>139</v>
      </c>
      <c r="BH391" s="74" t="s">
        <v>94</v>
      </c>
      <c r="BI391" s="75" t="s">
        <v>63</v>
      </c>
      <c r="BJ391" s="19"/>
      <c r="BL391" s="8" t="s">
        <v>0</v>
      </c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72"/>
      <c r="BZ391" s="72"/>
      <c r="CA391" s="14"/>
      <c r="CB391" s="14"/>
      <c r="CC391" s="73" t="s">
        <v>18</v>
      </c>
      <c r="CD391" s="74" t="s">
        <v>86</v>
      </c>
      <c r="CE391" s="74" t="s">
        <v>50</v>
      </c>
      <c r="CF391" s="74" t="s">
        <v>24</v>
      </c>
      <c r="CG391" s="74" t="s">
        <v>19</v>
      </c>
      <c r="CH391" s="74" t="s">
        <v>83</v>
      </c>
      <c r="CI391" s="74" t="s">
        <v>37</v>
      </c>
      <c r="CJ391" s="74" t="s">
        <v>166</v>
      </c>
      <c r="CK391" s="74" t="s">
        <v>155</v>
      </c>
      <c r="CL391" s="74" t="s">
        <v>97</v>
      </c>
      <c r="CM391" s="74" t="s">
        <v>113</v>
      </c>
      <c r="CN391" s="75" t="s">
        <v>79</v>
      </c>
      <c r="CO391" s="19"/>
    </row>
    <row r="392" spans="1:93" ht="12.75" thickBot="1" x14ac:dyDescent="0.25">
      <c r="B392" s="190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7"/>
      <c r="AB392" s="76"/>
      <c r="AC392" s="76"/>
      <c r="AD392" s="76"/>
      <c r="AE392" s="76"/>
      <c r="AG392" s="76" t="s">
        <v>0</v>
      </c>
      <c r="AH392" s="76"/>
      <c r="AI392" s="76"/>
      <c r="AJ392" s="76"/>
      <c r="AK392" s="76"/>
      <c r="AL392" s="76"/>
      <c r="AM392" s="76"/>
      <c r="AN392" s="76"/>
      <c r="AO392" s="76"/>
      <c r="AP392" s="76"/>
      <c r="AQ392" s="76"/>
      <c r="AR392" s="76"/>
      <c r="AS392" s="76"/>
      <c r="AT392" s="76"/>
      <c r="AU392" s="76"/>
      <c r="AV392" s="76"/>
      <c r="AW392" s="76"/>
      <c r="AX392" s="76"/>
      <c r="AY392" s="76"/>
      <c r="AZ392" s="76"/>
      <c r="BA392" s="76"/>
      <c r="BB392" s="76"/>
      <c r="BC392" s="76"/>
      <c r="BD392" s="76"/>
      <c r="BE392" s="76"/>
      <c r="BF392" s="76"/>
      <c r="BG392" s="76"/>
      <c r="BH392" s="76"/>
      <c r="BI392" s="76"/>
      <c r="BJ392" s="76"/>
      <c r="BL392" s="76" t="s">
        <v>0</v>
      </c>
      <c r="BM392" s="76"/>
      <c r="BN392" s="76"/>
      <c r="BO392" s="76"/>
      <c r="BP392" s="76"/>
      <c r="BQ392" s="76"/>
      <c r="BR392" s="76"/>
      <c r="BS392" s="76"/>
      <c r="BT392" s="76"/>
      <c r="BU392" s="76"/>
      <c r="BV392" s="76"/>
      <c r="BW392" s="76"/>
      <c r="BX392" s="76"/>
      <c r="BY392" s="76"/>
      <c r="BZ392" s="76"/>
      <c r="CA392" s="76"/>
      <c r="CB392" s="76"/>
      <c r="CC392" s="76"/>
      <c r="CD392" s="76"/>
      <c r="CE392" s="76"/>
      <c r="CF392" s="76"/>
      <c r="CG392" s="76"/>
      <c r="CH392" s="76"/>
      <c r="CI392" s="76"/>
      <c r="CJ392" s="76"/>
      <c r="CK392" s="76"/>
      <c r="CL392" s="76"/>
      <c r="CM392" s="76"/>
      <c r="CN392" s="76"/>
      <c r="CO392" s="76"/>
    </row>
    <row r="393" spans="1:93" ht="12.75" thickBot="1" x14ac:dyDescent="0.25">
      <c r="B393" s="8"/>
      <c r="C393" s="3"/>
      <c r="D393" s="3"/>
      <c r="E393" s="3"/>
      <c r="F393" s="3"/>
      <c r="G393" s="3"/>
      <c r="H393" s="3"/>
      <c r="I393" s="4" t="s">
        <v>299</v>
      </c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">
        <v>300</v>
      </c>
      <c r="Y393" s="5"/>
      <c r="Z393" s="3"/>
      <c r="AA393" s="3"/>
      <c r="AB393" s="3"/>
      <c r="AC393" s="3"/>
      <c r="AD393" s="3"/>
      <c r="AE393" s="6"/>
      <c r="AG393" s="2" t="s">
        <v>0</v>
      </c>
      <c r="AH393" s="3" t="s">
        <v>0</v>
      </c>
      <c r="AI393" s="3"/>
      <c r="AJ393" s="3"/>
      <c r="AK393" s="3"/>
      <c r="AL393" s="3"/>
      <c r="AM393" s="3"/>
      <c r="AN393" s="4" t="s">
        <v>301</v>
      </c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4" t="s">
        <v>302</v>
      </c>
      <c r="BD393" s="5"/>
      <c r="BE393" s="3"/>
      <c r="BF393" s="3"/>
      <c r="BG393" s="3"/>
      <c r="BH393" s="3"/>
      <c r="BI393" s="3"/>
      <c r="BJ393" s="6"/>
      <c r="BL393" s="2" t="s">
        <v>0</v>
      </c>
      <c r="BM393" s="3"/>
      <c r="BN393" s="3"/>
      <c r="BO393" s="3"/>
      <c r="BP393" s="3"/>
      <c r="BQ393" s="3"/>
      <c r="BR393" s="3"/>
      <c r="BS393" s="4" t="s">
        <v>303</v>
      </c>
      <c r="BT393" s="3"/>
      <c r="BU393" s="3"/>
      <c r="BV393" s="3"/>
      <c r="BW393" s="3"/>
      <c r="BX393" s="3"/>
      <c r="BY393" s="3"/>
      <c r="BZ393" s="3"/>
      <c r="CA393" s="3"/>
      <c r="CB393" s="3" t="s">
        <v>0</v>
      </c>
      <c r="CC393" s="3"/>
      <c r="CD393" s="3"/>
      <c r="CE393" s="3"/>
      <c r="CF393" s="3"/>
      <c r="CG393" s="3"/>
      <c r="CH393" s="4" t="s">
        <v>2</v>
      </c>
      <c r="CI393" s="5"/>
      <c r="CJ393" s="3"/>
      <c r="CK393" s="3"/>
      <c r="CL393" s="3"/>
      <c r="CM393" s="3"/>
      <c r="CN393" s="3"/>
      <c r="CO393" s="6"/>
    </row>
    <row r="394" spans="1:93" ht="12.75" x14ac:dyDescent="0.2">
      <c r="B394" s="8"/>
      <c r="C394" s="9">
        <v>94</v>
      </c>
      <c r="D394" s="10">
        <v>82</v>
      </c>
      <c r="E394" s="10">
        <v>135</v>
      </c>
      <c r="F394" s="10">
        <v>99</v>
      </c>
      <c r="G394" s="10">
        <v>98</v>
      </c>
      <c r="H394" s="10">
        <v>5</v>
      </c>
      <c r="I394" s="10">
        <v>140</v>
      </c>
      <c r="J394" s="10">
        <v>47</v>
      </c>
      <c r="K394" s="10">
        <v>46</v>
      </c>
      <c r="L394" s="10">
        <v>10</v>
      </c>
      <c r="M394" s="10">
        <v>63</v>
      </c>
      <c r="N394" s="11">
        <v>51</v>
      </c>
      <c r="O394" s="12">
        <f t="shared" ref="O394:O405" si="276">SUMSQ(C394:N394)</f>
        <v>83810</v>
      </c>
      <c r="P394" s="13">
        <f t="shared" ref="P394:P405" si="277">C394^3+D394^3+E394^3+F394^3+G394^3+H394^3+I394^3+J394^3+K394^3+L394^3+M394^3+N394^3</f>
        <v>9082800</v>
      </c>
      <c r="Q394" s="14"/>
      <c r="R394" s="191" t="s">
        <v>174</v>
      </c>
      <c r="S394" s="138" t="s">
        <v>45</v>
      </c>
      <c r="T394" s="17" t="s">
        <v>95</v>
      </c>
      <c r="U394" s="17" t="s">
        <v>112</v>
      </c>
      <c r="V394" s="17" t="s">
        <v>22</v>
      </c>
      <c r="W394" s="17" t="s">
        <v>134</v>
      </c>
      <c r="X394" s="17" t="s">
        <v>144</v>
      </c>
      <c r="Y394" s="17" t="s">
        <v>143</v>
      </c>
      <c r="Z394" s="17" t="s">
        <v>135</v>
      </c>
      <c r="AA394" s="17" t="s">
        <v>31</v>
      </c>
      <c r="AB394" s="17" t="s">
        <v>115</v>
      </c>
      <c r="AC394" s="180" t="s">
        <v>94</v>
      </c>
      <c r="AD394" s="18" t="s">
        <v>50</v>
      </c>
      <c r="AE394" s="19"/>
      <c r="AG394" s="8"/>
      <c r="AH394" s="9">
        <v>108</v>
      </c>
      <c r="AI394" s="10">
        <v>37</v>
      </c>
      <c r="AJ394" s="10">
        <v>136</v>
      </c>
      <c r="AK394" s="10">
        <v>9</v>
      </c>
      <c r="AL394" s="10">
        <v>127</v>
      </c>
      <c r="AM394" s="10">
        <v>86</v>
      </c>
      <c r="AN394" s="10">
        <v>104</v>
      </c>
      <c r="AO394" s="10">
        <v>103</v>
      </c>
      <c r="AP394" s="10">
        <v>42</v>
      </c>
      <c r="AQ394" s="10">
        <v>41</v>
      </c>
      <c r="AR394" s="10">
        <v>59</v>
      </c>
      <c r="AS394" s="11">
        <v>18</v>
      </c>
      <c r="AT394" s="12">
        <f t="shared" ref="AT394:AT405" si="278">SUMSQ(AH394:AS394)</f>
        <v>83810</v>
      </c>
      <c r="AU394" s="13">
        <f t="shared" ref="AU394:AU405" si="279">AH394^3+AI394^3+AJ394^3+AK394^3+AL394^3+AM394^3+AN394^3+AO394^3+AP394^3+AQ394^3+AR394^3+AS394^3</f>
        <v>9082800</v>
      </c>
      <c r="AV394" s="14"/>
      <c r="AW394" s="184" t="s">
        <v>154</v>
      </c>
      <c r="AX394" s="185" t="s">
        <v>131</v>
      </c>
      <c r="AY394" s="17" t="s">
        <v>130</v>
      </c>
      <c r="AZ394" s="17" t="s">
        <v>147</v>
      </c>
      <c r="BA394" s="17" t="s">
        <v>150</v>
      </c>
      <c r="BB394" s="186" t="s">
        <v>41</v>
      </c>
      <c r="BC394" s="17" t="s">
        <v>66</v>
      </c>
      <c r="BD394" s="17" t="s">
        <v>104</v>
      </c>
      <c r="BE394" s="17" t="s">
        <v>14</v>
      </c>
      <c r="BF394" s="17" t="s">
        <v>13</v>
      </c>
      <c r="BG394" s="17" t="s">
        <v>105</v>
      </c>
      <c r="BH394" s="17" t="s">
        <v>73</v>
      </c>
      <c r="BI394" s="18" t="s">
        <v>34</v>
      </c>
      <c r="BJ394" s="19"/>
      <c r="BL394" s="8"/>
      <c r="BM394" s="9">
        <v>5</v>
      </c>
      <c r="BN394" s="10">
        <v>40</v>
      </c>
      <c r="BO394" s="10">
        <v>6</v>
      </c>
      <c r="BP394" s="10">
        <v>61</v>
      </c>
      <c r="BQ394" s="10">
        <v>62</v>
      </c>
      <c r="BR394" s="10">
        <v>63</v>
      </c>
      <c r="BS394" s="10">
        <v>82</v>
      </c>
      <c r="BT394" s="10">
        <v>83</v>
      </c>
      <c r="BU394" s="10">
        <v>84</v>
      </c>
      <c r="BV394" s="10">
        <v>139</v>
      </c>
      <c r="BW394" s="10">
        <v>105</v>
      </c>
      <c r="BX394" s="11">
        <v>140</v>
      </c>
      <c r="BY394" s="12">
        <f t="shared" ref="BY394:BY405" si="280">SUMSQ(BM394:BX394)</f>
        <v>83810</v>
      </c>
      <c r="BZ394" s="13">
        <f t="shared" ref="BZ394:BZ405" si="281">BM394^3+BN394^3+BO394^3+BP394^3+BQ394^3+BR394^3+BS394^3+BT394^3+BU394^3+BV394^3+BW394^3+BX394^3</f>
        <v>9082800</v>
      </c>
      <c r="CA394" s="14"/>
      <c r="CB394" s="191" t="s">
        <v>211</v>
      </c>
      <c r="CC394" s="16" t="s">
        <v>144</v>
      </c>
      <c r="CD394" s="17" t="s">
        <v>39</v>
      </c>
      <c r="CE394" s="17" t="s">
        <v>28</v>
      </c>
      <c r="CF394" s="17" t="s">
        <v>15</v>
      </c>
      <c r="CG394" s="17" t="s">
        <v>21</v>
      </c>
      <c r="CH394" s="17" t="s">
        <v>94</v>
      </c>
      <c r="CI394" s="17" t="s">
        <v>95</v>
      </c>
      <c r="CJ394" s="17" t="s">
        <v>32</v>
      </c>
      <c r="CK394" s="17" t="s">
        <v>12</v>
      </c>
      <c r="CL394" s="17" t="s">
        <v>25</v>
      </c>
      <c r="CM394" s="17" t="s">
        <v>36</v>
      </c>
      <c r="CN394" s="18" t="s">
        <v>143</v>
      </c>
      <c r="CO394" s="19"/>
    </row>
    <row r="395" spans="1:93" ht="12.75" x14ac:dyDescent="0.2">
      <c r="B395" s="8"/>
      <c r="C395" s="25">
        <v>20</v>
      </c>
      <c r="D395" s="26">
        <v>143</v>
      </c>
      <c r="E395" s="26">
        <v>43</v>
      </c>
      <c r="F395" s="26">
        <v>73</v>
      </c>
      <c r="G395" s="26">
        <v>112</v>
      </c>
      <c r="H395" s="26">
        <v>87</v>
      </c>
      <c r="I395" s="26">
        <v>58</v>
      </c>
      <c r="J395" s="26">
        <v>33</v>
      </c>
      <c r="K395" s="26">
        <v>72</v>
      </c>
      <c r="L395" s="26">
        <v>102</v>
      </c>
      <c r="M395" s="26">
        <v>2</v>
      </c>
      <c r="N395" s="27">
        <v>125</v>
      </c>
      <c r="O395" s="28">
        <f t="shared" si="276"/>
        <v>83810</v>
      </c>
      <c r="P395" s="29">
        <f t="shared" si="277"/>
        <v>9082800</v>
      </c>
      <c r="Q395" s="14"/>
      <c r="R395" s="191" t="s">
        <v>178</v>
      </c>
      <c r="S395" s="30" t="s">
        <v>54</v>
      </c>
      <c r="T395" s="119" t="s">
        <v>158</v>
      </c>
      <c r="U395" s="31" t="s">
        <v>59</v>
      </c>
      <c r="V395" s="31" t="s">
        <v>84</v>
      </c>
      <c r="W395" s="31" t="s">
        <v>27</v>
      </c>
      <c r="X395" s="31" t="s">
        <v>51</v>
      </c>
      <c r="Y395" s="31" t="s">
        <v>44</v>
      </c>
      <c r="Z395" s="31" t="s">
        <v>26</v>
      </c>
      <c r="AA395" s="31" t="s">
        <v>77</v>
      </c>
      <c r="AB395" s="31" t="s">
        <v>58</v>
      </c>
      <c r="AC395" s="31" t="s">
        <v>157</v>
      </c>
      <c r="AD395" s="181" t="s">
        <v>63</v>
      </c>
      <c r="AE395" s="19"/>
      <c r="AG395" s="8"/>
      <c r="AH395" s="25">
        <v>94</v>
      </c>
      <c r="AI395" s="26">
        <v>51</v>
      </c>
      <c r="AJ395" s="26">
        <v>98</v>
      </c>
      <c r="AK395" s="26">
        <v>47</v>
      </c>
      <c r="AL395" s="26">
        <v>46</v>
      </c>
      <c r="AM395" s="26">
        <v>82</v>
      </c>
      <c r="AN395" s="26">
        <v>135</v>
      </c>
      <c r="AO395" s="26">
        <v>5</v>
      </c>
      <c r="AP395" s="26">
        <v>140</v>
      </c>
      <c r="AQ395" s="26">
        <v>10</v>
      </c>
      <c r="AR395" s="26">
        <v>63</v>
      </c>
      <c r="AS395" s="27">
        <v>99</v>
      </c>
      <c r="AT395" s="28">
        <f t="shared" si="278"/>
        <v>83810</v>
      </c>
      <c r="AU395" s="29">
        <f t="shared" si="279"/>
        <v>9082800</v>
      </c>
      <c r="AV395" s="14"/>
      <c r="AW395" s="184" t="s">
        <v>177</v>
      </c>
      <c r="AX395" s="30" t="s">
        <v>45</v>
      </c>
      <c r="AY395" s="187" t="s">
        <v>50</v>
      </c>
      <c r="AZ395" s="31" t="s">
        <v>134</v>
      </c>
      <c r="BA395" s="31" t="s">
        <v>135</v>
      </c>
      <c r="BB395" s="31" t="s">
        <v>31</v>
      </c>
      <c r="BC395" s="171" t="s">
        <v>95</v>
      </c>
      <c r="BD395" s="31" t="s">
        <v>112</v>
      </c>
      <c r="BE395" s="31" t="s">
        <v>144</v>
      </c>
      <c r="BF395" s="31" t="s">
        <v>143</v>
      </c>
      <c r="BG395" s="31" t="s">
        <v>115</v>
      </c>
      <c r="BH395" s="31" t="s">
        <v>94</v>
      </c>
      <c r="BI395" s="32" t="s">
        <v>22</v>
      </c>
      <c r="BJ395" s="19"/>
      <c r="BL395" s="8"/>
      <c r="BM395" s="25">
        <v>70</v>
      </c>
      <c r="BN395" s="26">
        <v>56</v>
      </c>
      <c r="BO395" s="26">
        <v>8</v>
      </c>
      <c r="BP395" s="26">
        <v>7</v>
      </c>
      <c r="BQ395" s="26">
        <v>34</v>
      </c>
      <c r="BR395" s="26">
        <v>60</v>
      </c>
      <c r="BS395" s="26">
        <v>85</v>
      </c>
      <c r="BT395" s="26">
        <v>111</v>
      </c>
      <c r="BU395" s="26">
        <v>138</v>
      </c>
      <c r="BV395" s="26">
        <v>137</v>
      </c>
      <c r="BW395" s="26">
        <v>89</v>
      </c>
      <c r="BX395" s="27">
        <v>75</v>
      </c>
      <c r="BY395" s="28">
        <f t="shared" si="280"/>
        <v>83810</v>
      </c>
      <c r="BZ395" s="29">
        <f t="shared" si="281"/>
        <v>9082800</v>
      </c>
      <c r="CA395" s="14"/>
      <c r="CB395" s="191" t="s">
        <v>304</v>
      </c>
      <c r="CC395" s="30" t="s">
        <v>162</v>
      </c>
      <c r="CD395" s="31" t="s">
        <v>47</v>
      </c>
      <c r="CE395" s="31" t="s">
        <v>83</v>
      </c>
      <c r="CF395" s="164" t="s">
        <v>43</v>
      </c>
      <c r="CG395" s="164" t="s">
        <v>37</v>
      </c>
      <c r="CH395" s="31" t="s">
        <v>165</v>
      </c>
      <c r="CI395" s="31" t="s">
        <v>166</v>
      </c>
      <c r="CJ395" s="164" t="s">
        <v>38</v>
      </c>
      <c r="CK395" s="164" t="s">
        <v>52</v>
      </c>
      <c r="CL395" s="31" t="s">
        <v>78</v>
      </c>
      <c r="CM395" s="31" t="s">
        <v>48</v>
      </c>
      <c r="CN395" s="32" t="s">
        <v>163</v>
      </c>
      <c r="CO395" s="19"/>
    </row>
    <row r="396" spans="1:93" ht="12.75" x14ac:dyDescent="0.2">
      <c r="B396" s="8"/>
      <c r="C396" s="25">
        <v>39</v>
      </c>
      <c r="D396" s="26">
        <v>69</v>
      </c>
      <c r="E396" s="26">
        <v>6</v>
      </c>
      <c r="F396" s="26">
        <v>28</v>
      </c>
      <c r="G396" s="26">
        <v>32</v>
      </c>
      <c r="H396" s="26">
        <v>107</v>
      </c>
      <c r="I396" s="26">
        <v>38</v>
      </c>
      <c r="J396" s="26">
        <v>113</v>
      </c>
      <c r="K396" s="26">
        <v>117</v>
      </c>
      <c r="L396" s="26">
        <v>139</v>
      </c>
      <c r="M396" s="26">
        <v>76</v>
      </c>
      <c r="N396" s="27">
        <v>106</v>
      </c>
      <c r="O396" s="28">
        <f t="shared" si="276"/>
        <v>83810</v>
      </c>
      <c r="P396" s="29">
        <f t="shared" si="277"/>
        <v>9082800</v>
      </c>
      <c r="Q396" s="14"/>
      <c r="R396" s="191" t="s">
        <v>129</v>
      </c>
      <c r="S396" s="30" t="s">
        <v>125</v>
      </c>
      <c r="T396" s="31" t="s">
        <v>70</v>
      </c>
      <c r="U396" s="119" t="s">
        <v>28</v>
      </c>
      <c r="V396" s="31" t="s">
        <v>116</v>
      </c>
      <c r="W396" s="112" t="s">
        <v>160</v>
      </c>
      <c r="X396" s="31" t="s">
        <v>148</v>
      </c>
      <c r="Y396" s="31" t="s">
        <v>149</v>
      </c>
      <c r="Z396" s="31" t="s">
        <v>155</v>
      </c>
      <c r="AA396" s="31" t="s">
        <v>111</v>
      </c>
      <c r="AB396" s="31" t="s">
        <v>25</v>
      </c>
      <c r="AC396" s="31" t="s">
        <v>69</v>
      </c>
      <c r="AD396" s="32" t="s">
        <v>128</v>
      </c>
      <c r="AE396" s="19"/>
      <c r="AG396" s="8"/>
      <c r="AH396" s="25">
        <v>17</v>
      </c>
      <c r="AI396" s="26">
        <v>128</v>
      </c>
      <c r="AJ396" s="26">
        <v>24</v>
      </c>
      <c r="AK396" s="26">
        <v>121</v>
      </c>
      <c r="AL396" s="26">
        <v>101</v>
      </c>
      <c r="AM396" s="26">
        <v>133</v>
      </c>
      <c r="AN396" s="26">
        <v>90</v>
      </c>
      <c r="AO396" s="26">
        <v>60</v>
      </c>
      <c r="AP396" s="26">
        <v>85</v>
      </c>
      <c r="AQ396" s="26">
        <v>55</v>
      </c>
      <c r="AR396" s="26">
        <v>12</v>
      </c>
      <c r="AS396" s="27">
        <v>44</v>
      </c>
      <c r="AT396" s="28">
        <f t="shared" si="278"/>
        <v>83810</v>
      </c>
      <c r="AU396" s="29">
        <f t="shared" si="279"/>
        <v>9082800</v>
      </c>
      <c r="AV396" s="14"/>
      <c r="AW396" s="184" t="s">
        <v>124</v>
      </c>
      <c r="AX396" s="30" t="s">
        <v>91</v>
      </c>
      <c r="AY396" s="31" t="s">
        <v>98</v>
      </c>
      <c r="AZ396" s="187" t="s">
        <v>159</v>
      </c>
      <c r="BA396" s="31" t="s">
        <v>156</v>
      </c>
      <c r="BB396" s="31" t="s">
        <v>107</v>
      </c>
      <c r="BC396" s="31" t="s">
        <v>169</v>
      </c>
      <c r="BD396" s="171" t="s">
        <v>145</v>
      </c>
      <c r="BE396" s="31" t="s">
        <v>165</v>
      </c>
      <c r="BF396" s="31" t="s">
        <v>166</v>
      </c>
      <c r="BG396" s="31" t="s">
        <v>142</v>
      </c>
      <c r="BH396" s="31" t="s">
        <v>168</v>
      </c>
      <c r="BI396" s="32" t="s">
        <v>102</v>
      </c>
      <c r="BJ396" s="19"/>
      <c r="BL396" s="8"/>
      <c r="BM396" s="25">
        <v>86</v>
      </c>
      <c r="BN396" s="26">
        <v>93</v>
      </c>
      <c r="BO396" s="26">
        <v>54</v>
      </c>
      <c r="BP396" s="26">
        <v>117</v>
      </c>
      <c r="BQ396" s="26">
        <v>12</v>
      </c>
      <c r="BR396" s="26">
        <v>134</v>
      </c>
      <c r="BS396" s="26">
        <v>11</v>
      </c>
      <c r="BT396" s="26">
        <v>133</v>
      </c>
      <c r="BU396" s="26">
        <v>28</v>
      </c>
      <c r="BV396" s="26">
        <v>91</v>
      </c>
      <c r="BW396" s="26">
        <v>52</v>
      </c>
      <c r="BX396" s="27">
        <v>59</v>
      </c>
      <c r="BY396" s="28">
        <f t="shared" si="280"/>
        <v>83810</v>
      </c>
      <c r="BZ396" s="29">
        <f t="shared" si="281"/>
        <v>9082800</v>
      </c>
      <c r="CA396" s="14"/>
      <c r="CB396" s="191" t="s">
        <v>117</v>
      </c>
      <c r="CC396" s="30" t="s">
        <v>66</v>
      </c>
      <c r="CD396" s="31" t="s">
        <v>89</v>
      </c>
      <c r="CE396" s="31" t="s">
        <v>122</v>
      </c>
      <c r="CF396" s="31" t="s">
        <v>111</v>
      </c>
      <c r="CG396" s="31" t="s">
        <v>168</v>
      </c>
      <c r="CH396" s="31" t="s">
        <v>121</v>
      </c>
      <c r="CI396" s="31" t="s">
        <v>120</v>
      </c>
      <c r="CJ396" s="31" t="s">
        <v>169</v>
      </c>
      <c r="CK396" s="31" t="s">
        <v>116</v>
      </c>
      <c r="CL396" s="31" t="s">
        <v>119</v>
      </c>
      <c r="CM396" s="31" t="s">
        <v>86</v>
      </c>
      <c r="CN396" s="32" t="s">
        <v>73</v>
      </c>
      <c r="CO396" s="19"/>
    </row>
    <row r="397" spans="1:93" ht="12.75" x14ac:dyDescent="0.2">
      <c r="B397" s="8"/>
      <c r="C397" s="25">
        <v>126</v>
      </c>
      <c r="D397" s="26">
        <v>114</v>
      </c>
      <c r="E397" s="26">
        <v>119</v>
      </c>
      <c r="F397" s="26">
        <v>89</v>
      </c>
      <c r="G397" s="26">
        <v>79</v>
      </c>
      <c r="H397" s="26">
        <v>130</v>
      </c>
      <c r="I397" s="26">
        <v>15</v>
      </c>
      <c r="J397" s="26">
        <v>66</v>
      </c>
      <c r="K397" s="26">
        <v>56</v>
      </c>
      <c r="L397" s="26">
        <v>26</v>
      </c>
      <c r="M397" s="26">
        <v>31</v>
      </c>
      <c r="N397" s="27">
        <v>19</v>
      </c>
      <c r="O397" s="28">
        <f t="shared" si="276"/>
        <v>83810</v>
      </c>
      <c r="P397" s="29">
        <f t="shared" si="277"/>
        <v>9082800</v>
      </c>
      <c r="Q397" s="14"/>
      <c r="R397" s="191" t="s">
        <v>140</v>
      </c>
      <c r="S397" s="30" t="s">
        <v>75</v>
      </c>
      <c r="T397" s="31" t="s">
        <v>97</v>
      </c>
      <c r="U397" s="31" t="s">
        <v>46</v>
      </c>
      <c r="V397" s="119" t="s">
        <v>48</v>
      </c>
      <c r="W397" s="31" t="s">
        <v>103</v>
      </c>
      <c r="X397" s="112" t="s">
        <v>8</v>
      </c>
      <c r="Y397" s="31" t="s">
        <v>19</v>
      </c>
      <c r="Z397" s="31" t="s">
        <v>106</v>
      </c>
      <c r="AA397" s="31" t="s">
        <v>47</v>
      </c>
      <c r="AB397" s="31" t="s">
        <v>49</v>
      </c>
      <c r="AC397" s="31" t="s">
        <v>92</v>
      </c>
      <c r="AD397" s="32" t="s">
        <v>64</v>
      </c>
      <c r="AE397" s="19"/>
      <c r="AG397" s="8"/>
      <c r="AH397" s="25">
        <v>100</v>
      </c>
      <c r="AI397" s="26">
        <v>45</v>
      </c>
      <c r="AJ397" s="26">
        <v>27</v>
      </c>
      <c r="AK397" s="26">
        <v>118</v>
      </c>
      <c r="AL397" s="26">
        <v>110</v>
      </c>
      <c r="AM397" s="26">
        <v>62</v>
      </c>
      <c r="AN397" s="26">
        <v>36</v>
      </c>
      <c r="AO397" s="26">
        <v>141</v>
      </c>
      <c r="AP397" s="26">
        <v>4</v>
      </c>
      <c r="AQ397" s="26">
        <v>109</v>
      </c>
      <c r="AR397" s="26">
        <v>83</v>
      </c>
      <c r="AS397" s="27">
        <v>35</v>
      </c>
      <c r="AT397" s="28">
        <f t="shared" si="278"/>
        <v>83810</v>
      </c>
      <c r="AU397" s="29">
        <f t="shared" si="279"/>
        <v>9082800</v>
      </c>
      <c r="AV397" s="14"/>
      <c r="AW397" s="184" t="s">
        <v>132</v>
      </c>
      <c r="AX397" s="30" t="s">
        <v>108</v>
      </c>
      <c r="AY397" s="31" t="s">
        <v>101</v>
      </c>
      <c r="AZ397" s="31" t="s">
        <v>16</v>
      </c>
      <c r="BA397" s="187" t="s">
        <v>11</v>
      </c>
      <c r="BB397" s="31" t="s">
        <v>175</v>
      </c>
      <c r="BC397" s="31" t="s">
        <v>21</v>
      </c>
      <c r="BD397" s="31" t="s">
        <v>57</v>
      </c>
      <c r="BE397" s="171" t="s">
        <v>79</v>
      </c>
      <c r="BF397" s="31" t="s">
        <v>82</v>
      </c>
      <c r="BG397" s="31" t="s">
        <v>60</v>
      </c>
      <c r="BH397" s="31" t="s">
        <v>32</v>
      </c>
      <c r="BI397" s="32" t="s">
        <v>176</v>
      </c>
      <c r="BJ397" s="19"/>
      <c r="BL397" s="8"/>
      <c r="BM397" s="25">
        <v>3</v>
      </c>
      <c r="BN397" s="26">
        <v>4</v>
      </c>
      <c r="BO397" s="26">
        <v>45</v>
      </c>
      <c r="BP397" s="26">
        <v>65</v>
      </c>
      <c r="BQ397" s="26">
        <v>68</v>
      </c>
      <c r="BR397" s="26">
        <v>69</v>
      </c>
      <c r="BS397" s="26">
        <v>76</v>
      </c>
      <c r="BT397" s="26">
        <v>77</v>
      </c>
      <c r="BU397" s="26">
        <v>80</v>
      </c>
      <c r="BV397" s="26">
        <v>100</v>
      </c>
      <c r="BW397" s="26">
        <v>141</v>
      </c>
      <c r="BX397" s="27">
        <v>142</v>
      </c>
      <c r="BY397" s="28">
        <f t="shared" si="280"/>
        <v>83810</v>
      </c>
      <c r="BZ397" s="29">
        <f t="shared" si="281"/>
        <v>9082800</v>
      </c>
      <c r="CA397" s="14"/>
      <c r="CB397" s="191" t="s">
        <v>297</v>
      </c>
      <c r="CC397" s="30" t="s">
        <v>72</v>
      </c>
      <c r="CD397" s="31" t="s">
        <v>82</v>
      </c>
      <c r="CE397" s="31" t="s">
        <v>101</v>
      </c>
      <c r="CF397" s="31" t="s">
        <v>35</v>
      </c>
      <c r="CG397" s="31" t="s">
        <v>81</v>
      </c>
      <c r="CH397" s="31" t="s">
        <v>70</v>
      </c>
      <c r="CI397" s="31" t="s">
        <v>69</v>
      </c>
      <c r="CJ397" s="31" t="s">
        <v>80</v>
      </c>
      <c r="CK397" s="31" t="s">
        <v>40</v>
      </c>
      <c r="CL397" s="31" t="s">
        <v>108</v>
      </c>
      <c r="CM397" s="31" t="s">
        <v>79</v>
      </c>
      <c r="CN397" s="32" t="s">
        <v>67</v>
      </c>
      <c r="CO397" s="19"/>
    </row>
    <row r="398" spans="1:93" ht="12.75" x14ac:dyDescent="0.2">
      <c r="B398" s="8"/>
      <c r="C398" s="25">
        <v>100</v>
      </c>
      <c r="D398" s="26">
        <v>62</v>
      </c>
      <c r="E398" s="26">
        <v>36</v>
      </c>
      <c r="F398" s="26">
        <v>35</v>
      </c>
      <c r="G398" s="26">
        <v>27</v>
      </c>
      <c r="H398" s="26">
        <v>141</v>
      </c>
      <c r="I398" s="26">
        <v>4</v>
      </c>
      <c r="J398" s="26">
        <v>118</v>
      </c>
      <c r="K398" s="26">
        <v>110</v>
      </c>
      <c r="L398" s="26">
        <v>109</v>
      </c>
      <c r="M398" s="26">
        <v>83</v>
      </c>
      <c r="N398" s="27">
        <v>45</v>
      </c>
      <c r="O398" s="28">
        <f t="shared" si="276"/>
        <v>83810</v>
      </c>
      <c r="P398" s="29">
        <f t="shared" si="277"/>
        <v>9082800</v>
      </c>
      <c r="Q398" s="14"/>
      <c r="R398" s="191" t="s">
        <v>151</v>
      </c>
      <c r="S398" s="30" t="s">
        <v>108</v>
      </c>
      <c r="T398" s="31" t="s">
        <v>21</v>
      </c>
      <c r="U398" s="31" t="s">
        <v>57</v>
      </c>
      <c r="V398" s="31" t="s">
        <v>176</v>
      </c>
      <c r="W398" s="119" t="s">
        <v>16</v>
      </c>
      <c r="X398" s="31" t="s">
        <v>79</v>
      </c>
      <c r="Y398" s="112" t="s">
        <v>82</v>
      </c>
      <c r="Z398" s="31" t="s">
        <v>11</v>
      </c>
      <c r="AA398" s="31" t="s">
        <v>175</v>
      </c>
      <c r="AB398" s="31" t="s">
        <v>60</v>
      </c>
      <c r="AC398" s="31" t="s">
        <v>32</v>
      </c>
      <c r="AD398" s="32" t="s">
        <v>101</v>
      </c>
      <c r="AE398" s="19"/>
      <c r="AG398" s="8"/>
      <c r="AH398" s="25">
        <v>126</v>
      </c>
      <c r="AI398" s="26">
        <v>19</v>
      </c>
      <c r="AJ398" s="26">
        <v>79</v>
      </c>
      <c r="AK398" s="26">
        <v>66</v>
      </c>
      <c r="AL398" s="26">
        <v>56</v>
      </c>
      <c r="AM398" s="26">
        <v>114</v>
      </c>
      <c r="AN398" s="26">
        <v>119</v>
      </c>
      <c r="AO398" s="26">
        <v>130</v>
      </c>
      <c r="AP398" s="26">
        <v>15</v>
      </c>
      <c r="AQ398" s="26">
        <v>26</v>
      </c>
      <c r="AR398" s="26">
        <v>31</v>
      </c>
      <c r="AS398" s="27">
        <v>89</v>
      </c>
      <c r="AT398" s="28">
        <f t="shared" si="278"/>
        <v>83810</v>
      </c>
      <c r="AU398" s="29">
        <f t="shared" si="279"/>
        <v>9082800</v>
      </c>
      <c r="AV398" s="14"/>
      <c r="AW398" s="184" t="s">
        <v>117</v>
      </c>
      <c r="AX398" s="30" t="s">
        <v>75</v>
      </c>
      <c r="AY398" s="31" t="s">
        <v>64</v>
      </c>
      <c r="AZ398" s="31" t="s">
        <v>103</v>
      </c>
      <c r="BA398" s="31" t="s">
        <v>106</v>
      </c>
      <c r="BB398" s="187" t="s">
        <v>47</v>
      </c>
      <c r="BC398" s="31" t="s">
        <v>97</v>
      </c>
      <c r="BD398" s="31" t="s">
        <v>46</v>
      </c>
      <c r="BE398" s="31" t="s">
        <v>8</v>
      </c>
      <c r="BF398" s="171" t="s">
        <v>19</v>
      </c>
      <c r="BG398" s="31" t="s">
        <v>49</v>
      </c>
      <c r="BH398" s="31" t="s">
        <v>92</v>
      </c>
      <c r="BI398" s="32" t="s">
        <v>48</v>
      </c>
      <c r="BJ398" s="19"/>
      <c r="BL398" s="8"/>
      <c r="BM398" s="25">
        <v>97</v>
      </c>
      <c r="BN398" s="26">
        <v>118</v>
      </c>
      <c r="BO398" s="26">
        <v>41</v>
      </c>
      <c r="BP398" s="26">
        <v>21</v>
      </c>
      <c r="BQ398" s="26">
        <v>126</v>
      </c>
      <c r="BR398" s="26">
        <v>38</v>
      </c>
      <c r="BS398" s="26">
        <v>107</v>
      </c>
      <c r="BT398" s="26">
        <v>19</v>
      </c>
      <c r="BU398" s="26">
        <v>124</v>
      </c>
      <c r="BV398" s="26">
        <v>104</v>
      </c>
      <c r="BW398" s="26">
        <v>27</v>
      </c>
      <c r="BX398" s="27">
        <v>48</v>
      </c>
      <c r="BY398" s="28">
        <f t="shared" si="280"/>
        <v>83810</v>
      </c>
      <c r="BZ398" s="29">
        <f t="shared" si="281"/>
        <v>9082800</v>
      </c>
      <c r="CA398" s="14"/>
      <c r="CB398" s="191" t="s">
        <v>42</v>
      </c>
      <c r="CC398" s="30" t="s">
        <v>141</v>
      </c>
      <c r="CD398" s="31" t="s">
        <v>11</v>
      </c>
      <c r="CE398" s="31" t="s">
        <v>105</v>
      </c>
      <c r="CF398" s="31" t="s">
        <v>100</v>
      </c>
      <c r="CG398" s="31" t="s">
        <v>75</v>
      </c>
      <c r="CH398" s="31" t="s">
        <v>149</v>
      </c>
      <c r="CI398" s="31" t="s">
        <v>148</v>
      </c>
      <c r="CJ398" s="31" t="s">
        <v>64</v>
      </c>
      <c r="CK398" s="31" t="s">
        <v>109</v>
      </c>
      <c r="CL398" s="31" t="s">
        <v>104</v>
      </c>
      <c r="CM398" s="31" t="s">
        <v>16</v>
      </c>
      <c r="CN398" s="32" t="s">
        <v>146</v>
      </c>
      <c r="CO398" s="19"/>
    </row>
    <row r="399" spans="1:93" ht="12.75" x14ac:dyDescent="0.2">
      <c r="B399" s="8"/>
      <c r="C399" s="25">
        <v>71</v>
      </c>
      <c r="D399" s="26">
        <v>1</v>
      </c>
      <c r="E399" s="26">
        <v>53</v>
      </c>
      <c r="F399" s="26">
        <v>138</v>
      </c>
      <c r="G399" s="26">
        <v>49</v>
      </c>
      <c r="H399" s="26">
        <v>78</v>
      </c>
      <c r="I399" s="26">
        <v>67</v>
      </c>
      <c r="J399" s="26">
        <v>96</v>
      </c>
      <c r="K399" s="26">
        <v>7</v>
      </c>
      <c r="L399" s="26">
        <v>92</v>
      </c>
      <c r="M399" s="26">
        <v>144</v>
      </c>
      <c r="N399" s="27">
        <v>74</v>
      </c>
      <c r="O399" s="28">
        <f t="shared" si="276"/>
        <v>83810</v>
      </c>
      <c r="P399" s="29">
        <f t="shared" si="277"/>
        <v>9082800</v>
      </c>
      <c r="Q399" s="14"/>
      <c r="R399" s="191" t="s">
        <v>164</v>
      </c>
      <c r="S399" s="30" t="s">
        <v>88</v>
      </c>
      <c r="T399" s="31" t="s">
        <v>55</v>
      </c>
      <c r="U399" s="31" t="s">
        <v>29</v>
      </c>
      <c r="V399" s="31" t="s">
        <v>52</v>
      </c>
      <c r="W399" s="31" t="s">
        <v>138</v>
      </c>
      <c r="X399" s="119" t="s">
        <v>71</v>
      </c>
      <c r="Y399" s="31" t="s">
        <v>68</v>
      </c>
      <c r="Z399" s="112" t="s">
        <v>139</v>
      </c>
      <c r="AA399" s="31" t="s">
        <v>43</v>
      </c>
      <c r="AB399" s="31" t="s">
        <v>24</v>
      </c>
      <c r="AC399" s="31" t="s">
        <v>62</v>
      </c>
      <c r="AD399" s="32" t="s">
        <v>87</v>
      </c>
      <c r="AE399" s="19"/>
      <c r="AG399" s="8"/>
      <c r="AH399" s="25">
        <v>13</v>
      </c>
      <c r="AI399" s="26">
        <v>132</v>
      </c>
      <c r="AJ399" s="26">
        <v>11</v>
      </c>
      <c r="AK399" s="26">
        <v>134</v>
      </c>
      <c r="AL399" s="26">
        <v>30</v>
      </c>
      <c r="AM399" s="26">
        <v>61</v>
      </c>
      <c r="AN399" s="26">
        <v>97</v>
      </c>
      <c r="AO399" s="26">
        <v>50</v>
      </c>
      <c r="AP399" s="26">
        <v>95</v>
      </c>
      <c r="AQ399" s="26">
        <v>48</v>
      </c>
      <c r="AR399" s="26">
        <v>84</v>
      </c>
      <c r="AS399" s="27">
        <v>115</v>
      </c>
      <c r="AT399" s="28">
        <f t="shared" si="278"/>
        <v>83810</v>
      </c>
      <c r="AU399" s="29">
        <f t="shared" si="279"/>
        <v>9082800</v>
      </c>
      <c r="AV399" s="14"/>
      <c r="AW399" s="184" t="s">
        <v>42</v>
      </c>
      <c r="AX399" s="30" t="s">
        <v>118</v>
      </c>
      <c r="AY399" s="31" t="s">
        <v>123</v>
      </c>
      <c r="AZ399" s="31" t="s">
        <v>120</v>
      </c>
      <c r="BA399" s="31" t="s">
        <v>121</v>
      </c>
      <c r="BB399" s="31" t="s">
        <v>114</v>
      </c>
      <c r="BC399" s="187" t="s">
        <v>15</v>
      </c>
      <c r="BD399" s="31" t="s">
        <v>141</v>
      </c>
      <c r="BE399" s="31" t="s">
        <v>18</v>
      </c>
      <c r="BF399" s="31" t="s">
        <v>9</v>
      </c>
      <c r="BG399" s="171" t="s">
        <v>146</v>
      </c>
      <c r="BH399" s="31" t="s">
        <v>12</v>
      </c>
      <c r="BI399" s="32" t="s">
        <v>113</v>
      </c>
      <c r="BJ399" s="19"/>
      <c r="BL399" s="8"/>
      <c r="BM399" s="25">
        <v>1</v>
      </c>
      <c r="BN399" s="26">
        <v>2</v>
      </c>
      <c r="BO399" s="26">
        <v>57</v>
      </c>
      <c r="BP399" s="26">
        <v>66</v>
      </c>
      <c r="BQ399" s="26">
        <v>71</v>
      </c>
      <c r="BR399" s="26">
        <v>72</v>
      </c>
      <c r="BS399" s="26">
        <v>73</v>
      </c>
      <c r="BT399" s="26">
        <v>74</v>
      </c>
      <c r="BU399" s="26">
        <v>79</v>
      </c>
      <c r="BV399" s="26">
        <v>88</v>
      </c>
      <c r="BW399" s="26">
        <v>143</v>
      </c>
      <c r="BX399" s="27">
        <v>144</v>
      </c>
      <c r="BY399" s="28">
        <f t="shared" si="280"/>
        <v>83810</v>
      </c>
      <c r="BZ399" s="29">
        <f t="shared" si="281"/>
        <v>9082800</v>
      </c>
      <c r="CA399" s="14"/>
      <c r="CB399" s="191"/>
      <c r="CC399" s="30" t="s">
        <v>55</v>
      </c>
      <c r="CD399" s="31" t="s">
        <v>157</v>
      </c>
      <c r="CE399" s="31" t="s">
        <v>61</v>
      </c>
      <c r="CF399" s="31" t="s">
        <v>106</v>
      </c>
      <c r="CG399" s="31" t="s">
        <v>88</v>
      </c>
      <c r="CH399" s="31" t="s">
        <v>77</v>
      </c>
      <c r="CI399" s="31" t="s">
        <v>84</v>
      </c>
      <c r="CJ399" s="31" t="s">
        <v>87</v>
      </c>
      <c r="CK399" s="31" t="s">
        <v>103</v>
      </c>
      <c r="CL399" s="31" t="s">
        <v>56</v>
      </c>
      <c r="CM399" s="31" t="s">
        <v>158</v>
      </c>
      <c r="CN399" s="32" t="s">
        <v>62</v>
      </c>
      <c r="CO399" s="19"/>
    </row>
    <row r="400" spans="1:93" ht="12.75" x14ac:dyDescent="0.2">
      <c r="B400" s="8"/>
      <c r="C400" s="25">
        <v>75</v>
      </c>
      <c r="D400" s="26">
        <v>57</v>
      </c>
      <c r="E400" s="26">
        <v>25</v>
      </c>
      <c r="F400" s="26">
        <v>14</v>
      </c>
      <c r="G400" s="26">
        <v>123</v>
      </c>
      <c r="H400" s="26">
        <v>29</v>
      </c>
      <c r="I400" s="26">
        <v>116</v>
      </c>
      <c r="J400" s="26">
        <v>22</v>
      </c>
      <c r="K400" s="26">
        <v>131</v>
      </c>
      <c r="L400" s="26">
        <v>120</v>
      </c>
      <c r="M400" s="26">
        <v>88</v>
      </c>
      <c r="N400" s="27">
        <v>70</v>
      </c>
      <c r="O400" s="28">
        <f t="shared" si="276"/>
        <v>83810</v>
      </c>
      <c r="P400" s="29">
        <f t="shared" si="277"/>
        <v>9082800</v>
      </c>
      <c r="Q400" s="14"/>
      <c r="R400" s="191" t="s">
        <v>170</v>
      </c>
      <c r="S400" s="30" t="s">
        <v>163</v>
      </c>
      <c r="T400" s="31" t="s">
        <v>61</v>
      </c>
      <c r="U400" s="31" t="s">
        <v>93</v>
      </c>
      <c r="V400" s="31" t="s">
        <v>17</v>
      </c>
      <c r="W400" s="31" t="s">
        <v>126</v>
      </c>
      <c r="X400" s="31" t="s">
        <v>136</v>
      </c>
      <c r="Y400" s="119" t="s">
        <v>133</v>
      </c>
      <c r="Z400" s="31" t="s">
        <v>127</v>
      </c>
      <c r="AA400" s="112" t="s">
        <v>10</v>
      </c>
      <c r="AB400" s="31" t="s">
        <v>96</v>
      </c>
      <c r="AC400" s="31" t="s">
        <v>56</v>
      </c>
      <c r="AD400" s="32" t="s">
        <v>162</v>
      </c>
      <c r="AE400" s="19"/>
      <c r="AG400" s="8"/>
      <c r="AH400" s="25">
        <v>142</v>
      </c>
      <c r="AI400" s="26">
        <v>3</v>
      </c>
      <c r="AJ400" s="26">
        <v>68</v>
      </c>
      <c r="AK400" s="26">
        <v>77</v>
      </c>
      <c r="AL400" s="26">
        <v>21</v>
      </c>
      <c r="AM400" s="26">
        <v>54</v>
      </c>
      <c r="AN400" s="26">
        <v>122</v>
      </c>
      <c r="AO400" s="26">
        <v>64</v>
      </c>
      <c r="AP400" s="26">
        <v>81</v>
      </c>
      <c r="AQ400" s="26">
        <v>23</v>
      </c>
      <c r="AR400" s="26">
        <v>91</v>
      </c>
      <c r="AS400" s="27">
        <v>124</v>
      </c>
      <c r="AT400" s="28">
        <f t="shared" si="278"/>
        <v>83810</v>
      </c>
      <c r="AU400" s="29">
        <f t="shared" si="279"/>
        <v>9082800</v>
      </c>
      <c r="AV400" s="14"/>
      <c r="AW400" s="184" t="s">
        <v>76</v>
      </c>
      <c r="AX400" s="30" t="s">
        <v>67</v>
      </c>
      <c r="AY400" s="31" t="s">
        <v>72</v>
      </c>
      <c r="AZ400" s="31" t="s">
        <v>81</v>
      </c>
      <c r="BA400" s="31" t="s">
        <v>80</v>
      </c>
      <c r="BB400" s="31" t="s">
        <v>100</v>
      </c>
      <c r="BC400" s="31" t="s">
        <v>122</v>
      </c>
      <c r="BD400" s="187" t="s">
        <v>74</v>
      </c>
      <c r="BE400" s="31" t="s">
        <v>152</v>
      </c>
      <c r="BF400" s="31" t="s">
        <v>153</v>
      </c>
      <c r="BG400" s="31" t="s">
        <v>65</v>
      </c>
      <c r="BH400" s="171" t="s">
        <v>119</v>
      </c>
      <c r="BI400" s="32" t="s">
        <v>109</v>
      </c>
      <c r="BJ400" s="19"/>
      <c r="BL400" s="8"/>
      <c r="BM400" s="25">
        <v>95</v>
      </c>
      <c r="BN400" s="26">
        <v>113</v>
      </c>
      <c r="BO400" s="26">
        <v>135</v>
      </c>
      <c r="BP400" s="26">
        <v>58</v>
      </c>
      <c r="BQ400" s="26">
        <v>64</v>
      </c>
      <c r="BR400" s="26">
        <v>9</v>
      </c>
      <c r="BS400" s="26">
        <v>136</v>
      </c>
      <c r="BT400" s="26">
        <v>81</v>
      </c>
      <c r="BU400" s="26">
        <v>87</v>
      </c>
      <c r="BV400" s="26">
        <v>10</v>
      </c>
      <c r="BW400" s="26">
        <v>32</v>
      </c>
      <c r="BX400" s="27">
        <v>50</v>
      </c>
      <c r="BY400" s="28">
        <f t="shared" si="280"/>
        <v>83810</v>
      </c>
      <c r="BZ400" s="29">
        <f t="shared" si="281"/>
        <v>9082800</v>
      </c>
      <c r="CA400" s="14"/>
      <c r="CB400" s="191" t="s">
        <v>161</v>
      </c>
      <c r="CC400" s="30" t="s">
        <v>9</v>
      </c>
      <c r="CD400" s="31" t="s">
        <v>155</v>
      </c>
      <c r="CE400" s="31" t="s">
        <v>112</v>
      </c>
      <c r="CF400" s="31" t="s">
        <v>44</v>
      </c>
      <c r="CG400" s="31" t="s">
        <v>152</v>
      </c>
      <c r="CH400" s="31" t="s">
        <v>150</v>
      </c>
      <c r="CI400" s="31" t="s">
        <v>147</v>
      </c>
      <c r="CJ400" s="31" t="s">
        <v>153</v>
      </c>
      <c r="CK400" s="31" t="s">
        <v>51</v>
      </c>
      <c r="CL400" s="31" t="s">
        <v>115</v>
      </c>
      <c r="CM400" s="31" t="s">
        <v>160</v>
      </c>
      <c r="CN400" s="32" t="s">
        <v>18</v>
      </c>
      <c r="CO400" s="19"/>
    </row>
    <row r="401" spans="2:93" ht="12.75" x14ac:dyDescent="0.2">
      <c r="B401" s="8"/>
      <c r="C401" s="25">
        <v>17</v>
      </c>
      <c r="D401" s="26">
        <v>133</v>
      </c>
      <c r="E401" s="26">
        <v>90</v>
      </c>
      <c r="F401" s="26">
        <v>44</v>
      </c>
      <c r="G401" s="26">
        <v>24</v>
      </c>
      <c r="H401" s="26">
        <v>60</v>
      </c>
      <c r="I401" s="26">
        <v>85</v>
      </c>
      <c r="J401" s="26">
        <v>121</v>
      </c>
      <c r="K401" s="26">
        <v>101</v>
      </c>
      <c r="L401" s="26">
        <v>55</v>
      </c>
      <c r="M401" s="26">
        <v>12</v>
      </c>
      <c r="N401" s="27">
        <v>128</v>
      </c>
      <c r="O401" s="28">
        <f t="shared" si="276"/>
        <v>83810</v>
      </c>
      <c r="P401" s="29">
        <f t="shared" si="277"/>
        <v>9082800</v>
      </c>
      <c r="Q401" s="14"/>
      <c r="R401" s="191" t="s">
        <v>172</v>
      </c>
      <c r="S401" s="30" t="s">
        <v>91</v>
      </c>
      <c r="T401" s="31" t="s">
        <v>169</v>
      </c>
      <c r="U401" s="31" t="s">
        <v>145</v>
      </c>
      <c r="V401" s="31" t="s">
        <v>102</v>
      </c>
      <c r="W401" s="31" t="s">
        <v>159</v>
      </c>
      <c r="X401" s="31" t="s">
        <v>165</v>
      </c>
      <c r="Y401" s="31" t="s">
        <v>166</v>
      </c>
      <c r="Z401" s="119" t="s">
        <v>156</v>
      </c>
      <c r="AA401" s="31" t="s">
        <v>107</v>
      </c>
      <c r="AB401" s="112" t="s">
        <v>142</v>
      </c>
      <c r="AC401" s="31" t="s">
        <v>168</v>
      </c>
      <c r="AD401" s="32" t="s">
        <v>98</v>
      </c>
      <c r="AE401" s="19"/>
      <c r="AG401" s="8"/>
      <c r="AH401" s="25">
        <v>75</v>
      </c>
      <c r="AI401" s="26">
        <v>70</v>
      </c>
      <c r="AJ401" s="26">
        <v>123</v>
      </c>
      <c r="AK401" s="26">
        <v>22</v>
      </c>
      <c r="AL401" s="26">
        <v>131</v>
      </c>
      <c r="AM401" s="26">
        <v>57</v>
      </c>
      <c r="AN401" s="26">
        <v>25</v>
      </c>
      <c r="AO401" s="26">
        <v>29</v>
      </c>
      <c r="AP401" s="26">
        <v>116</v>
      </c>
      <c r="AQ401" s="26">
        <v>120</v>
      </c>
      <c r="AR401" s="26">
        <v>88</v>
      </c>
      <c r="AS401" s="27">
        <v>14</v>
      </c>
      <c r="AT401" s="28">
        <f t="shared" si="278"/>
        <v>83810</v>
      </c>
      <c r="AU401" s="29">
        <f t="shared" si="279"/>
        <v>9082800</v>
      </c>
      <c r="AV401" s="14"/>
      <c r="AW401" s="184"/>
      <c r="AX401" s="30" t="s">
        <v>163</v>
      </c>
      <c r="AY401" s="31" t="s">
        <v>162</v>
      </c>
      <c r="AZ401" s="31" t="s">
        <v>126</v>
      </c>
      <c r="BA401" s="31" t="s">
        <v>127</v>
      </c>
      <c r="BB401" s="31" t="s">
        <v>10</v>
      </c>
      <c r="BC401" s="31" t="s">
        <v>61</v>
      </c>
      <c r="BD401" s="31" t="s">
        <v>93</v>
      </c>
      <c r="BE401" s="187" t="s">
        <v>136</v>
      </c>
      <c r="BF401" s="31" t="s">
        <v>133</v>
      </c>
      <c r="BG401" s="31" t="s">
        <v>96</v>
      </c>
      <c r="BH401" s="31" t="s">
        <v>56</v>
      </c>
      <c r="BI401" s="172" t="s">
        <v>17</v>
      </c>
      <c r="BJ401" s="19"/>
      <c r="BL401" s="8"/>
      <c r="BM401" s="25">
        <v>98</v>
      </c>
      <c r="BN401" s="26">
        <v>110</v>
      </c>
      <c r="BO401" s="26">
        <v>108</v>
      </c>
      <c r="BP401" s="26">
        <v>96</v>
      </c>
      <c r="BQ401" s="26">
        <v>16</v>
      </c>
      <c r="BR401" s="26">
        <v>15</v>
      </c>
      <c r="BS401" s="26">
        <v>130</v>
      </c>
      <c r="BT401" s="26">
        <v>129</v>
      </c>
      <c r="BU401" s="26">
        <v>49</v>
      </c>
      <c r="BV401" s="26">
        <v>37</v>
      </c>
      <c r="BW401" s="26">
        <v>35</v>
      </c>
      <c r="BX401" s="27">
        <v>47</v>
      </c>
      <c r="BY401" s="28">
        <f t="shared" si="280"/>
        <v>83810</v>
      </c>
      <c r="BZ401" s="29">
        <f t="shared" si="281"/>
        <v>9082800</v>
      </c>
      <c r="CA401" s="14"/>
      <c r="CB401" s="191" t="s">
        <v>137</v>
      </c>
      <c r="CC401" s="30" t="s">
        <v>134</v>
      </c>
      <c r="CD401" s="31" t="s">
        <v>175</v>
      </c>
      <c r="CE401" s="31" t="s">
        <v>131</v>
      </c>
      <c r="CF401" s="31" t="s">
        <v>139</v>
      </c>
      <c r="CG401" s="31" t="s">
        <v>23</v>
      </c>
      <c r="CH401" s="31" t="s">
        <v>19</v>
      </c>
      <c r="CI401" s="31" t="s">
        <v>8</v>
      </c>
      <c r="CJ401" s="31" t="s">
        <v>30</v>
      </c>
      <c r="CK401" s="31" t="s">
        <v>138</v>
      </c>
      <c r="CL401" s="31" t="s">
        <v>130</v>
      </c>
      <c r="CM401" s="31" t="s">
        <v>176</v>
      </c>
      <c r="CN401" s="32" t="s">
        <v>135</v>
      </c>
      <c r="CO401" s="19"/>
    </row>
    <row r="402" spans="2:93" ht="12.75" x14ac:dyDescent="0.2">
      <c r="B402" s="8"/>
      <c r="C402" s="25">
        <v>65</v>
      </c>
      <c r="D402" s="26">
        <v>8</v>
      </c>
      <c r="E402" s="26">
        <v>40</v>
      </c>
      <c r="F402" s="26">
        <v>93</v>
      </c>
      <c r="G402" s="26">
        <v>111</v>
      </c>
      <c r="H402" s="26">
        <v>16</v>
      </c>
      <c r="I402" s="26">
        <v>129</v>
      </c>
      <c r="J402" s="26">
        <v>34</v>
      </c>
      <c r="K402" s="26">
        <v>52</v>
      </c>
      <c r="L402" s="26">
        <v>105</v>
      </c>
      <c r="M402" s="26">
        <v>137</v>
      </c>
      <c r="N402" s="27">
        <v>80</v>
      </c>
      <c r="O402" s="28">
        <f t="shared" si="276"/>
        <v>83810</v>
      </c>
      <c r="P402" s="29">
        <f t="shared" si="277"/>
        <v>9082800</v>
      </c>
      <c r="Q402" s="14"/>
      <c r="R402" s="191" t="s">
        <v>20</v>
      </c>
      <c r="S402" s="182" t="s">
        <v>35</v>
      </c>
      <c r="T402" s="31" t="s">
        <v>83</v>
      </c>
      <c r="U402" s="31" t="s">
        <v>39</v>
      </c>
      <c r="V402" s="31" t="s">
        <v>89</v>
      </c>
      <c r="W402" s="31" t="s">
        <v>38</v>
      </c>
      <c r="X402" s="31" t="s">
        <v>23</v>
      </c>
      <c r="Y402" s="31" t="s">
        <v>30</v>
      </c>
      <c r="Z402" s="31" t="s">
        <v>37</v>
      </c>
      <c r="AA402" s="119" t="s">
        <v>86</v>
      </c>
      <c r="AB402" s="31" t="s">
        <v>36</v>
      </c>
      <c r="AC402" s="31" t="s">
        <v>78</v>
      </c>
      <c r="AD402" s="32" t="s">
        <v>40</v>
      </c>
      <c r="AE402" s="19"/>
      <c r="AG402" s="8"/>
      <c r="AH402" s="25">
        <v>71</v>
      </c>
      <c r="AI402" s="26">
        <v>74</v>
      </c>
      <c r="AJ402" s="26">
        <v>49</v>
      </c>
      <c r="AK402" s="26">
        <v>96</v>
      </c>
      <c r="AL402" s="26">
        <v>7</v>
      </c>
      <c r="AM402" s="26">
        <v>1</v>
      </c>
      <c r="AN402" s="26">
        <v>53</v>
      </c>
      <c r="AO402" s="26">
        <v>78</v>
      </c>
      <c r="AP402" s="26">
        <v>67</v>
      </c>
      <c r="AQ402" s="26">
        <v>92</v>
      </c>
      <c r="AR402" s="26">
        <v>144</v>
      </c>
      <c r="AS402" s="27">
        <v>138</v>
      </c>
      <c r="AT402" s="28">
        <f t="shared" si="278"/>
        <v>83810</v>
      </c>
      <c r="AU402" s="29">
        <f t="shared" si="279"/>
        <v>9082800</v>
      </c>
      <c r="AV402" s="14"/>
      <c r="AW402" s="184" t="s">
        <v>211</v>
      </c>
      <c r="AX402" s="30" t="s">
        <v>88</v>
      </c>
      <c r="AY402" s="31" t="s">
        <v>87</v>
      </c>
      <c r="AZ402" s="171" t="s">
        <v>138</v>
      </c>
      <c r="BA402" s="31" t="s">
        <v>139</v>
      </c>
      <c r="BB402" s="31" t="s">
        <v>43</v>
      </c>
      <c r="BC402" s="31" t="s">
        <v>55</v>
      </c>
      <c r="BD402" s="31" t="s">
        <v>29</v>
      </c>
      <c r="BE402" s="31" t="s">
        <v>71</v>
      </c>
      <c r="BF402" s="187" t="s">
        <v>68</v>
      </c>
      <c r="BG402" s="31" t="s">
        <v>24</v>
      </c>
      <c r="BH402" s="31" t="s">
        <v>62</v>
      </c>
      <c r="BI402" s="32" t="s">
        <v>52</v>
      </c>
      <c r="BJ402" s="19"/>
      <c r="BL402" s="8"/>
      <c r="BM402" s="25">
        <v>94</v>
      </c>
      <c r="BN402" s="26">
        <v>106</v>
      </c>
      <c r="BO402" s="26">
        <v>92</v>
      </c>
      <c r="BP402" s="26">
        <v>128</v>
      </c>
      <c r="BQ402" s="26">
        <v>127</v>
      </c>
      <c r="BR402" s="26">
        <v>121</v>
      </c>
      <c r="BS402" s="26">
        <v>24</v>
      </c>
      <c r="BT402" s="26">
        <v>18</v>
      </c>
      <c r="BU402" s="26">
        <v>17</v>
      </c>
      <c r="BV402" s="26">
        <v>53</v>
      </c>
      <c r="BW402" s="26">
        <v>39</v>
      </c>
      <c r="BX402" s="27">
        <v>51</v>
      </c>
      <c r="BY402" s="28">
        <f t="shared" si="280"/>
        <v>83810</v>
      </c>
      <c r="BZ402" s="29">
        <f t="shared" si="281"/>
        <v>9082800</v>
      </c>
      <c r="CA402" s="14"/>
      <c r="CB402" s="191" t="s">
        <v>117</v>
      </c>
      <c r="CC402" s="30" t="s">
        <v>45</v>
      </c>
      <c r="CD402" s="31" t="s">
        <v>128</v>
      </c>
      <c r="CE402" s="31" t="s">
        <v>24</v>
      </c>
      <c r="CF402" s="31" t="s">
        <v>98</v>
      </c>
      <c r="CG402" s="31" t="s">
        <v>41</v>
      </c>
      <c r="CH402" s="31" t="s">
        <v>156</v>
      </c>
      <c r="CI402" s="31" t="s">
        <v>159</v>
      </c>
      <c r="CJ402" s="31" t="s">
        <v>34</v>
      </c>
      <c r="CK402" s="31" t="s">
        <v>91</v>
      </c>
      <c r="CL402" s="31" t="s">
        <v>29</v>
      </c>
      <c r="CM402" s="31" t="s">
        <v>125</v>
      </c>
      <c r="CN402" s="32" t="s">
        <v>50</v>
      </c>
      <c r="CO402" s="19"/>
    </row>
    <row r="403" spans="2:93" ht="12.75" x14ac:dyDescent="0.2">
      <c r="B403" s="8"/>
      <c r="C403" s="25">
        <v>142</v>
      </c>
      <c r="D403" s="26">
        <v>54</v>
      </c>
      <c r="E403" s="26">
        <v>122</v>
      </c>
      <c r="F403" s="26">
        <v>124</v>
      </c>
      <c r="G403" s="26">
        <v>68</v>
      </c>
      <c r="H403" s="26">
        <v>64</v>
      </c>
      <c r="I403" s="26">
        <v>81</v>
      </c>
      <c r="J403" s="26">
        <v>77</v>
      </c>
      <c r="K403" s="26">
        <v>21</v>
      </c>
      <c r="L403" s="26">
        <v>23</v>
      </c>
      <c r="M403" s="26">
        <v>91</v>
      </c>
      <c r="N403" s="27">
        <v>3</v>
      </c>
      <c r="O403" s="28">
        <f t="shared" si="276"/>
        <v>83810</v>
      </c>
      <c r="P403" s="29">
        <f t="shared" si="277"/>
        <v>9082800</v>
      </c>
      <c r="Q403" s="14"/>
      <c r="R403" s="191" t="s">
        <v>53</v>
      </c>
      <c r="S403" s="30" t="s">
        <v>67</v>
      </c>
      <c r="T403" s="112" t="s">
        <v>122</v>
      </c>
      <c r="U403" s="31" t="s">
        <v>74</v>
      </c>
      <c r="V403" s="31" t="s">
        <v>109</v>
      </c>
      <c r="W403" s="31" t="s">
        <v>81</v>
      </c>
      <c r="X403" s="31" t="s">
        <v>152</v>
      </c>
      <c r="Y403" s="31" t="s">
        <v>153</v>
      </c>
      <c r="Z403" s="31" t="s">
        <v>80</v>
      </c>
      <c r="AA403" s="31" t="s">
        <v>100</v>
      </c>
      <c r="AB403" s="119" t="s">
        <v>65</v>
      </c>
      <c r="AC403" s="31" t="s">
        <v>119</v>
      </c>
      <c r="AD403" s="32" t="s">
        <v>72</v>
      </c>
      <c r="AE403" s="19"/>
      <c r="AG403" s="8"/>
      <c r="AH403" s="25">
        <v>39</v>
      </c>
      <c r="AI403" s="26">
        <v>106</v>
      </c>
      <c r="AJ403" s="26">
        <v>32</v>
      </c>
      <c r="AK403" s="26">
        <v>113</v>
      </c>
      <c r="AL403" s="26">
        <v>117</v>
      </c>
      <c r="AM403" s="26">
        <v>69</v>
      </c>
      <c r="AN403" s="26">
        <v>6</v>
      </c>
      <c r="AO403" s="26">
        <v>107</v>
      </c>
      <c r="AP403" s="26">
        <v>38</v>
      </c>
      <c r="AQ403" s="26">
        <v>139</v>
      </c>
      <c r="AR403" s="26">
        <v>76</v>
      </c>
      <c r="AS403" s="27">
        <v>28</v>
      </c>
      <c r="AT403" s="28">
        <f t="shared" si="278"/>
        <v>83810</v>
      </c>
      <c r="AU403" s="29">
        <f t="shared" si="279"/>
        <v>9082800</v>
      </c>
      <c r="AV403" s="14"/>
      <c r="AW403" s="184" t="s">
        <v>42</v>
      </c>
      <c r="AX403" s="30" t="s">
        <v>125</v>
      </c>
      <c r="AY403" s="31" t="s">
        <v>128</v>
      </c>
      <c r="AZ403" s="31" t="s">
        <v>160</v>
      </c>
      <c r="BA403" s="171" t="s">
        <v>155</v>
      </c>
      <c r="BB403" s="31" t="s">
        <v>111</v>
      </c>
      <c r="BC403" s="31" t="s">
        <v>70</v>
      </c>
      <c r="BD403" s="31" t="s">
        <v>28</v>
      </c>
      <c r="BE403" s="31" t="s">
        <v>148</v>
      </c>
      <c r="BF403" s="31" t="s">
        <v>149</v>
      </c>
      <c r="BG403" s="187" t="s">
        <v>25</v>
      </c>
      <c r="BH403" s="31" t="s">
        <v>69</v>
      </c>
      <c r="BI403" s="32" t="s">
        <v>116</v>
      </c>
      <c r="BJ403" s="19"/>
      <c r="BL403" s="8"/>
      <c r="BM403" s="25">
        <v>120</v>
      </c>
      <c r="BN403" s="26">
        <v>78</v>
      </c>
      <c r="BO403" s="26">
        <v>90</v>
      </c>
      <c r="BP403" s="26">
        <v>14</v>
      </c>
      <c r="BQ403" s="26">
        <v>132</v>
      </c>
      <c r="BR403" s="26">
        <v>44</v>
      </c>
      <c r="BS403" s="26">
        <v>101</v>
      </c>
      <c r="BT403" s="26">
        <v>13</v>
      </c>
      <c r="BU403" s="26">
        <v>131</v>
      </c>
      <c r="BV403" s="26">
        <v>55</v>
      </c>
      <c r="BW403" s="26">
        <v>67</v>
      </c>
      <c r="BX403" s="27">
        <v>25</v>
      </c>
      <c r="BY403" s="28">
        <f t="shared" si="280"/>
        <v>83810</v>
      </c>
      <c r="BZ403" s="29">
        <f t="shared" si="281"/>
        <v>9082800</v>
      </c>
      <c r="CA403" s="14"/>
      <c r="CB403" s="191" t="s">
        <v>173</v>
      </c>
      <c r="CC403" s="30" t="s">
        <v>96</v>
      </c>
      <c r="CD403" s="31" t="s">
        <v>71</v>
      </c>
      <c r="CE403" s="31" t="s">
        <v>145</v>
      </c>
      <c r="CF403" s="31" t="s">
        <v>17</v>
      </c>
      <c r="CG403" s="31" t="s">
        <v>123</v>
      </c>
      <c r="CH403" s="31" t="s">
        <v>102</v>
      </c>
      <c r="CI403" s="31" t="s">
        <v>107</v>
      </c>
      <c r="CJ403" s="31" t="s">
        <v>118</v>
      </c>
      <c r="CK403" s="31" t="s">
        <v>10</v>
      </c>
      <c r="CL403" s="31" t="s">
        <v>142</v>
      </c>
      <c r="CM403" s="31" t="s">
        <v>68</v>
      </c>
      <c r="CN403" s="32" t="s">
        <v>93</v>
      </c>
      <c r="CO403" s="19"/>
    </row>
    <row r="404" spans="2:93" ht="12.75" x14ac:dyDescent="0.2">
      <c r="B404" s="8"/>
      <c r="C404" s="25">
        <v>13</v>
      </c>
      <c r="D404" s="26">
        <v>61</v>
      </c>
      <c r="E404" s="26">
        <v>97</v>
      </c>
      <c r="F404" s="26">
        <v>115</v>
      </c>
      <c r="G404" s="26">
        <v>11</v>
      </c>
      <c r="H404" s="26">
        <v>50</v>
      </c>
      <c r="I404" s="26">
        <v>95</v>
      </c>
      <c r="J404" s="26">
        <v>134</v>
      </c>
      <c r="K404" s="26">
        <v>30</v>
      </c>
      <c r="L404" s="26">
        <v>48</v>
      </c>
      <c r="M404" s="26">
        <v>84</v>
      </c>
      <c r="N404" s="27">
        <v>132</v>
      </c>
      <c r="O404" s="28">
        <f t="shared" si="276"/>
        <v>83810</v>
      </c>
      <c r="P404" s="29">
        <f t="shared" si="277"/>
        <v>9082800</v>
      </c>
      <c r="Q404" s="14"/>
      <c r="R404" s="191" t="s">
        <v>85</v>
      </c>
      <c r="S404" s="30" t="s">
        <v>118</v>
      </c>
      <c r="T404" s="31" t="s">
        <v>15</v>
      </c>
      <c r="U404" s="112" t="s">
        <v>141</v>
      </c>
      <c r="V404" s="31" t="s">
        <v>113</v>
      </c>
      <c r="W404" s="31" t="s">
        <v>120</v>
      </c>
      <c r="X404" s="31" t="s">
        <v>18</v>
      </c>
      <c r="Y404" s="31" t="s">
        <v>9</v>
      </c>
      <c r="Z404" s="31" t="s">
        <v>121</v>
      </c>
      <c r="AA404" s="31" t="s">
        <v>114</v>
      </c>
      <c r="AB404" s="31" t="s">
        <v>146</v>
      </c>
      <c r="AC404" s="119" t="s">
        <v>12</v>
      </c>
      <c r="AD404" s="32" t="s">
        <v>123</v>
      </c>
      <c r="AE404" s="19"/>
      <c r="AG404" s="8"/>
      <c r="AH404" s="25">
        <v>20</v>
      </c>
      <c r="AI404" s="26">
        <v>125</v>
      </c>
      <c r="AJ404" s="26">
        <v>112</v>
      </c>
      <c r="AK404" s="26">
        <v>33</v>
      </c>
      <c r="AL404" s="26">
        <v>72</v>
      </c>
      <c r="AM404" s="26">
        <v>143</v>
      </c>
      <c r="AN404" s="26">
        <v>43</v>
      </c>
      <c r="AO404" s="26">
        <v>87</v>
      </c>
      <c r="AP404" s="26">
        <v>58</v>
      </c>
      <c r="AQ404" s="26">
        <v>102</v>
      </c>
      <c r="AR404" s="26">
        <v>2</v>
      </c>
      <c r="AS404" s="27">
        <v>73</v>
      </c>
      <c r="AT404" s="28">
        <f t="shared" si="278"/>
        <v>83810</v>
      </c>
      <c r="AU404" s="29">
        <f t="shared" si="279"/>
        <v>9082800</v>
      </c>
      <c r="AV404" s="14"/>
      <c r="AW404" s="184" t="s">
        <v>212</v>
      </c>
      <c r="AX404" s="170" t="s">
        <v>54</v>
      </c>
      <c r="AY404" s="31" t="s">
        <v>63</v>
      </c>
      <c r="AZ404" s="31" t="s">
        <v>27</v>
      </c>
      <c r="BA404" s="31" t="s">
        <v>26</v>
      </c>
      <c r="BB404" s="31" t="s">
        <v>77</v>
      </c>
      <c r="BC404" s="31" t="s">
        <v>158</v>
      </c>
      <c r="BD404" s="31" t="s">
        <v>59</v>
      </c>
      <c r="BE404" s="31" t="s">
        <v>51</v>
      </c>
      <c r="BF404" s="31" t="s">
        <v>44</v>
      </c>
      <c r="BG404" s="31" t="s">
        <v>58</v>
      </c>
      <c r="BH404" s="187" t="s">
        <v>157</v>
      </c>
      <c r="BI404" s="32" t="s">
        <v>84</v>
      </c>
      <c r="BJ404" s="19"/>
      <c r="BL404" s="8"/>
      <c r="BM404" s="25">
        <v>102</v>
      </c>
      <c r="BN404" s="26">
        <v>36</v>
      </c>
      <c r="BO404" s="26">
        <v>119</v>
      </c>
      <c r="BP404" s="26">
        <v>112</v>
      </c>
      <c r="BQ404" s="26">
        <v>116</v>
      </c>
      <c r="BR404" s="26">
        <v>123</v>
      </c>
      <c r="BS404" s="26">
        <v>22</v>
      </c>
      <c r="BT404" s="26">
        <v>29</v>
      </c>
      <c r="BU404" s="26">
        <v>33</v>
      </c>
      <c r="BV404" s="26">
        <v>26</v>
      </c>
      <c r="BW404" s="26">
        <v>109</v>
      </c>
      <c r="BX404" s="27">
        <v>43</v>
      </c>
      <c r="BY404" s="28">
        <f t="shared" si="280"/>
        <v>83810</v>
      </c>
      <c r="BZ404" s="29">
        <f t="shared" si="281"/>
        <v>9082800</v>
      </c>
      <c r="CA404" s="14"/>
      <c r="CB404" s="191" t="s">
        <v>42</v>
      </c>
      <c r="CC404" s="30" t="s">
        <v>58</v>
      </c>
      <c r="CD404" s="31" t="s">
        <v>57</v>
      </c>
      <c r="CE404" s="163" t="s">
        <v>46</v>
      </c>
      <c r="CF404" s="31" t="s">
        <v>27</v>
      </c>
      <c r="CG404" s="31" t="s">
        <v>133</v>
      </c>
      <c r="CH404" s="31" t="s">
        <v>126</v>
      </c>
      <c r="CI404" s="31" t="s">
        <v>127</v>
      </c>
      <c r="CJ404" s="31" t="s">
        <v>136</v>
      </c>
      <c r="CK404" s="31" t="s">
        <v>26</v>
      </c>
      <c r="CL404" s="165" t="s">
        <v>49</v>
      </c>
      <c r="CM404" s="31" t="s">
        <v>60</v>
      </c>
      <c r="CN404" s="32" t="s">
        <v>59</v>
      </c>
      <c r="CO404" s="19"/>
    </row>
    <row r="405" spans="2:93" ht="13.5" thickBot="1" x14ac:dyDescent="0.25">
      <c r="B405" s="8"/>
      <c r="C405" s="40">
        <v>108</v>
      </c>
      <c r="D405" s="41">
        <v>86</v>
      </c>
      <c r="E405" s="41">
        <v>104</v>
      </c>
      <c r="F405" s="41">
        <v>18</v>
      </c>
      <c r="G405" s="41">
        <v>136</v>
      </c>
      <c r="H405" s="41">
        <v>103</v>
      </c>
      <c r="I405" s="41">
        <v>42</v>
      </c>
      <c r="J405" s="41">
        <v>9</v>
      </c>
      <c r="K405" s="41">
        <v>127</v>
      </c>
      <c r="L405" s="41">
        <v>41</v>
      </c>
      <c r="M405" s="41">
        <v>59</v>
      </c>
      <c r="N405" s="42">
        <v>37</v>
      </c>
      <c r="O405" s="28">
        <f t="shared" si="276"/>
        <v>83810</v>
      </c>
      <c r="P405" s="29">
        <f t="shared" si="277"/>
        <v>9082800</v>
      </c>
      <c r="Q405" s="14"/>
      <c r="R405" s="191" t="s">
        <v>110</v>
      </c>
      <c r="S405" s="43" t="s">
        <v>131</v>
      </c>
      <c r="T405" s="44" t="s">
        <v>66</v>
      </c>
      <c r="U405" s="44" t="s">
        <v>104</v>
      </c>
      <c r="V405" s="183" t="s">
        <v>34</v>
      </c>
      <c r="W405" s="44" t="s">
        <v>147</v>
      </c>
      <c r="X405" s="44" t="s">
        <v>14</v>
      </c>
      <c r="Y405" s="44" t="s">
        <v>13</v>
      </c>
      <c r="Z405" s="44" t="s">
        <v>150</v>
      </c>
      <c r="AA405" s="44" t="s">
        <v>41</v>
      </c>
      <c r="AB405" s="44" t="s">
        <v>105</v>
      </c>
      <c r="AC405" s="44" t="s">
        <v>73</v>
      </c>
      <c r="AD405" s="142" t="s">
        <v>130</v>
      </c>
      <c r="AE405" s="19"/>
      <c r="AG405" s="8"/>
      <c r="AH405" s="40">
        <v>65</v>
      </c>
      <c r="AI405" s="41">
        <v>80</v>
      </c>
      <c r="AJ405" s="41">
        <v>111</v>
      </c>
      <c r="AK405" s="41">
        <v>34</v>
      </c>
      <c r="AL405" s="41">
        <v>52</v>
      </c>
      <c r="AM405" s="41">
        <v>8</v>
      </c>
      <c r="AN405" s="41">
        <v>40</v>
      </c>
      <c r="AO405" s="41">
        <v>16</v>
      </c>
      <c r="AP405" s="41">
        <v>129</v>
      </c>
      <c r="AQ405" s="41">
        <v>105</v>
      </c>
      <c r="AR405" s="41">
        <v>137</v>
      </c>
      <c r="AS405" s="42">
        <v>93</v>
      </c>
      <c r="AT405" s="28">
        <f t="shared" si="278"/>
        <v>83810</v>
      </c>
      <c r="AU405" s="29">
        <f t="shared" si="279"/>
        <v>9082800</v>
      </c>
      <c r="AV405" s="14"/>
      <c r="AW405" s="184" t="s">
        <v>124</v>
      </c>
      <c r="AX405" s="43" t="s">
        <v>35</v>
      </c>
      <c r="AY405" s="188" t="s">
        <v>40</v>
      </c>
      <c r="AZ405" s="44" t="s">
        <v>38</v>
      </c>
      <c r="BA405" s="44" t="s">
        <v>37</v>
      </c>
      <c r="BB405" s="44" t="s">
        <v>86</v>
      </c>
      <c r="BC405" s="44" t="s">
        <v>83</v>
      </c>
      <c r="BD405" s="44" t="s">
        <v>39</v>
      </c>
      <c r="BE405" s="44" t="s">
        <v>23</v>
      </c>
      <c r="BF405" s="44" t="s">
        <v>30</v>
      </c>
      <c r="BG405" s="44" t="s">
        <v>36</v>
      </c>
      <c r="BH405" s="44" t="s">
        <v>78</v>
      </c>
      <c r="BI405" s="189" t="s">
        <v>89</v>
      </c>
      <c r="BJ405" s="19"/>
      <c r="BK405" s="153"/>
      <c r="BL405" s="8"/>
      <c r="BM405" s="40">
        <v>99</v>
      </c>
      <c r="BN405" s="41">
        <v>114</v>
      </c>
      <c r="BO405" s="41">
        <v>115</v>
      </c>
      <c r="BP405" s="41">
        <v>125</v>
      </c>
      <c r="BQ405" s="41">
        <v>42</v>
      </c>
      <c r="BR405" s="41">
        <v>122</v>
      </c>
      <c r="BS405" s="41">
        <v>23</v>
      </c>
      <c r="BT405" s="41">
        <v>103</v>
      </c>
      <c r="BU405" s="41">
        <v>20</v>
      </c>
      <c r="BV405" s="41">
        <v>30</v>
      </c>
      <c r="BW405" s="41">
        <v>31</v>
      </c>
      <c r="BX405" s="42">
        <v>46</v>
      </c>
      <c r="BY405" s="28">
        <f t="shared" si="280"/>
        <v>83810</v>
      </c>
      <c r="BZ405" s="29">
        <f t="shared" si="281"/>
        <v>9082800</v>
      </c>
      <c r="CA405" s="14"/>
      <c r="CB405" s="191" t="s">
        <v>90</v>
      </c>
      <c r="CC405" s="43" t="s">
        <v>22</v>
      </c>
      <c r="CD405" s="44" t="s">
        <v>97</v>
      </c>
      <c r="CE405" s="166" t="s">
        <v>113</v>
      </c>
      <c r="CF405" s="167" t="s">
        <v>63</v>
      </c>
      <c r="CG405" s="167" t="s">
        <v>13</v>
      </c>
      <c r="CH405" s="44" t="s">
        <v>74</v>
      </c>
      <c r="CI405" s="44" t="s">
        <v>65</v>
      </c>
      <c r="CJ405" s="167" t="s">
        <v>14</v>
      </c>
      <c r="CK405" s="167" t="s">
        <v>54</v>
      </c>
      <c r="CL405" s="168" t="s">
        <v>114</v>
      </c>
      <c r="CM405" s="44" t="s">
        <v>92</v>
      </c>
      <c r="CN405" s="45" t="s">
        <v>31</v>
      </c>
      <c r="CO405" s="19"/>
    </row>
    <row r="406" spans="2:93" ht="12.75" x14ac:dyDescent="0.2">
      <c r="B406" s="8"/>
      <c r="C406" s="50">
        <f t="shared" ref="C406:N406" si="282">SUMSQ(C394:C405)</f>
        <v>83810</v>
      </c>
      <c r="D406" s="51">
        <f t="shared" si="282"/>
        <v>83810</v>
      </c>
      <c r="E406" s="51">
        <f t="shared" si="282"/>
        <v>83810</v>
      </c>
      <c r="F406" s="51">
        <f t="shared" si="282"/>
        <v>83810</v>
      </c>
      <c r="G406" s="51">
        <f t="shared" si="282"/>
        <v>83810</v>
      </c>
      <c r="H406" s="51">
        <f t="shared" si="282"/>
        <v>83810</v>
      </c>
      <c r="I406" s="51">
        <f t="shared" si="282"/>
        <v>83810</v>
      </c>
      <c r="J406" s="51">
        <f t="shared" si="282"/>
        <v>83810</v>
      </c>
      <c r="K406" s="51">
        <f t="shared" si="282"/>
        <v>83810</v>
      </c>
      <c r="L406" s="51">
        <f t="shared" si="282"/>
        <v>83810</v>
      </c>
      <c r="M406" s="51">
        <f t="shared" si="282"/>
        <v>83810</v>
      </c>
      <c r="N406" s="51">
        <f t="shared" si="282"/>
        <v>83810</v>
      </c>
      <c r="O406" s="28">
        <f>SUMSQ(C394,D395,E396,F397,G398,H399,I400,J401,K402,L403,M404,N405)</f>
        <v>83810</v>
      </c>
      <c r="P406" s="52">
        <f>C394^3+D395^3+E396^3+F397^3+G398^3+H399^3+I400^3+J401^3+K402^3+L403^3+M404^3+N405^3</f>
        <v>9082800</v>
      </c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9"/>
      <c r="AG406" s="8"/>
      <c r="AH406" s="50">
        <f t="shared" ref="AH406:AS406" si="283">SUMSQ(AH394:AH405)</f>
        <v>83810</v>
      </c>
      <c r="AI406" s="51">
        <f t="shared" si="283"/>
        <v>83810</v>
      </c>
      <c r="AJ406" s="51">
        <f t="shared" si="283"/>
        <v>83810</v>
      </c>
      <c r="AK406" s="51">
        <f t="shared" si="283"/>
        <v>83810</v>
      </c>
      <c r="AL406" s="51">
        <f t="shared" si="283"/>
        <v>83810</v>
      </c>
      <c r="AM406" s="51">
        <f t="shared" si="283"/>
        <v>83810</v>
      </c>
      <c r="AN406" s="51">
        <f t="shared" si="283"/>
        <v>83810</v>
      </c>
      <c r="AO406" s="51">
        <f t="shared" si="283"/>
        <v>83810</v>
      </c>
      <c r="AP406" s="51">
        <f t="shared" si="283"/>
        <v>83810</v>
      </c>
      <c r="AQ406" s="51">
        <f t="shared" si="283"/>
        <v>83810</v>
      </c>
      <c r="AR406" s="51">
        <f t="shared" si="283"/>
        <v>83810</v>
      </c>
      <c r="AS406" s="51">
        <f t="shared" si="283"/>
        <v>83810</v>
      </c>
      <c r="AT406" s="28">
        <f>SUMSQ(AH394,AI395,AJ396,AK397,AL398,AM399,AN400,AO401,AP402,AQ403,AR404,AS405)</f>
        <v>83810</v>
      </c>
      <c r="AU406" s="52">
        <f>AH394^3+AI395^3+AJ396^3+AK397^3+AL398^3+AM399^3+AN400^3+AO401^3+AP402^3+AQ403^3+AR404^3+AS405^3</f>
        <v>9082800</v>
      </c>
      <c r="AV406" s="14"/>
      <c r="AW406" s="14"/>
      <c r="AX406" s="184" t="s">
        <v>20</v>
      </c>
      <c r="AY406" s="184" t="s">
        <v>53</v>
      </c>
      <c r="AZ406" s="184" t="s">
        <v>85</v>
      </c>
      <c r="BA406" s="184" t="s">
        <v>110</v>
      </c>
      <c r="BB406" s="184" t="s">
        <v>129</v>
      </c>
      <c r="BC406" s="184" t="s">
        <v>140</v>
      </c>
      <c r="BD406" s="184" t="s">
        <v>151</v>
      </c>
      <c r="BE406" s="184" t="s">
        <v>164</v>
      </c>
      <c r="BF406" s="184" t="s">
        <v>170</v>
      </c>
      <c r="BG406" s="184" t="s">
        <v>172</v>
      </c>
      <c r="BH406" s="184" t="s">
        <v>174</v>
      </c>
      <c r="BI406" s="184" t="s">
        <v>178</v>
      </c>
      <c r="BJ406" s="19"/>
      <c r="BK406" s="153"/>
      <c r="BL406" s="8"/>
      <c r="BM406" s="198">
        <f t="shared" ref="BM406:BX406" si="284">SUM(BM394:BM405)</f>
        <v>870</v>
      </c>
      <c r="BN406" s="199">
        <f t="shared" si="284"/>
        <v>870</v>
      </c>
      <c r="BO406" s="199">
        <f t="shared" si="284"/>
        <v>870</v>
      </c>
      <c r="BP406" s="199">
        <f t="shared" si="284"/>
        <v>870</v>
      </c>
      <c r="BQ406" s="199">
        <f t="shared" si="284"/>
        <v>870</v>
      </c>
      <c r="BR406" s="199">
        <f t="shared" si="284"/>
        <v>870</v>
      </c>
      <c r="BS406" s="199">
        <f t="shared" si="284"/>
        <v>870</v>
      </c>
      <c r="BT406" s="199">
        <f t="shared" si="284"/>
        <v>870</v>
      </c>
      <c r="BU406" s="199">
        <f t="shared" si="284"/>
        <v>870</v>
      </c>
      <c r="BV406" s="199">
        <f t="shared" si="284"/>
        <v>870</v>
      </c>
      <c r="BW406" s="199">
        <f t="shared" si="284"/>
        <v>870</v>
      </c>
      <c r="BX406" s="199">
        <f t="shared" si="284"/>
        <v>870</v>
      </c>
      <c r="BY406" s="28">
        <f>SUMSQ(BM394,BN395,BO396,BP397,BQ398,BR399,BS400,BT401,BU402,BV403,BW404,BX405)</f>
        <v>83810</v>
      </c>
      <c r="BZ406" s="29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9"/>
    </row>
    <row r="407" spans="2:93" ht="12.75" thickBot="1" x14ac:dyDescent="0.25">
      <c r="B407" s="8"/>
      <c r="C407" s="55">
        <f t="shared" ref="C407:N407" si="285">C394^3+C395^3+C396^3+C397^3+C398^3+C399^3+C400^3+C401^3+C402^3+C403^3+C404^3+C405^3</f>
        <v>9082800</v>
      </c>
      <c r="D407" s="56">
        <f t="shared" si="285"/>
        <v>9082800</v>
      </c>
      <c r="E407" s="56">
        <f t="shared" si="285"/>
        <v>9082800</v>
      </c>
      <c r="F407" s="56">
        <f t="shared" si="285"/>
        <v>9082800</v>
      </c>
      <c r="G407" s="56">
        <f t="shared" si="285"/>
        <v>9082800</v>
      </c>
      <c r="H407" s="56">
        <f t="shared" si="285"/>
        <v>9082800</v>
      </c>
      <c r="I407" s="56">
        <f t="shared" si="285"/>
        <v>9082800</v>
      </c>
      <c r="J407" s="56">
        <f t="shared" si="285"/>
        <v>9082800</v>
      </c>
      <c r="K407" s="56">
        <f t="shared" si="285"/>
        <v>9082800</v>
      </c>
      <c r="L407" s="56">
        <f t="shared" si="285"/>
        <v>9082800</v>
      </c>
      <c r="M407" s="56">
        <f t="shared" si="285"/>
        <v>9082800</v>
      </c>
      <c r="N407" s="56">
        <f t="shared" si="285"/>
        <v>9082800</v>
      </c>
      <c r="O407" s="57">
        <f>SUMSQ(C405,D404,E403,F402,G401,H400,I399,J398,K397,L396,M395,N394)</f>
        <v>83810</v>
      </c>
      <c r="P407" s="58">
        <f>C405^3+D404^3+E403^3+F402^3+G401^3+H400^3+I399^3+J398^3+K397^3+L396^3+M395^3+N394^3</f>
        <v>9082800</v>
      </c>
      <c r="Q407" s="14"/>
      <c r="R407" s="14"/>
      <c r="S407" s="62" t="s">
        <v>45</v>
      </c>
      <c r="T407" s="63" t="s">
        <v>158</v>
      </c>
      <c r="U407" s="63" t="s">
        <v>28</v>
      </c>
      <c r="V407" s="63" t="s">
        <v>48</v>
      </c>
      <c r="W407" s="63" t="s">
        <v>16</v>
      </c>
      <c r="X407" s="63" t="s">
        <v>71</v>
      </c>
      <c r="Y407" s="63" t="s">
        <v>133</v>
      </c>
      <c r="Z407" s="63" t="s">
        <v>156</v>
      </c>
      <c r="AA407" s="63" t="s">
        <v>86</v>
      </c>
      <c r="AB407" s="63" t="s">
        <v>65</v>
      </c>
      <c r="AC407" s="63" t="s">
        <v>12</v>
      </c>
      <c r="AD407" s="64" t="s">
        <v>130</v>
      </c>
      <c r="AE407" s="19"/>
      <c r="AG407" s="8"/>
      <c r="AH407" s="55">
        <f t="shared" ref="AH407:AS407" si="286">AH394^3+AH395^3+AH396^3+AH397^3+AH398^3+AH399^3+AH400^3+AH401^3+AH402^3+AH403^3+AH404^3+AH405^3</f>
        <v>9082800</v>
      </c>
      <c r="AI407" s="56">
        <f t="shared" si="286"/>
        <v>9082800</v>
      </c>
      <c r="AJ407" s="56">
        <f t="shared" si="286"/>
        <v>9082800</v>
      </c>
      <c r="AK407" s="56">
        <f t="shared" si="286"/>
        <v>9082800</v>
      </c>
      <c r="AL407" s="56">
        <f t="shared" si="286"/>
        <v>9082800</v>
      </c>
      <c r="AM407" s="56">
        <f t="shared" si="286"/>
        <v>9082800</v>
      </c>
      <c r="AN407" s="56">
        <f t="shared" si="286"/>
        <v>9082800</v>
      </c>
      <c r="AO407" s="56">
        <f t="shared" si="286"/>
        <v>9082800</v>
      </c>
      <c r="AP407" s="56">
        <f t="shared" si="286"/>
        <v>9082800</v>
      </c>
      <c r="AQ407" s="56">
        <f t="shared" si="286"/>
        <v>9082800</v>
      </c>
      <c r="AR407" s="56">
        <f t="shared" si="286"/>
        <v>9082800</v>
      </c>
      <c r="AS407" s="56">
        <f t="shared" si="286"/>
        <v>9082800</v>
      </c>
      <c r="AT407" s="57">
        <f>SUMSQ(AH405,AI404,AJ403,AK402,AL401,AM400,AN399,AO398,AP397,AQ396,AR395,AS394)</f>
        <v>83810</v>
      </c>
      <c r="AU407" s="58">
        <f>AH405^3+AI404^3+AJ403^3+AK402^3+AL401^3+AM400^3+AN399^3+AO398^3+AP397^3+AQ396^3+AR395^3+AS394^3</f>
        <v>9082800</v>
      </c>
      <c r="AV407" s="14"/>
      <c r="AW407" s="14"/>
      <c r="AX407" s="62" t="s">
        <v>131</v>
      </c>
      <c r="AY407" s="63" t="s">
        <v>50</v>
      </c>
      <c r="AZ407" s="63" t="s">
        <v>159</v>
      </c>
      <c r="BA407" s="63" t="s">
        <v>11</v>
      </c>
      <c r="BB407" s="63" t="s">
        <v>47</v>
      </c>
      <c r="BC407" s="63" t="s">
        <v>15</v>
      </c>
      <c r="BD407" s="63" t="s">
        <v>74</v>
      </c>
      <c r="BE407" s="63" t="s">
        <v>136</v>
      </c>
      <c r="BF407" s="63" t="s">
        <v>68</v>
      </c>
      <c r="BG407" s="63" t="s">
        <v>25</v>
      </c>
      <c r="BH407" s="63" t="s">
        <v>157</v>
      </c>
      <c r="BI407" s="64" t="s">
        <v>89</v>
      </c>
      <c r="BJ407" s="19"/>
      <c r="BK407" s="153"/>
      <c r="BL407" s="8"/>
      <c r="BM407" s="200">
        <f t="shared" ref="BM407:BX407" si="287">SUMSQ(BM394:BM405)</f>
        <v>83810</v>
      </c>
      <c r="BN407" s="201">
        <f t="shared" si="287"/>
        <v>83810</v>
      </c>
      <c r="BO407" s="201">
        <f t="shared" si="287"/>
        <v>83810</v>
      </c>
      <c r="BP407" s="201">
        <f t="shared" si="287"/>
        <v>83810</v>
      </c>
      <c r="BQ407" s="201">
        <f t="shared" si="287"/>
        <v>83810</v>
      </c>
      <c r="BR407" s="201">
        <f t="shared" si="287"/>
        <v>83810</v>
      </c>
      <c r="BS407" s="201">
        <f t="shared" si="287"/>
        <v>83810</v>
      </c>
      <c r="BT407" s="201">
        <f t="shared" si="287"/>
        <v>83810</v>
      </c>
      <c r="BU407" s="201">
        <f t="shared" si="287"/>
        <v>83810</v>
      </c>
      <c r="BV407" s="201">
        <f t="shared" si="287"/>
        <v>83810</v>
      </c>
      <c r="BW407" s="201">
        <f t="shared" si="287"/>
        <v>83810</v>
      </c>
      <c r="BX407" s="201">
        <f t="shared" si="287"/>
        <v>83810</v>
      </c>
      <c r="BY407" s="201">
        <f>SUMSQ(BM405,BN404,BO403,BP402,BQ401,BR400,BS399,BT398,BU397,BV396,BW395,BX394)</f>
        <v>83810</v>
      </c>
      <c r="BZ407" s="202"/>
      <c r="CA407" s="14"/>
      <c r="CB407" s="14"/>
      <c r="CC407" s="62" t="s">
        <v>144</v>
      </c>
      <c r="CD407" s="63" t="s">
        <v>47</v>
      </c>
      <c r="CE407" s="63" t="s">
        <v>122</v>
      </c>
      <c r="CF407" s="63" t="s">
        <v>35</v>
      </c>
      <c r="CG407" s="63" t="s">
        <v>75</v>
      </c>
      <c r="CH407" s="63" t="s">
        <v>77</v>
      </c>
      <c r="CI407" s="63" t="s">
        <v>147</v>
      </c>
      <c r="CJ407" s="63" t="s">
        <v>30</v>
      </c>
      <c r="CK407" s="63" t="s">
        <v>91</v>
      </c>
      <c r="CL407" s="63" t="s">
        <v>142</v>
      </c>
      <c r="CM407" s="63" t="s">
        <v>60</v>
      </c>
      <c r="CN407" s="64" t="s">
        <v>31</v>
      </c>
      <c r="CO407" s="19"/>
    </row>
    <row r="408" spans="2:93" ht="12.75" thickBot="1" x14ac:dyDescent="0.25">
      <c r="B408" s="8" t="s">
        <v>0</v>
      </c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72"/>
      <c r="P408" s="72"/>
      <c r="Q408" s="14"/>
      <c r="R408" s="14"/>
      <c r="S408" s="73" t="s">
        <v>131</v>
      </c>
      <c r="T408" s="74" t="s">
        <v>15</v>
      </c>
      <c r="U408" s="74" t="s">
        <v>74</v>
      </c>
      <c r="V408" s="74" t="s">
        <v>89</v>
      </c>
      <c r="W408" s="74" t="s">
        <v>159</v>
      </c>
      <c r="X408" s="74" t="s">
        <v>136</v>
      </c>
      <c r="Y408" s="74" t="s">
        <v>68</v>
      </c>
      <c r="Z408" s="74" t="s">
        <v>11</v>
      </c>
      <c r="AA408" s="74" t="s">
        <v>47</v>
      </c>
      <c r="AB408" s="74" t="s">
        <v>25</v>
      </c>
      <c r="AC408" s="74" t="s">
        <v>157</v>
      </c>
      <c r="AD408" s="75" t="s">
        <v>50</v>
      </c>
      <c r="AE408" s="19"/>
      <c r="AG408" s="65"/>
      <c r="AH408" s="66"/>
      <c r="AI408" s="66"/>
      <c r="AJ408" s="66"/>
      <c r="AK408" s="66"/>
      <c r="AL408" s="66"/>
      <c r="AM408" s="66"/>
      <c r="AN408" s="66"/>
      <c r="AO408" s="66"/>
      <c r="AP408" s="66"/>
      <c r="AQ408" s="66"/>
      <c r="AR408" s="66"/>
      <c r="AS408" s="66"/>
      <c r="AT408" s="125"/>
      <c r="AU408" s="125"/>
      <c r="AV408" s="66"/>
      <c r="AW408" s="66"/>
      <c r="AX408" s="126" t="s">
        <v>35</v>
      </c>
      <c r="AY408" s="127" t="s">
        <v>63</v>
      </c>
      <c r="AZ408" s="127" t="s">
        <v>160</v>
      </c>
      <c r="BA408" s="127" t="s">
        <v>139</v>
      </c>
      <c r="BB408" s="127" t="s">
        <v>10</v>
      </c>
      <c r="BC408" s="127" t="s">
        <v>122</v>
      </c>
      <c r="BD408" s="127" t="s">
        <v>141</v>
      </c>
      <c r="BE408" s="127" t="s">
        <v>8</v>
      </c>
      <c r="BF408" s="127" t="s">
        <v>82</v>
      </c>
      <c r="BG408" s="127" t="s">
        <v>142</v>
      </c>
      <c r="BH408" s="127" t="s">
        <v>94</v>
      </c>
      <c r="BI408" s="128" t="s">
        <v>34</v>
      </c>
      <c r="BJ408" s="71"/>
      <c r="BK408" s="153"/>
      <c r="BL408" s="8" t="s">
        <v>0</v>
      </c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203"/>
      <c r="BZ408" s="203"/>
      <c r="CA408" s="14"/>
      <c r="CB408" s="14"/>
      <c r="CC408" s="73" t="s">
        <v>22</v>
      </c>
      <c r="CD408" s="74" t="s">
        <v>57</v>
      </c>
      <c r="CE408" s="74" t="s">
        <v>145</v>
      </c>
      <c r="CF408" s="74" t="s">
        <v>98</v>
      </c>
      <c r="CG408" s="74" t="s">
        <v>23</v>
      </c>
      <c r="CH408" s="74" t="s">
        <v>150</v>
      </c>
      <c r="CI408" s="74" t="s">
        <v>84</v>
      </c>
      <c r="CJ408" s="74" t="s">
        <v>64</v>
      </c>
      <c r="CK408" s="74" t="s">
        <v>40</v>
      </c>
      <c r="CL408" s="74" t="s">
        <v>119</v>
      </c>
      <c r="CM408" s="74" t="s">
        <v>48</v>
      </c>
      <c r="CN408" s="75" t="s">
        <v>143</v>
      </c>
      <c r="CO408" s="19"/>
    </row>
    <row r="409" spans="2:93" ht="12.75" thickBot="1" x14ac:dyDescent="0.25">
      <c r="B409" s="76" t="s">
        <v>0</v>
      </c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G409" s="1" t="s">
        <v>0</v>
      </c>
      <c r="AT409" s="129"/>
      <c r="AU409" s="129"/>
      <c r="BL409" s="76" t="s">
        <v>0</v>
      </c>
      <c r="BM409" s="76"/>
      <c r="BN409" s="76"/>
      <c r="BO409" s="76"/>
      <c r="BP409" s="76"/>
      <c r="BQ409" s="76"/>
      <c r="BR409" s="76"/>
      <c r="BS409" s="76"/>
      <c r="BT409" s="76"/>
      <c r="BU409" s="76"/>
      <c r="BV409" s="76"/>
      <c r="BW409" s="76"/>
      <c r="BX409" s="76"/>
      <c r="BY409" s="76"/>
      <c r="BZ409" s="76"/>
      <c r="CA409" s="76"/>
      <c r="CB409" s="76"/>
      <c r="CC409" s="76"/>
      <c r="CD409" s="76"/>
      <c r="CE409" s="76"/>
      <c r="CF409" s="76"/>
      <c r="CG409" s="76"/>
      <c r="CH409" s="76"/>
      <c r="CI409" s="76"/>
      <c r="CJ409" s="76"/>
      <c r="CK409" s="76"/>
      <c r="CL409" s="76"/>
      <c r="CM409" s="76"/>
      <c r="CN409" s="76"/>
      <c r="CO409" s="76"/>
    </row>
    <row r="410" spans="2:93" ht="12.75" thickBot="1" x14ac:dyDescent="0.25">
      <c r="B410" s="2" t="s">
        <v>0</v>
      </c>
      <c r="C410" s="3"/>
      <c r="D410" s="3"/>
      <c r="E410" s="3"/>
      <c r="F410" s="3"/>
      <c r="G410" s="3"/>
      <c r="H410" s="3"/>
      <c r="I410" s="4" t="s">
        <v>305</v>
      </c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">
        <v>306</v>
      </c>
      <c r="Y410" s="5"/>
      <c r="Z410" s="3"/>
      <c r="AA410" s="3"/>
      <c r="AB410" s="3"/>
      <c r="AC410" s="3"/>
      <c r="AD410" s="3"/>
      <c r="AE410" s="6"/>
      <c r="AG410" s="2"/>
      <c r="AH410" s="3"/>
      <c r="AI410" s="3"/>
      <c r="AJ410" s="3"/>
      <c r="AK410" s="3"/>
      <c r="AL410" s="3"/>
      <c r="AM410" s="3"/>
      <c r="AN410" s="4" t="s">
        <v>307</v>
      </c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4" t="s">
        <v>308</v>
      </c>
      <c r="BD410" s="3"/>
      <c r="BE410" s="3"/>
      <c r="BF410" s="130"/>
      <c r="BG410" s="3"/>
      <c r="BH410" s="3"/>
      <c r="BI410" s="3"/>
      <c r="BJ410" s="6"/>
      <c r="BK410" s="153"/>
      <c r="BL410" s="2" t="s">
        <v>0</v>
      </c>
      <c r="BM410" s="3"/>
      <c r="BN410" s="3"/>
      <c r="BO410" s="3"/>
      <c r="BP410" s="3"/>
      <c r="BQ410" s="3"/>
      <c r="BR410" s="3"/>
      <c r="BS410" s="4" t="s">
        <v>309</v>
      </c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4" t="s">
        <v>310</v>
      </c>
      <c r="CI410" s="5"/>
      <c r="CJ410" s="3"/>
      <c r="CK410" s="3"/>
      <c r="CL410" s="3"/>
      <c r="CM410" s="3"/>
      <c r="CN410" s="3"/>
      <c r="CO410" s="6"/>
    </row>
    <row r="411" spans="2:93" ht="12.75" x14ac:dyDescent="0.2">
      <c r="B411" s="8"/>
      <c r="C411" s="9">
        <v>20</v>
      </c>
      <c r="D411" s="10">
        <v>143</v>
      </c>
      <c r="E411" s="10">
        <v>72</v>
      </c>
      <c r="F411" s="10">
        <v>102</v>
      </c>
      <c r="G411" s="10">
        <v>58</v>
      </c>
      <c r="H411" s="10">
        <v>33</v>
      </c>
      <c r="I411" s="10">
        <v>112</v>
      </c>
      <c r="J411" s="10">
        <v>87</v>
      </c>
      <c r="K411" s="10">
        <v>43</v>
      </c>
      <c r="L411" s="10">
        <v>73</v>
      </c>
      <c r="M411" s="10">
        <v>2</v>
      </c>
      <c r="N411" s="11">
        <v>125</v>
      </c>
      <c r="O411" s="12">
        <f t="shared" ref="O411:O422" si="288">SUMSQ(C411:N411)</f>
        <v>83810</v>
      </c>
      <c r="P411" s="13">
        <f t="shared" ref="P411:P422" si="289">C411^3+D411^3+E411^3+F411^3+G411^3+H411^3+I411^3+J411^3+K411^3+L411^3+M411^3+N411^3</f>
        <v>9082800</v>
      </c>
      <c r="Q411" s="14"/>
      <c r="R411" s="184" t="s">
        <v>20</v>
      </c>
      <c r="S411" s="192" t="s">
        <v>54</v>
      </c>
      <c r="T411" s="17" t="s">
        <v>158</v>
      </c>
      <c r="U411" s="17" t="s">
        <v>77</v>
      </c>
      <c r="V411" s="17" t="s">
        <v>58</v>
      </c>
      <c r="W411" s="17" t="s">
        <v>44</v>
      </c>
      <c r="X411" s="17" t="s">
        <v>26</v>
      </c>
      <c r="Y411" s="17" t="s">
        <v>27</v>
      </c>
      <c r="Z411" s="17" t="s">
        <v>51</v>
      </c>
      <c r="AA411" s="17" t="s">
        <v>59</v>
      </c>
      <c r="AB411" s="17" t="s">
        <v>84</v>
      </c>
      <c r="AC411" s="193" t="s">
        <v>157</v>
      </c>
      <c r="AD411" s="18" t="s">
        <v>63</v>
      </c>
      <c r="AE411" s="19"/>
      <c r="AG411" s="8"/>
      <c r="AH411" s="9">
        <v>127</v>
      </c>
      <c r="AI411" s="10">
        <v>86</v>
      </c>
      <c r="AJ411" s="10">
        <v>104</v>
      </c>
      <c r="AK411" s="10">
        <v>103</v>
      </c>
      <c r="AL411" s="10">
        <v>42</v>
      </c>
      <c r="AM411" s="10">
        <v>41</v>
      </c>
      <c r="AN411" s="10">
        <v>59</v>
      </c>
      <c r="AO411" s="10">
        <v>18</v>
      </c>
      <c r="AP411" s="10">
        <v>136</v>
      </c>
      <c r="AQ411" s="10">
        <v>9</v>
      </c>
      <c r="AR411" s="10">
        <v>108</v>
      </c>
      <c r="AS411" s="11">
        <v>37</v>
      </c>
      <c r="AT411" s="12">
        <f t="shared" ref="AT411:AT422" si="290">SUMSQ(AH411:AS411)</f>
        <v>83810</v>
      </c>
      <c r="AU411" s="13">
        <f t="shared" ref="AU411:AU422" si="291">AH411^3+AI411^3+AJ411^3+AK411^3+AL411^3+AM411^3+AN411^3+AO411^3+AP411^3+AQ411^3+AR411^3+AS411^3</f>
        <v>9082800</v>
      </c>
      <c r="AV411" s="14"/>
      <c r="AW411" s="184" t="s">
        <v>154</v>
      </c>
      <c r="AX411" s="192" t="s">
        <v>41</v>
      </c>
      <c r="AY411" s="17" t="s">
        <v>66</v>
      </c>
      <c r="AZ411" s="17" t="s">
        <v>104</v>
      </c>
      <c r="BA411" s="17" t="s">
        <v>14</v>
      </c>
      <c r="BB411" s="17" t="s">
        <v>13</v>
      </c>
      <c r="BC411" s="17" t="s">
        <v>105</v>
      </c>
      <c r="BD411" s="17" t="s">
        <v>73</v>
      </c>
      <c r="BE411" s="17" t="s">
        <v>34</v>
      </c>
      <c r="BF411" s="17" t="s">
        <v>147</v>
      </c>
      <c r="BG411" s="17" t="s">
        <v>150</v>
      </c>
      <c r="BH411" s="193" t="s">
        <v>131</v>
      </c>
      <c r="BI411" s="18" t="s">
        <v>130</v>
      </c>
      <c r="BJ411" s="19"/>
      <c r="BK411" s="153"/>
      <c r="BL411" s="8"/>
      <c r="BM411" s="9">
        <v>19</v>
      </c>
      <c r="BN411" s="10">
        <v>23</v>
      </c>
      <c r="BO411" s="10">
        <v>86</v>
      </c>
      <c r="BP411" s="10">
        <v>142</v>
      </c>
      <c r="BQ411" s="10">
        <v>67</v>
      </c>
      <c r="BR411" s="10">
        <v>76</v>
      </c>
      <c r="BS411" s="10">
        <v>69</v>
      </c>
      <c r="BT411" s="10">
        <v>78</v>
      </c>
      <c r="BU411" s="10">
        <v>3</v>
      </c>
      <c r="BV411" s="10">
        <v>59</v>
      </c>
      <c r="BW411" s="10">
        <v>122</v>
      </c>
      <c r="BX411" s="11">
        <v>126</v>
      </c>
      <c r="BY411" s="12">
        <f t="shared" ref="BY411:BY422" si="292">SUMSQ(BM411:BX411)</f>
        <v>83810</v>
      </c>
      <c r="BZ411" s="13">
        <f t="shared" ref="BZ411:BZ422" si="293">BM411^3+BN411^3+BO411^3+BP411^3+BQ411^3+BR411^3+BS411^3+BT411^3+BU411^3+BV411^3+BW411^3+BX411^3</f>
        <v>9082800</v>
      </c>
      <c r="CA411" s="204"/>
      <c r="CB411" s="15" t="s">
        <v>33</v>
      </c>
      <c r="CC411" s="16" t="s">
        <v>64</v>
      </c>
      <c r="CD411" s="17" t="s">
        <v>65</v>
      </c>
      <c r="CE411" s="17" t="s">
        <v>66</v>
      </c>
      <c r="CF411" s="17" t="s">
        <v>67</v>
      </c>
      <c r="CG411" s="17" t="s">
        <v>68</v>
      </c>
      <c r="CH411" s="17" t="s">
        <v>69</v>
      </c>
      <c r="CI411" s="17" t="s">
        <v>70</v>
      </c>
      <c r="CJ411" s="17" t="s">
        <v>71</v>
      </c>
      <c r="CK411" s="17" t="s">
        <v>72</v>
      </c>
      <c r="CL411" s="17" t="s">
        <v>73</v>
      </c>
      <c r="CM411" s="17" t="s">
        <v>74</v>
      </c>
      <c r="CN411" s="18" t="s">
        <v>75</v>
      </c>
      <c r="CO411" s="19"/>
    </row>
    <row r="412" spans="2:93" ht="12.75" x14ac:dyDescent="0.2">
      <c r="B412" s="8"/>
      <c r="C412" s="25">
        <v>94</v>
      </c>
      <c r="D412" s="26">
        <v>82</v>
      </c>
      <c r="E412" s="26">
        <v>46</v>
      </c>
      <c r="F412" s="26">
        <v>10</v>
      </c>
      <c r="G412" s="26">
        <v>140</v>
      </c>
      <c r="H412" s="26">
        <v>47</v>
      </c>
      <c r="I412" s="26">
        <v>98</v>
      </c>
      <c r="J412" s="26">
        <v>5</v>
      </c>
      <c r="K412" s="26">
        <v>135</v>
      </c>
      <c r="L412" s="26">
        <v>99</v>
      </c>
      <c r="M412" s="26">
        <v>63</v>
      </c>
      <c r="N412" s="27">
        <v>51</v>
      </c>
      <c r="O412" s="28">
        <f t="shared" si="288"/>
        <v>83810</v>
      </c>
      <c r="P412" s="29">
        <f t="shared" si="289"/>
        <v>9082800</v>
      </c>
      <c r="Q412" s="14"/>
      <c r="R412" s="184" t="s">
        <v>53</v>
      </c>
      <c r="S412" s="30" t="s">
        <v>45</v>
      </c>
      <c r="T412" s="171" t="s">
        <v>95</v>
      </c>
      <c r="U412" s="31" t="s">
        <v>31</v>
      </c>
      <c r="V412" s="31" t="s">
        <v>115</v>
      </c>
      <c r="W412" s="31" t="s">
        <v>143</v>
      </c>
      <c r="X412" s="31" t="s">
        <v>135</v>
      </c>
      <c r="Y412" s="31" t="s">
        <v>134</v>
      </c>
      <c r="Z412" s="31" t="s">
        <v>144</v>
      </c>
      <c r="AA412" s="31" t="s">
        <v>112</v>
      </c>
      <c r="AB412" s="31" t="s">
        <v>22</v>
      </c>
      <c r="AC412" s="31" t="s">
        <v>94</v>
      </c>
      <c r="AD412" s="194" t="s">
        <v>50</v>
      </c>
      <c r="AE412" s="19"/>
      <c r="AG412" s="8"/>
      <c r="AH412" s="25">
        <v>46</v>
      </c>
      <c r="AI412" s="26">
        <v>82</v>
      </c>
      <c r="AJ412" s="26">
        <v>135</v>
      </c>
      <c r="AK412" s="26">
        <v>5</v>
      </c>
      <c r="AL412" s="26">
        <v>140</v>
      </c>
      <c r="AM412" s="26">
        <v>10</v>
      </c>
      <c r="AN412" s="26">
        <v>63</v>
      </c>
      <c r="AO412" s="26">
        <v>99</v>
      </c>
      <c r="AP412" s="26">
        <v>98</v>
      </c>
      <c r="AQ412" s="26">
        <v>47</v>
      </c>
      <c r="AR412" s="26">
        <v>94</v>
      </c>
      <c r="AS412" s="27">
        <v>51</v>
      </c>
      <c r="AT412" s="28">
        <f t="shared" si="290"/>
        <v>83810</v>
      </c>
      <c r="AU412" s="29">
        <f t="shared" si="291"/>
        <v>9082800</v>
      </c>
      <c r="AV412" s="14"/>
      <c r="AW412" s="184" t="s">
        <v>177</v>
      </c>
      <c r="AX412" s="30" t="s">
        <v>31</v>
      </c>
      <c r="AY412" s="171" t="s">
        <v>95</v>
      </c>
      <c r="AZ412" s="31" t="s">
        <v>112</v>
      </c>
      <c r="BA412" s="31" t="s">
        <v>144</v>
      </c>
      <c r="BB412" s="31" t="s">
        <v>143</v>
      </c>
      <c r="BC412" s="31" t="s">
        <v>115</v>
      </c>
      <c r="BD412" s="31" t="s">
        <v>94</v>
      </c>
      <c r="BE412" s="31" t="s">
        <v>22</v>
      </c>
      <c r="BF412" s="31" t="s">
        <v>134</v>
      </c>
      <c r="BG412" s="31" t="s">
        <v>135</v>
      </c>
      <c r="BH412" s="31" t="s">
        <v>45</v>
      </c>
      <c r="BI412" s="194" t="s">
        <v>50</v>
      </c>
      <c r="BJ412" s="19"/>
      <c r="BL412" s="8"/>
      <c r="BM412" s="25">
        <v>79</v>
      </c>
      <c r="BN412" s="26">
        <v>144</v>
      </c>
      <c r="BO412" s="26">
        <v>41</v>
      </c>
      <c r="BP412" s="26">
        <v>33</v>
      </c>
      <c r="BQ412" s="26">
        <v>62</v>
      </c>
      <c r="BR412" s="26">
        <v>22</v>
      </c>
      <c r="BS412" s="26">
        <v>123</v>
      </c>
      <c r="BT412" s="26">
        <v>83</v>
      </c>
      <c r="BU412" s="26">
        <v>112</v>
      </c>
      <c r="BV412" s="26">
        <v>104</v>
      </c>
      <c r="BW412" s="26">
        <v>1</v>
      </c>
      <c r="BX412" s="27">
        <v>66</v>
      </c>
      <c r="BY412" s="28">
        <f t="shared" si="292"/>
        <v>83810</v>
      </c>
      <c r="BZ412" s="29">
        <f t="shared" si="293"/>
        <v>9082800</v>
      </c>
      <c r="CA412" s="204"/>
      <c r="CB412" s="15"/>
      <c r="CC412" s="30" t="s">
        <v>103</v>
      </c>
      <c r="CD412" s="31" t="s">
        <v>62</v>
      </c>
      <c r="CE412" s="31" t="s">
        <v>105</v>
      </c>
      <c r="CF412" s="31" t="s">
        <v>26</v>
      </c>
      <c r="CG412" s="31" t="s">
        <v>21</v>
      </c>
      <c r="CH412" s="31" t="s">
        <v>127</v>
      </c>
      <c r="CI412" s="31" t="s">
        <v>126</v>
      </c>
      <c r="CJ412" s="31" t="s">
        <v>32</v>
      </c>
      <c r="CK412" s="31" t="s">
        <v>27</v>
      </c>
      <c r="CL412" s="31" t="s">
        <v>104</v>
      </c>
      <c r="CM412" s="31" t="s">
        <v>55</v>
      </c>
      <c r="CN412" s="32" t="s">
        <v>106</v>
      </c>
      <c r="CO412" s="19"/>
    </row>
    <row r="413" spans="2:93" ht="12.75" x14ac:dyDescent="0.2">
      <c r="B413" s="8"/>
      <c r="C413" s="25">
        <v>108</v>
      </c>
      <c r="D413" s="26">
        <v>86</v>
      </c>
      <c r="E413" s="26">
        <v>127</v>
      </c>
      <c r="F413" s="26">
        <v>41</v>
      </c>
      <c r="G413" s="26">
        <v>42</v>
      </c>
      <c r="H413" s="26">
        <v>9</v>
      </c>
      <c r="I413" s="26">
        <v>136</v>
      </c>
      <c r="J413" s="26">
        <v>103</v>
      </c>
      <c r="K413" s="26">
        <v>104</v>
      </c>
      <c r="L413" s="26">
        <v>18</v>
      </c>
      <c r="M413" s="26">
        <v>59</v>
      </c>
      <c r="N413" s="27">
        <v>37</v>
      </c>
      <c r="O413" s="28">
        <f t="shared" si="288"/>
        <v>83810</v>
      </c>
      <c r="P413" s="29">
        <f t="shared" si="289"/>
        <v>9082800</v>
      </c>
      <c r="Q413" s="14"/>
      <c r="R413" s="184" t="s">
        <v>85</v>
      </c>
      <c r="S413" s="195" t="s">
        <v>131</v>
      </c>
      <c r="T413" s="31" t="s">
        <v>66</v>
      </c>
      <c r="U413" s="171" t="s">
        <v>41</v>
      </c>
      <c r="V413" s="31" t="s">
        <v>105</v>
      </c>
      <c r="W413" s="31" t="s">
        <v>13</v>
      </c>
      <c r="X413" s="31" t="s">
        <v>150</v>
      </c>
      <c r="Y413" s="31" t="s">
        <v>147</v>
      </c>
      <c r="Z413" s="31" t="s">
        <v>14</v>
      </c>
      <c r="AA413" s="31" t="s">
        <v>104</v>
      </c>
      <c r="AB413" s="31" t="s">
        <v>34</v>
      </c>
      <c r="AC413" s="31" t="s">
        <v>73</v>
      </c>
      <c r="AD413" s="32" t="s">
        <v>130</v>
      </c>
      <c r="AE413" s="19"/>
      <c r="AG413" s="8"/>
      <c r="AH413" s="25">
        <v>101</v>
      </c>
      <c r="AI413" s="26">
        <v>133</v>
      </c>
      <c r="AJ413" s="26">
        <v>90</v>
      </c>
      <c r="AK413" s="26">
        <v>60</v>
      </c>
      <c r="AL413" s="26">
        <v>85</v>
      </c>
      <c r="AM413" s="26">
        <v>55</v>
      </c>
      <c r="AN413" s="26">
        <v>12</v>
      </c>
      <c r="AO413" s="26">
        <v>44</v>
      </c>
      <c r="AP413" s="26">
        <v>24</v>
      </c>
      <c r="AQ413" s="26">
        <v>121</v>
      </c>
      <c r="AR413" s="26">
        <v>17</v>
      </c>
      <c r="AS413" s="27">
        <v>128</v>
      </c>
      <c r="AT413" s="28">
        <f t="shared" si="290"/>
        <v>83810</v>
      </c>
      <c r="AU413" s="29">
        <f t="shared" si="291"/>
        <v>9082800</v>
      </c>
      <c r="AV413" s="14"/>
      <c r="AW413" s="184" t="s">
        <v>124</v>
      </c>
      <c r="AX413" s="30" t="s">
        <v>107</v>
      </c>
      <c r="AY413" s="31" t="s">
        <v>169</v>
      </c>
      <c r="AZ413" s="171" t="s">
        <v>145</v>
      </c>
      <c r="BA413" s="31" t="s">
        <v>165</v>
      </c>
      <c r="BB413" s="31" t="s">
        <v>166</v>
      </c>
      <c r="BC413" s="31" t="s">
        <v>142</v>
      </c>
      <c r="BD413" s="31" t="s">
        <v>168</v>
      </c>
      <c r="BE413" s="31" t="s">
        <v>102</v>
      </c>
      <c r="BF413" s="187" t="s">
        <v>159</v>
      </c>
      <c r="BG413" s="31" t="s">
        <v>156</v>
      </c>
      <c r="BH413" s="31" t="s">
        <v>91</v>
      </c>
      <c r="BI413" s="32" t="s">
        <v>98</v>
      </c>
      <c r="BJ413" s="19"/>
      <c r="BL413" s="8"/>
      <c r="BM413" s="25">
        <v>113</v>
      </c>
      <c r="BN413" s="26">
        <v>72</v>
      </c>
      <c r="BO413" s="26">
        <v>121</v>
      </c>
      <c r="BP413" s="26">
        <v>2</v>
      </c>
      <c r="BQ413" s="26">
        <v>109</v>
      </c>
      <c r="BR413" s="26">
        <v>64</v>
      </c>
      <c r="BS413" s="26">
        <v>81</v>
      </c>
      <c r="BT413" s="26">
        <v>36</v>
      </c>
      <c r="BU413" s="26">
        <v>143</v>
      </c>
      <c r="BV413" s="26">
        <v>24</v>
      </c>
      <c r="BW413" s="26">
        <v>73</v>
      </c>
      <c r="BX413" s="27">
        <v>32</v>
      </c>
      <c r="BY413" s="28">
        <f t="shared" si="292"/>
        <v>83810</v>
      </c>
      <c r="BZ413" s="29">
        <f t="shared" si="293"/>
        <v>9082800</v>
      </c>
      <c r="CA413" s="204"/>
      <c r="CB413" s="15" t="s">
        <v>295</v>
      </c>
      <c r="CC413" s="30" t="s">
        <v>155</v>
      </c>
      <c r="CD413" s="31" t="s">
        <v>77</v>
      </c>
      <c r="CE413" s="31" t="s">
        <v>156</v>
      </c>
      <c r="CF413" s="31" t="s">
        <v>157</v>
      </c>
      <c r="CG413" s="31" t="s">
        <v>60</v>
      </c>
      <c r="CH413" s="31" t="s">
        <v>152</v>
      </c>
      <c r="CI413" s="31" t="s">
        <v>153</v>
      </c>
      <c r="CJ413" s="31" t="s">
        <v>57</v>
      </c>
      <c r="CK413" s="31" t="s">
        <v>158</v>
      </c>
      <c r="CL413" s="31" t="s">
        <v>159</v>
      </c>
      <c r="CM413" s="31" t="s">
        <v>84</v>
      </c>
      <c r="CN413" s="32" t="s">
        <v>160</v>
      </c>
      <c r="CO413" s="19"/>
    </row>
    <row r="414" spans="2:93" ht="12.75" x14ac:dyDescent="0.2">
      <c r="B414" s="8"/>
      <c r="C414" s="25">
        <v>13</v>
      </c>
      <c r="D414" s="26">
        <v>61</v>
      </c>
      <c r="E414" s="26">
        <v>30</v>
      </c>
      <c r="F414" s="26">
        <v>48</v>
      </c>
      <c r="G414" s="26">
        <v>95</v>
      </c>
      <c r="H414" s="26">
        <v>134</v>
      </c>
      <c r="I414" s="26">
        <v>11</v>
      </c>
      <c r="J414" s="26">
        <v>50</v>
      </c>
      <c r="K414" s="26">
        <v>97</v>
      </c>
      <c r="L414" s="26">
        <v>115</v>
      </c>
      <c r="M414" s="26">
        <v>84</v>
      </c>
      <c r="N414" s="27">
        <v>132</v>
      </c>
      <c r="O414" s="28">
        <f t="shared" si="288"/>
        <v>83810</v>
      </c>
      <c r="P414" s="29">
        <f t="shared" si="289"/>
        <v>9082800</v>
      </c>
      <c r="Q414" s="14"/>
      <c r="R414" s="184" t="s">
        <v>110</v>
      </c>
      <c r="S414" s="30" t="s">
        <v>118</v>
      </c>
      <c r="T414" s="187" t="s">
        <v>15</v>
      </c>
      <c r="U414" s="31" t="s">
        <v>114</v>
      </c>
      <c r="V414" s="171" t="s">
        <v>146</v>
      </c>
      <c r="W414" s="31" t="s">
        <v>9</v>
      </c>
      <c r="X414" s="31" t="s">
        <v>121</v>
      </c>
      <c r="Y414" s="31" t="s">
        <v>120</v>
      </c>
      <c r="Z414" s="31" t="s">
        <v>18</v>
      </c>
      <c r="AA414" s="31" t="s">
        <v>141</v>
      </c>
      <c r="AB414" s="31" t="s">
        <v>113</v>
      </c>
      <c r="AC414" s="31" t="s">
        <v>12</v>
      </c>
      <c r="AD414" s="32" t="s">
        <v>123</v>
      </c>
      <c r="AE414" s="19"/>
      <c r="AG414" s="8"/>
      <c r="AH414" s="25">
        <v>110</v>
      </c>
      <c r="AI414" s="26">
        <v>62</v>
      </c>
      <c r="AJ414" s="26">
        <v>36</v>
      </c>
      <c r="AK414" s="26">
        <v>141</v>
      </c>
      <c r="AL414" s="26">
        <v>4</v>
      </c>
      <c r="AM414" s="26">
        <v>109</v>
      </c>
      <c r="AN414" s="26">
        <v>83</v>
      </c>
      <c r="AO414" s="26">
        <v>35</v>
      </c>
      <c r="AP414" s="26">
        <v>27</v>
      </c>
      <c r="AQ414" s="26">
        <v>118</v>
      </c>
      <c r="AR414" s="26">
        <v>100</v>
      </c>
      <c r="AS414" s="27">
        <v>45</v>
      </c>
      <c r="AT414" s="28">
        <f t="shared" si="290"/>
        <v>83810</v>
      </c>
      <c r="AU414" s="29">
        <f t="shared" si="291"/>
        <v>9082800</v>
      </c>
      <c r="AV414" s="14"/>
      <c r="AW414" s="184" t="s">
        <v>132</v>
      </c>
      <c r="AX414" s="30" t="s">
        <v>175</v>
      </c>
      <c r="AY414" s="31" t="s">
        <v>21</v>
      </c>
      <c r="AZ414" s="31" t="s">
        <v>57</v>
      </c>
      <c r="BA414" s="171" t="s">
        <v>79</v>
      </c>
      <c r="BB414" s="31" t="s">
        <v>82</v>
      </c>
      <c r="BC414" s="31" t="s">
        <v>60</v>
      </c>
      <c r="BD414" s="31" t="s">
        <v>32</v>
      </c>
      <c r="BE414" s="31" t="s">
        <v>176</v>
      </c>
      <c r="BF414" s="31" t="s">
        <v>16</v>
      </c>
      <c r="BG414" s="187" t="s">
        <v>11</v>
      </c>
      <c r="BH414" s="31" t="s">
        <v>108</v>
      </c>
      <c r="BI414" s="32" t="s">
        <v>101</v>
      </c>
      <c r="BJ414" s="19"/>
      <c r="BL414" s="8"/>
      <c r="BM414" s="25">
        <v>131</v>
      </c>
      <c r="BN414" s="26">
        <v>70</v>
      </c>
      <c r="BO414" s="26">
        <v>48</v>
      </c>
      <c r="BP414" s="26">
        <v>35</v>
      </c>
      <c r="BQ414" s="26">
        <v>57</v>
      </c>
      <c r="BR414" s="26">
        <v>141</v>
      </c>
      <c r="BS414" s="26">
        <v>4</v>
      </c>
      <c r="BT414" s="26">
        <v>88</v>
      </c>
      <c r="BU414" s="26">
        <v>110</v>
      </c>
      <c r="BV414" s="26">
        <v>97</v>
      </c>
      <c r="BW414" s="26">
        <v>75</v>
      </c>
      <c r="BX414" s="27">
        <v>14</v>
      </c>
      <c r="BY414" s="28">
        <f t="shared" si="292"/>
        <v>83810</v>
      </c>
      <c r="BZ414" s="29">
        <f t="shared" si="293"/>
        <v>9082800</v>
      </c>
      <c r="CA414" s="204"/>
      <c r="CB414" s="15" t="s">
        <v>124</v>
      </c>
      <c r="CC414" s="30" t="s">
        <v>10</v>
      </c>
      <c r="CD414" s="31" t="s">
        <v>162</v>
      </c>
      <c r="CE414" s="31" t="s">
        <v>146</v>
      </c>
      <c r="CF414" s="31" t="s">
        <v>176</v>
      </c>
      <c r="CG414" s="31" t="s">
        <v>61</v>
      </c>
      <c r="CH414" s="31" t="s">
        <v>79</v>
      </c>
      <c r="CI414" s="31" t="s">
        <v>82</v>
      </c>
      <c r="CJ414" s="31" t="s">
        <v>56</v>
      </c>
      <c r="CK414" s="31" t="s">
        <v>175</v>
      </c>
      <c r="CL414" s="31" t="s">
        <v>141</v>
      </c>
      <c r="CM414" s="31" t="s">
        <v>163</v>
      </c>
      <c r="CN414" s="32" t="s">
        <v>17</v>
      </c>
      <c r="CO414" s="19"/>
    </row>
    <row r="415" spans="2:93" ht="12.75" x14ac:dyDescent="0.2">
      <c r="B415" s="8"/>
      <c r="C415" s="25">
        <v>126</v>
      </c>
      <c r="D415" s="26">
        <v>114</v>
      </c>
      <c r="E415" s="26">
        <v>56</v>
      </c>
      <c r="F415" s="26">
        <v>26</v>
      </c>
      <c r="G415" s="26">
        <v>15</v>
      </c>
      <c r="H415" s="26">
        <v>66</v>
      </c>
      <c r="I415" s="26">
        <v>79</v>
      </c>
      <c r="J415" s="26">
        <v>130</v>
      </c>
      <c r="K415" s="26">
        <v>119</v>
      </c>
      <c r="L415" s="26">
        <v>89</v>
      </c>
      <c r="M415" s="26">
        <v>31</v>
      </c>
      <c r="N415" s="27">
        <v>19</v>
      </c>
      <c r="O415" s="28">
        <f t="shared" si="288"/>
        <v>83810</v>
      </c>
      <c r="P415" s="29">
        <f t="shared" si="289"/>
        <v>9082800</v>
      </c>
      <c r="Q415" s="14"/>
      <c r="R415" s="184" t="s">
        <v>129</v>
      </c>
      <c r="S415" s="30" t="s">
        <v>75</v>
      </c>
      <c r="T415" s="31" t="s">
        <v>97</v>
      </c>
      <c r="U415" s="187" t="s">
        <v>47</v>
      </c>
      <c r="V415" s="31" t="s">
        <v>49</v>
      </c>
      <c r="W415" s="171" t="s">
        <v>19</v>
      </c>
      <c r="X415" s="31" t="s">
        <v>106</v>
      </c>
      <c r="Y415" s="31" t="s">
        <v>103</v>
      </c>
      <c r="Z415" s="31" t="s">
        <v>8</v>
      </c>
      <c r="AA415" s="31" t="s">
        <v>46</v>
      </c>
      <c r="AB415" s="31" t="s">
        <v>48</v>
      </c>
      <c r="AC415" s="31" t="s">
        <v>92</v>
      </c>
      <c r="AD415" s="32" t="s">
        <v>64</v>
      </c>
      <c r="AE415" s="19"/>
      <c r="AG415" s="8"/>
      <c r="AH415" s="25">
        <v>56</v>
      </c>
      <c r="AI415" s="26">
        <v>114</v>
      </c>
      <c r="AJ415" s="26">
        <v>119</v>
      </c>
      <c r="AK415" s="26">
        <v>130</v>
      </c>
      <c r="AL415" s="26">
        <v>15</v>
      </c>
      <c r="AM415" s="26">
        <v>26</v>
      </c>
      <c r="AN415" s="26">
        <v>31</v>
      </c>
      <c r="AO415" s="26">
        <v>89</v>
      </c>
      <c r="AP415" s="26">
        <v>79</v>
      </c>
      <c r="AQ415" s="26">
        <v>66</v>
      </c>
      <c r="AR415" s="26">
        <v>126</v>
      </c>
      <c r="AS415" s="27">
        <v>19</v>
      </c>
      <c r="AT415" s="28">
        <f t="shared" si="290"/>
        <v>83810</v>
      </c>
      <c r="AU415" s="29">
        <f t="shared" si="291"/>
        <v>9082800</v>
      </c>
      <c r="AV415" s="14"/>
      <c r="AW415" s="184" t="s">
        <v>117</v>
      </c>
      <c r="AX415" s="195" t="s">
        <v>47</v>
      </c>
      <c r="AY415" s="31" t="s">
        <v>97</v>
      </c>
      <c r="AZ415" s="31" t="s">
        <v>46</v>
      </c>
      <c r="BA415" s="31" t="s">
        <v>8</v>
      </c>
      <c r="BB415" s="171" t="s">
        <v>19</v>
      </c>
      <c r="BC415" s="31" t="s">
        <v>49</v>
      </c>
      <c r="BD415" s="31" t="s">
        <v>92</v>
      </c>
      <c r="BE415" s="31" t="s">
        <v>48</v>
      </c>
      <c r="BF415" s="31" t="s">
        <v>103</v>
      </c>
      <c r="BG415" s="31" t="s">
        <v>106</v>
      </c>
      <c r="BH415" s="31" t="s">
        <v>75</v>
      </c>
      <c r="BI415" s="32" t="s">
        <v>64</v>
      </c>
      <c r="BJ415" s="19"/>
      <c r="BL415" s="8"/>
      <c r="BM415" s="25">
        <v>108</v>
      </c>
      <c r="BN415" s="26">
        <v>5</v>
      </c>
      <c r="BO415" s="26">
        <v>42</v>
      </c>
      <c r="BP415" s="26">
        <v>124</v>
      </c>
      <c r="BQ415" s="26">
        <v>60</v>
      </c>
      <c r="BR415" s="26">
        <v>101</v>
      </c>
      <c r="BS415" s="26">
        <v>44</v>
      </c>
      <c r="BT415" s="26">
        <v>85</v>
      </c>
      <c r="BU415" s="26">
        <v>21</v>
      </c>
      <c r="BV415" s="26">
        <v>103</v>
      </c>
      <c r="BW415" s="26">
        <v>140</v>
      </c>
      <c r="BX415" s="27">
        <v>37</v>
      </c>
      <c r="BY415" s="28">
        <f t="shared" si="292"/>
        <v>83810</v>
      </c>
      <c r="BZ415" s="29">
        <f t="shared" si="293"/>
        <v>9082800</v>
      </c>
      <c r="CA415" s="204"/>
      <c r="CB415" s="15" t="s">
        <v>137</v>
      </c>
      <c r="CC415" s="30" t="s">
        <v>131</v>
      </c>
      <c r="CD415" s="31" t="s">
        <v>144</v>
      </c>
      <c r="CE415" s="31" t="s">
        <v>13</v>
      </c>
      <c r="CF415" s="31" t="s">
        <v>109</v>
      </c>
      <c r="CG415" s="31" t="s">
        <v>165</v>
      </c>
      <c r="CH415" s="31" t="s">
        <v>107</v>
      </c>
      <c r="CI415" s="31" t="s">
        <v>102</v>
      </c>
      <c r="CJ415" s="31" t="s">
        <v>166</v>
      </c>
      <c r="CK415" s="31" t="s">
        <v>100</v>
      </c>
      <c r="CL415" s="31" t="s">
        <v>14</v>
      </c>
      <c r="CM415" s="31" t="s">
        <v>143</v>
      </c>
      <c r="CN415" s="32" t="s">
        <v>130</v>
      </c>
      <c r="CO415" s="19"/>
    </row>
    <row r="416" spans="2:93" ht="12.75" x14ac:dyDescent="0.2">
      <c r="B416" s="8"/>
      <c r="C416" s="25">
        <v>39</v>
      </c>
      <c r="D416" s="26">
        <v>69</v>
      </c>
      <c r="E416" s="26">
        <v>117</v>
      </c>
      <c r="F416" s="26">
        <v>139</v>
      </c>
      <c r="G416" s="26">
        <v>38</v>
      </c>
      <c r="H416" s="26">
        <v>113</v>
      </c>
      <c r="I416" s="26">
        <v>32</v>
      </c>
      <c r="J416" s="26">
        <v>107</v>
      </c>
      <c r="K416" s="26">
        <v>6</v>
      </c>
      <c r="L416" s="26">
        <v>28</v>
      </c>
      <c r="M416" s="26">
        <v>76</v>
      </c>
      <c r="N416" s="27">
        <v>106</v>
      </c>
      <c r="O416" s="28">
        <f t="shared" si="288"/>
        <v>83810</v>
      </c>
      <c r="P416" s="29">
        <f t="shared" si="289"/>
        <v>9082800</v>
      </c>
      <c r="Q416" s="14"/>
      <c r="R416" s="184" t="s">
        <v>140</v>
      </c>
      <c r="S416" s="30" t="s">
        <v>125</v>
      </c>
      <c r="T416" s="31" t="s">
        <v>70</v>
      </c>
      <c r="U416" s="31" t="s">
        <v>111</v>
      </c>
      <c r="V416" s="187" t="s">
        <v>25</v>
      </c>
      <c r="W416" s="31" t="s">
        <v>149</v>
      </c>
      <c r="X416" s="171" t="s">
        <v>155</v>
      </c>
      <c r="Y416" s="31" t="s">
        <v>160</v>
      </c>
      <c r="Z416" s="31" t="s">
        <v>148</v>
      </c>
      <c r="AA416" s="31" t="s">
        <v>28</v>
      </c>
      <c r="AB416" s="31" t="s">
        <v>116</v>
      </c>
      <c r="AC416" s="31" t="s">
        <v>69</v>
      </c>
      <c r="AD416" s="32" t="s">
        <v>128</v>
      </c>
      <c r="AE416" s="19"/>
      <c r="AG416" s="8"/>
      <c r="AH416" s="25">
        <v>30</v>
      </c>
      <c r="AI416" s="26">
        <v>61</v>
      </c>
      <c r="AJ416" s="26">
        <v>97</v>
      </c>
      <c r="AK416" s="26">
        <v>50</v>
      </c>
      <c r="AL416" s="26">
        <v>95</v>
      </c>
      <c r="AM416" s="26">
        <v>48</v>
      </c>
      <c r="AN416" s="26">
        <v>84</v>
      </c>
      <c r="AO416" s="26">
        <v>115</v>
      </c>
      <c r="AP416" s="26">
        <v>11</v>
      </c>
      <c r="AQ416" s="26">
        <v>134</v>
      </c>
      <c r="AR416" s="26">
        <v>13</v>
      </c>
      <c r="AS416" s="27">
        <v>132</v>
      </c>
      <c r="AT416" s="28">
        <f t="shared" si="290"/>
        <v>83810</v>
      </c>
      <c r="AU416" s="29">
        <f t="shared" si="291"/>
        <v>9082800</v>
      </c>
      <c r="AV416" s="14"/>
      <c r="AW416" s="184" t="s">
        <v>42</v>
      </c>
      <c r="AX416" s="30" t="s">
        <v>114</v>
      </c>
      <c r="AY416" s="187" t="s">
        <v>15</v>
      </c>
      <c r="AZ416" s="31" t="s">
        <v>141</v>
      </c>
      <c r="BA416" s="31" t="s">
        <v>18</v>
      </c>
      <c r="BB416" s="31" t="s">
        <v>9</v>
      </c>
      <c r="BC416" s="171" t="s">
        <v>146</v>
      </c>
      <c r="BD416" s="31" t="s">
        <v>12</v>
      </c>
      <c r="BE416" s="31" t="s">
        <v>113</v>
      </c>
      <c r="BF416" s="31" t="s">
        <v>120</v>
      </c>
      <c r="BG416" s="31" t="s">
        <v>121</v>
      </c>
      <c r="BH416" s="31" t="s">
        <v>118</v>
      </c>
      <c r="BI416" s="32" t="s">
        <v>123</v>
      </c>
      <c r="BJ416" s="19"/>
      <c r="BL416" s="8"/>
      <c r="BM416" s="25">
        <v>18</v>
      </c>
      <c r="BN416" s="26">
        <v>65</v>
      </c>
      <c r="BO416" s="26">
        <v>6</v>
      </c>
      <c r="BP416" s="26">
        <v>105</v>
      </c>
      <c r="BQ416" s="26">
        <v>92</v>
      </c>
      <c r="BR416" s="26">
        <v>34</v>
      </c>
      <c r="BS416" s="26">
        <v>111</v>
      </c>
      <c r="BT416" s="26">
        <v>53</v>
      </c>
      <c r="BU416" s="26">
        <v>40</v>
      </c>
      <c r="BV416" s="26">
        <v>139</v>
      </c>
      <c r="BW416" s="26">
        <v>80</v>
      </c>
      <c r="BX416" s="27">
        <v>127</v>
      </c>
      <c r="BY416" s="28">
        <f t="shared" si="292"/>
        <v>83810</v>
      </c>
      <c r="BZ416" s="29">
        <f t="shared" si="293"/>
        <v>9082800</v>
      </c>
      <c r="CA416" s="204"/>
      <c r="CB416" s="15" t="s">
        <v>173</v>
      </c>
      <c r="CC416" s="30" t="s">
        <v>34</v>
      </c>
      <c r="CD416" s="31" t="s">
        <v>35</v>
      </c>
      <c r="CE416" s="31" t="s">
        <v>28</v>
      </c>
      <c r="CF416" s="31" t="s">
        <v>36</v>
      </c>
      <c r="CG416" s="31" t="s">
        <v>24</v>
      </c>
      <c r="CH416" s="31" t="s">
        <v>37</v>
      </c>
      <c r="CI416" s="31" t="s">
        <v>38</v>
      </c>
      <c r="CJ416" s="31" t="s">
        <v>29</v>
      </c>
      <c r="CK416" s="31" t="s">
        <v>39</v>
      </c>
      <c r="CL416" s="31" t="s">
        <v>25</v>
      </c>
      <c r="CM416" s="31" t="s">
        <v>40</v>
      </c>
      <c r="CN416" s="32" t="s">
        <v>41</v>
      </c>
      <c r="CO416" s="19"/>
    </row>
    <row r="417" spans="2:93" ht="12.75" x14ac:dyDescent="0.2">
      <c r="B417" s="8"/>
      <c r="C417" s="25">
        <v>71</v>
      </c>
      <c r="D417" s="26">
        <v>1</v>
      </c>
      <c r="E417" s="26">
        <v>7</v>
      </c>
      <c r="F417" s="26">
        <v>92</v>
      </c>
      <c r="G417" s="26">
        <v>67</v>
      </c>
      <c r="H417" s="26">
        <v>96</v>
      </c>
      <c r="I417" s="26">
        <v>49</v>
      </c>
      <c r="J417" s="26">
        <v>78</v>
      </c>
      <c r="K417" s="26">
        <v>53</v>
      </c>
      <c r="L417" s="26">
        <v>138</v>
      </c>
      <c r="M417" s="26">
        <v>144</v>
      </c>
      <c r="N417" s="27">
        <v>74</v>
      </c>
      <c r="O417" s="28">
        <f t="shared" si="288"/>
        <v>83810</v>
      </c>
      <c r="P417" s="29">
        <f t="shared" si="289"/>
        <v>9082800</v>
      </c>
      <c r="Q417" s="14"/>
      <c r="R417" s="184" t="s">
        <v>151</v>
      </c>
      <c r="S417" s="30" t="s">
        <v>88</v>
      </c>
      <c r="T417" s="31" t="s">
        <v>55</v>
      </c>
      <c r="U417" s="31" t="s">
        <v>43</v>
      </c>
      <c r="V417" s="31" t="s">
        <v>24</v>
      </c>
      <c r="W417" s="187" t="s">
        <v>68</v>
      </c>
      <c r="X417" s="31" t="s">
        <v>139</v>
      </c>
      <c r="Y417" s="171" t="s">
        <v>138</v>
      </c>
      <c r="Z417" s="31" t="s">
        <v>71</v>
      </c>
      <c r="AA417" s="31" t="s">
        <v>29</v>
      </c>
      <c r="AB417" s="31" t="s">
        <v>52</v>
      </c>
      <c r="AC417" s="31" t="s">
        <v>62</v>
      </c>
      <c r="AD417" s="32" t="s">
        <v>87</v>
      </c>
      <c r="AE417" s="19"/>
      <c r="AG417" s="8"/>
      <c r="AH417" s="25">
        <v>21</v>
      </c>
      <c r="AI417" s="26">
        <v>54</v>
      </c>
      <c r="AJ417" s="26">
        <v>122</v>
      </c>
      <c r="AK417" s="26">
        <v>64</v>
      </c>
      <c r="AL417" s="26">
        <v>81</v>
      </c>
      <c r="AM417" s="26">
        <v>23</v>
      </c>
      <c r="AN417" s="26">
        <v>91</v>
      </c>
      <c r="AO417" s="26">
        <v>124</v>
      </c>
      <c r="AP417" s="26">
        <v>68</v>
      </c>
      <c r="AQ417" s="26">
        <v>77</v>
      </c>
      <c r="AR417" s="26">
        <v>142</v>
      </c>
      <c r="AS417" s="27">
        <v>3</v>
      </c>
      <c r="AT417" s="28">
        <f t="shared" si="290"/>
        <v>83810</v>
      </c>
      <c r="AU417" s="29">
        <f t="shared" si="291"/>
        <v>9082800</v>
      </c>
      <c r="AV417" s="14"/>
      <c r="AW417" s="184" t="s">
        <v>76</v>
      </c>
      <c r="AX417" s="30" t="s">
        <v>100</v>
      </c>
      <c r="AY417" s="31" t="s">
        <v>122</v>
      </c>
      <c r="AZ417" s="187" t="s">
        <v>74</v>
      </c>
      <c r="BA417" s="31" t="s">
        <v>152</v>
      </c>
      <c r="BB417" s="31" t="s">
        <v>153</v>
      </c>
      <c r="BC417" s="31" t="s">
        <v>65</v>
      </c>
      <c r="BD417" s="171" t="s">
        <v>119</v>
      </c>
      <c r="BE417" s="31" t="s">
        <v>109</v>
      </c>
      <c r="BF417" s="31" t="s">
        <v>81</v>
      </c>
      <c r="BG417" s="31" t="s">
        <v>80</v>
      </c>
      <c r="BH417" s="31" t="s">
        <v>67</v>
      </c>
      <c r="BI417" s="32" t="s">
        <v>72</v>
      </c>
      <c r="BJ417" s="19"/>
      <c r="BL417" s="8"/>
      <c r="BM417" s="25">
        <v>52</v>
      </c>
      <c r="BN417" s="26">
        <v>136</v>
      </c>
      <c r="BO417" s="26">
        <v>115</v>
      </c>
      <c r="BP417" s="26">
        <v>45</v>
      </c>
      <c r="BQ417" s="26">
        <v>107</v>
      </c>
      <c r="BR417" s="26">
        <v>119</v>
      </c>
      <c r="BS417" s="26">
        <v>26</v>
      </c>
      <c r="BT417" s="26">
        <v>38</v>
      </c>
      <c r="BU417" s="26">
        <v>100</v>
      </c>
      <c r="BV417" s="26">
        <v>30</v>
      </c>
      <c r="BW417" s="26">
        <v>9</v>
      </c>
      <c r="BX417" s="27">
        <v>93</v>
      </c>
      <c r="BY417" s="28">
        <f t="shared" si="292"/>
        <v>83810</v>
      </c>
      <c r="BZ417" s="29">
        <f t="shared" si="293"/>
        <v>9082800</v>
      </c>
      <c r="CA417" s="204"/>
      <c r="CB417" s="15" t="s">
        <v>42</v>
      </c>
      <c r="CC417" s="30" t="s">
        <v>86</v>
      </c>
      <c r="CD417" s="31" t="s">
        <v>147</v>
      </c>
      <c r="CE417" s="31" t="s">
        <v>113</v>
      </c>
      <c r="CF417" s="31" t="s">
        <v>101</v>
      </c>
      <c r="CG417" s="31" t="s">
        <v>148</v>
      </c>
      <c r="CH417" s="31" t="s">
        <v>46</v>
      </c>
      <c r="CI417" s="31" t="s">
        <v>49</v>
      </c>
      <c r="CJ417" s="31" t="s">
        <v>149</v>
      </c>
      <c r="CK417" s="31" t="s">
        <v>108</v>
      </c>
      <c r="CL417" s="31" t="s">
        <v>114</v>
      </c>
      <c r="CM417" s="31" t="s">
        <v>150</v>
      </c>
      <c r="CN417" s="32" t="s">
        <v>89</v>
      </c>
      <c r="CO417" s="19"/>
    </row>
    <row r="418" spans="2:93" ht="12.75" x14ac:dyDescent="0.2">
      <c r="B418" s="8"/>
      <c r="C418" s="25">
        <v>100</v>
      </c>
      <c r="D418" s="26">
        <v>62</v>
      </c>
      <c r="E418" s="26">
        <v>110</v>
      </c>
      <c r="F418" s="26">
        <v>109</v>
      </c>
      <c r="G418" s="26">
        <v>4</v>
      </c>
      <c r="H418" s="26">
        <v>118</v>
      </c>
      <c r="I418" s="26">
        <v>27</v>
      </c>
      <c r="J418" s="26">
        <v>141</v>
      </c>
      <c r="K418" s="26">
        <v>36</v>
      </c>
      <c r="L418" s="26">
        <v>35</v>
      </c>
      <c r="M418" s="26">
        <v>83</v>
      </c>
      <c r="N418" s="27">
        <v>45</v>
      </c>
      <c r="O418" s="28">
        <f t="shared" si="288"/>
        <v>83810</v>
      </c>
      <c r="P418" s="29">
        <f t="shared" si="289"/>
        <v>9082800</v>
      </c>
      <c r="Q418" s="14"/>
      <c r="R418" s="184" t="s">
        <v>164</v>
      </c>
      <c r="S418" s="30" t="s">
        <v>108</v>
      </c>
      <c r="T418" s="31" t="s">
        <v>21</v>
      </c>
      <c r="U418" s="31" t="s">
        <v>175</v>
      </c>
      <c r="V418" s="31" t="s">
        <v>60</v>
      </c>
      <c r="W418" s="31" t="s">
        <v>82</v>
      </c>
      <c r="X418" s="187" t="s">
        <v>11</v>
      </c>
      <c r="Y418" s="31" t="s">
        <v>16</v>
      </c>
      <c r="Z418" s="171" t="s">
        <v>79</v>
      </c>
      <c r="AA418" s="31" t="s">
        <v>57</v>
      </c>
      <c r="AB418" s="31" t="s">
        <v>176</v>
      </c>
      <c r="AC418" s="31" t="s">
        <v>32</v>
      </c>
      <c r="AD418" s="32" t="s">
        <v>101</v>
      </c>
      <c r="AE418" s="19"/>
      <c r="AG418" s="8"/>
      <c r="AH418" s="25">
        <v>131</v>
      </c>
      <c r="AI418" s="26">
        <v>57</v>
      </c>
      <c r="AJ418" s="26">
        <v>25</v>
      </c>
      <c r="AK418" s="26">
        <v>29</v>
      </c>
      <c r="AL418" s="26">
        <v>116</v>
      </c>
      <c r="AM418" s="26">
        <v>120</v>
      </c>
      <c r="AN418" s="26">
        <v>88</v>
      </c>
      <c r="AO418" s="26">
        <v>14</v>
      </c>
      <c r="AP418" s="26">
        <v>123</v>
      </c>
      <c r="AQ418" s="26">
        <v>22</v>
      </c>
      <c r="AR418" s="26">
        <v>75</v>
      </c>
      <c r="AS418" s="27">
        <v>70</v>
      </c>
      <c r="AT418" s="28">
        <f t="shared" si="290"/>
        <v>83810</v>
      </c>
      <c r="AU418" s="29">
        <f t="shared" si="291"/>
        <v>9082800</v>
      </c>
      <c r="AV418" s="14"/>
      <c r="AW418" s="184"/>
      <c r="AX418" s="30" t="s">
        <v>10</v>
      </c>
      <c r="AY418" s="31" t="s">
        <v>61</v>
      </c>
      <c r="AZ418" s="31" t="s">
        <v>93</v>
      </c>
      <c r="BA418" s="187" t="s">
        <v>136</v>
      </c>
      <c r="BB418" s="31" t="s">
        <v>133</v>
      </c>
      <c r="BC418" s="31" t="s">
        <v>96</v>
      </c>
      <c r="BD418" s="31" t="s">
        <v>56</v>
      </c>
      <c r="BE418" s="171" t="s">
        <v>17</v>
      </c>
      <c r="BF418" s="31" t="s">
        <v>126</v>
      </c>
      <c r="BG418" s="31" t="s">
        <v>127</v>
      </c>
      <c r="BH418" s="31" t="s">
        <v>163</v>
      </c>
      <c r="BI418" s="32" t="s">
        <v>162</v>
      </c>
      <c r="BJ418" s="19"/>
      <c r="BL418" s="8"/>
      <c r="BM418" s="25">
        <v>46</v>
      </c>
      <c r="BN418" s="26">
        <v>13</v>
      </c>
      <c r="BO418" s="26">
        <v>91</v>
      </c>
      <c r="BP418" s="26">
        <v>68</v>
      </c>
      <c r="BQ418" s="26">
        <v>11</v>
      </c>
      <c r="BR418" s="26">
        <v>117</v>
      </c>
      <c r="BS418" s="26">
        <v>28</v>
      </c>
      <c r="BT418" s="26">
        <v>134</v>
      </c>
      <c r="BU418" s="26">
        <v>77</v>
      </c>
      <c r="BV418" s="26">
        <v>54</v>
      </c>
      <c r="BW418" s="26">
        <v>132</v>
      </c>
      <c r="BX418" s="27">
        <v>99</v>
      </c>
      <c r="BY418" s="28">
        <f t="shared" si="292"/>
        <v>83810</v>
      </c>
      <c r="BZ418" s="29">
        <f t="shared" si="293"/>
        <v>9082800</v>
      </c>
      <c r="CA418" s="204"/>
      <c r="CB418" s="15" t="s">
        <v>297</v>
      </c>
      <c r="CC418" s="30" t="s">
        <v>31</v>
      </c>
      <c r="CD418" s="31" t="s">
        <v>65</v>
      </c>
      <c r="CE418" s="31" t="s">
        <v>119</v>
      </c>
      <c r="CF418" s="31" t="s">
        <v>81</v>
      </c>
      <c r="CG418" s="31" t="s">
        <v>120</v>
      </c>
      <c r="CH418" s="31" t="s">
        <v>111</v>
      </c>
      <c r="CI418" s="31" t="s">
        <v>116</v>
      </c>
      <c r="CJ418" s="31" t="s">
        <v>121</v>
      </c>
      <c r="CK418" s="31" t="s">
        <v>80</v>
      </c>
      <c r="CL418" s="31" t="s">
        <v>122</v>
      </c>
      <c r="CM418" s="31" t="s">
        <v>123</v>
      </c>
      <c r="CN418" s="32" t="s">
        <v>22</v>
      </c>
      <c r="CO418" s="19"/>
    </row>
    <row r="419" spans="2:93" ht="12.75" x14ac:dyDescent="0.2">
      <c r="B419" s="8"/>
      <c r="C419" s="25">
        <v>17</v>
      </c>
      <c r="D419" s="26">
        <v>133</v>
      </c>
      <c r="E419" s="26">
        <v>101</v>
      </c>
      <c r="F419" s="26">
        <v>55</v>
      </c>
      <c r="G419" s="26">
        <v>85</v>
      </c>
      <c r="H419" s="26">
        <v>121</v>
      </c>
      <c r="I419" s="26">
        <v>24</v>
      </c>
      <c r="J419" s="26">
        <v>60</v>
      </c>
      <c r="K419" s="26">
        <v>90</v>
      </c>
      <c r="L419" s="26">
        <v>44</v>
      </c>
      <c r="M419" s="26">
        <v>12</v>
      </c>
      <c r="N419" s="27">
        <v>128</v>
      </c>
      <c r="O419" s="28">
        <f t="shared" si="288"/>
        <v>83810</v>
      </c>
      <c r="P419" s="29">
        <f t="shared" si="289"/>
        <v>9082800</v>
      </c>
      <c r="Q419" s="14"/>
      <c r="R419" s="184" t="s">
        <v>170</v>
      </c>
      <c r="S419" s="30" t="s">
        <v>91</v>
      </c>
      <c r="T419" s="31" t="s">
        <v>169</v>
      </c>
      <c r="U419" s="31" t="s">
        <v>107</v>
      </c>
      <c r="V419" s="31" t="s">
        <v>142</v>
      </c>
      <c r="W419" s="31" t="s">
        <v>166</v>
      </c>
      <c r="X419" s="31" t="s">
        <v>156</v>
      </c>
      <c r="Y419" s="187" t="s">
        <v>159</v>
      </c>
      <c r="Z419" s="31" t="s">
        <v>165</v>
      </c>
      <c r="AA419" s="171" t="s">
        <v>145</v>
      </c>
      <c r="AB419" s="31" t="s">
        <v>102</v>
      </c>
      <c r="AC419" s="31" t="s">
        <v>168</v>
      </c>
      <c r="AD419" s="32" t="s">
        <v>98</v>
      </c>
      <c r="AE419" s="19"/>
      <c r="AG419" s="8"/>
      <c r="AH419" s="25">
        <v>7</v>
      </c>
      <c r="AI419" s="26">
        <v>1</v>
      </c>
      <c r="AJ419" s="26">
        <v>53</v>
      </c>
      <c r="AK419" s="26">
        <v>78</v>
      </c>
      <c r="AL419" s="26">
        <v>67</v>
      </c>
      <c r="AM419" s="26">
        <v>92</v>
      </c>
      <c r="AN419" s="26">
        <v>144</v>
      </c>
      <c r="AO419" s="26">
        <v>138</v>
      </c>
      <c r="AP419" s="26">
        <v>49</v>
      </c>
      <c r="AQ419" s="26">
        <v>96</v>
      </c>
      <c r="AR419" s="26">
        <v>71</v>
      </c>
      <c r="AS419" s="27">
        <v>74</v>
      </c>
      <c r="AT419" s="28">
        <f t="shared" si="290"/>
        <v>83810</v>
      </c>
      <c r="AU419" s="29">
        <f t="shared" si="291"/>
        <v>9082800</v>
      </c>
      <c r="AV419" s="14"/>
      <c r="AW419" s="184" t="s">
        <v>211</v>
      </c>
      <c r="AX419" s="30" t="s">
        <v>43</v>
      </c>
      <c r="AY419" s="31" t="s">
        <v>55</v>
      </c>
      <c r="AZ419" s="31" t="s">
        <v>29</v>
      </c>
      <c r="BA419" s="31" t="s">
        <v>71</v>
      </c>
      <c r="BB419" s="187" t="s">
        <v>68</v>
      </c>
      <c r="BC419" s="31" t="s">
        <v>24</v>
      </c>
      <c r="BD419" s="31" t="s">
        <v>62</v>
      </c>
      <c r="BE419" s="31" t="s">
        <v>52</v>
      </c>
      <c r="BF419" s="171" t="s">
        <v>138</v>
      </c>
      <c r="BG419" s="31" t="s">
        <v>139</v>
      </c>
      <c r="BH419" s="31" t="s">
        <v>88</v>
      </c>
      <c r="BI419" s="32" t="s">
        <v>87</v>
      </c>
      <c r="BJ419" s="19"/>
      <c r="BL419" s="8"/>
      <c r="BM419" s="25">
        <v>129</v>
      </c>
      <c r="BN419" s="26">
        <v>87</v>
      </c>
      <c r="BO419" s="26">
        <v>116</v>
      </c>
      <c r="BP419" s="26">
        <v>84</v>
      </c>
      <c r="BQ419" s="26">
        <v>138</v>
      </c>
      <c r="BR419" s="26">
        <v>98</v>
      </c>
      <c r="BS419" s="26">
        <v>47</v>
      </c>
      <c r="BT419" s="26">
        <v>7</v>
      </c>
      <c r="BU419" s="26">
        <v>61</v>
      </c>
      <c r="BV419" s="26">
        <v>29</v>
      </c>
      <c r="BW419" s="26">
        <v>58</v>
      </c>
      <c r="BX419" s="27">
        <v>16</v>
      </c>
      <c r="BY419" s="28">
        <f t="shared" si="292"/>
        <v>83810</v>
      </c>
      <c r="BZ419" s="29">
        <f t="shared" si="293"/>
        <v>9082800</v>
      </c>
      <c r="CA419" s="204"/>
      <c r="CB419" s="15" t="s">
        <v>212</v>
      </c>
      <c r="CC419" s="30" t="s">
        <v>30</v>
      </c>
      <c r="CD419" s="31" t="s">
        <v>51</v>
      </c>
      <c r="CE419" s="31" t="s">
        <v>133</v>
      </c>
      <c r="CF419" s="31" t="s">
        <v>12</v>
      </c>
      <c r="CG419" s="31" t="s">
        <v>52</v>
      </c>
      <c r="CH419" s="31" t="s">
        <v>134</v>
      </c>
      <c r="CI419" s="31" t="s">
        <v>135</v>
      </c>
      <c r="CJ419" s="31" t="s">
        <v>43</v>
      </c>
      <c r="CK419" s="31" t="s">
        <v>15</v>
      </c>
      <c r="CL419" s="31" t="s">
        <v>136</v>
      </c>
      <c r="CM419" s="31" t="s">
        <v>44</v>
      </c>
      <c r="CN419" s="32" t="s">
        <v>23</v>
      </c>
      <c r="CO419" s="19"/>
    </row>
    <row r="420" spans="2:93" ht="12.75" x14ac:dyDescent="0.2">
      <c r="B420" s="8"/>
      <c r="C420" s="25">
        <v>75</v>
      </c>
      <c r="D420" s="26">
        <v>57</v>
      </c>
      <c r="E420" s="26">
        <v>131</v>
      </c>
      <c r="F420" s="26">
        <v>120</v>
      </c>
      <c r="G420" s="26">
        <v>116</v>
      </c>
      <c r="H420" s="26">
        <v>22</v>
      </c>
      <c r="I420" s="26">
        <v>123</v>
      </c>
      <c r="J420" s="26">
        <v>29</v>
      </c>
      <c r="K420" s="26">
        <v>25</v>
      </c>
      <c r="L420" s="26">
        <v>14</v>
      </c>
      <c r="M420" s="26">
        <v>88</v>
      </c>
      <c r="N420" s="27">
        <v>70</v>
      </c>
      <c r="O420" s="28">
        <f t="shared" si="288"/>
        <v>83810</v>
      </c>
      <c r="P420" s="29">
        <f t="shared" si="289"/>
        <v>9082800</v>
      </c>
      <c r="Q420" s="14"/>
      <c r="R420" s="184" t="s">
        <v>172</v>
      </c>
      <c r="S420" s="30" t="s">
        <v>163</v>
      </c>
      <c r="T420" s="31" t="s">
        <v>61</v>
      </c>
      <c r="U420" s="31" t="s">
        <v>10</v>
      </c>
      <c r="V420" s="31" t="s">
        <v>96</v>
      </c>
      <c r="W420" s="31" t="s">
        <v>133</v>
      </c>
      <c r="X420" s="31" t="s">
        <v>127</v>
      </c>
      <c r="Y420" s="31" t="s">
        <v>126</v>
      </c>
      <c r="Z420" s="187" t="s">
        <v>136</v>
      </c>
      <c r="AA420" s="31" t="s">
        <v>93</v>
      </c>
      <c r="AB420" s="171" t="s">
        <v>17</v>
      </c>
      <c r="AC420" s="31" t="s">
        <v>56</v>
      </c>
      <c r="AD420" s="32" t="s">
        <v>162</v>
      </c>
      <c r="AE420" s="19"/>
      <c r="AG420" s="8"/>
      <c r="AH420" s="25">
        <v>117</v>
      </c>
      <c r="AI420" s="26">
        <v>69</v>
      </c>
      <c r="AJ420" s="26">
        <v>6</v>
      </c>
      <c r="AK420" s="26">
        <v>107</v>
      </c>
      <c r="AL420" s="26">
        <v>38</v>
      </c>
      <c r="AM420" s="26">
        <v>139</v>
      </c>
      <c r="AN420" s="26">
        <v>76</v>
      </c>
      <c r="AO420" s="26">
        <v>28</v>
      </c>
      <c r="AP420" s="26">
        <v>32</v>
      </c>
      <c r="AQ420" s="26">
        <v>113</v>
      </c>
      <c r="AR420" s="26">
        <v>39</v>
      </c>
      <c r="AS420" s="27">
        <v>106</v>
      </c>
      <c r="AT420" s="28">
        <f t="shared" si="290"/>
        <v>83810</v>
      </c>
      <c r="AU420" s="29">
        <f t="shared" si="291"/>
        <v>9082800</v>
      </c>
      <c r="AV420" s="14"/>
      <c r="AW420" s="184" t="s">
        <v>42</v>
      </c>
      <c r="AX420" s="30" t="s">
        <v>111</v>
      </c>
      <c r="AY420" s="31" t="s">
        <v>70</v>
      </c>
      <c r="AZ420" s="31" t="s">
        <v>28</v>
      </c>
      <c r="BA420" s="31" t="s">
        <v>148</v>
      </c>
      <c r="BB420" s="31" t="s">
        <v>149</v>
      </c>
      <c r="BC420" s="187" t="s">
        <v>25</v>
      </c>
      <c r="BD420" s="31" t="s">
        <v>69</v>
      </c>
      <c r="BE420" s="31" t="s">
        <v>116</v>
      </c>
      <c r="BF420" s="31" t="s">
        <v>160</v>
      </c>
      <c r="BG420" s="171" t="s">
        <v>155</v>
      </c>
      <c r="BH420" s="31" t="s">
        <v>125</v>
      </c>
      <c r="BI420" s="32" t="s">
        <v>128</v>
      </c>
      <c r="BJ420" s="19"/>
      <c r="BL420" s="8"/>
      <c r="BM420" s="25">
        <v>102</v>
      </c>
      <c r="BN420" s="26">
        <v>71</v>
      </c>
      <c r="BO420" s="26">
        <v>49</v>
      </c>
      <c r="BP420" s="26">
        <v>106</v>
      </c>
      <c r="BQ420" s="26">
        <v>12</v>
      </c>
      <c r="BR420" s="26">
        <v>8</v>
      </c>
      <c r="BS420" s="26">
        <v>137</v>
      </c>
      <c r="BT420" s="26">
        <v>133</v>
      </c>
      <c r="BU420" s="26">
        <v>39</v>
      </c>
      <c r="BV420" s="26">
        <v>96</v>
      </c>
      <c r="BW420" s="26">
        <v>74</v>
      </c>
      <c r="BX420" s="27">
        <v>43</v>
      </c>
      <c r="BY420" s="28">
        <f t="shared" si="292"/>
        <v>83810</v>
      </c>
      <c r="BZ420" s="29">
        <f t="shared" si="293"/>
        <v>9082800</v>
      </c>
      <c r="CA420" s="204"/>
      <c r="CB420" s="15" t="s">
        <v>212</v>
      </c>
      <c r="CC420" s="30" t="s">
        <v>58</v>
      </c>
      <c r="CD420" s="31" t="s">
        <v>88</v>
      </c>
      <c r="CE420" s="31" t="s">
        <v>138</v>
      </c>
      <c r="CF420" s="31" t="s">
        <v>128</v>
      </c>
      <c r="CG420" s="31" t="s">
        <v>168</v>
      </c>
      <c r="CH420" s="31" t="s">
        <v>83</v>
      </c>
      <c r="CI420" s="31" t="s">
        <v>78</v>
      </c>
      <c r="CJ420" s="31" t="s">
        <v>169</v>
      </c>
      <c r="CK420" s="31" t="s">
        <v>125</v>
      </c>
      <c r="CL420" s="31" t="s">
        <v>139</v>
      </c>
      <c r="CM420" s="31" t="s">
        <v>87</v>
      </c>
      <c r="CN420" s="32" t="s">
        <v>59</v>
      </c>
      <c r="CO420" s="19"/>
    </row>
    <row r="421" spans="2:93" ht="12.75" x14ac:dyDescent="0.2">
      <c r="B421" s="8"/>
      <c r="C421" s="25">
        <v>142</v>
      </c>
      <c r="D421" s="26">
        <v>54</v>
      </c>
      <c r="E421" s="26">
        <v>21</v>
      </c>
      <c r="F421" s="26">
        <v>23</v>
      </c>
      <c r="G421" s="26">
        <v>81</v>
      </c>
      <c r="H421" s="26">
        <v>77</v>
      </c>
      <c r="I421" s="26">
        <v>68</v>
      </c>
      <c r="J421" s="26">
        <v>64</v>
      </c>
      <c r="K421" s="26">
        <v>122</v>
      </c>
      <c r="L421" s="26">
        <v>124</v>
      </c>
      <c r="M421" s="26">
        <v>91</v>
      </c>
      <c r="N421" s="27">
        <v>3</v>
      </c>
      <c r="O421" s="28">
        <f t="shared" si="288"/>
        <v>83810</v>
      </c>
      <c r="P421" s="29">
        <f t="shared" si="289"/>
        <v>9082800</v>
      </c>
      <c r="Q421" s="14"/>
      <c r="R421" s="184" t="s">
        <v>174</v>
      </c>
      <c r="S421" s="30" t="s">
        <v>67</v>
      </c>
      <c r="T421" s="31" t="s">
        <v>122</v>
      </c>
      <c r="U421" s="31" t="s">
        <v>100</v>
      </c>
      <c r="V421" s="31" t="s">
        <v>65</v>
      </c>
      <c r="W421" s="31" t="s">
        <v>153</v>
      </c>
      <c r="X421" s="31" t="s">
        <v>80</v>
      </c>
      <c r="Y421" s="31" t="s">
        <v>81</v>
      </c>
      <c r="Z421" s="31" t="s">
        <v>152</v>
      </c>
      <c r="AA421" s="187" t="s">
        <v>74</v>
      </c>
      <c r="AB421" s="31" t="s">
        <v>109</v>
      </c>
      <c r="AC421" s="171" t="s">
        <v>119</v>
      </c>
      <c r="AD421" s="32" t="s">
        <v>72</v>
      </c>
      <c r="AE421" s="19"/>
      <c r="AG421" s="8"/>
      <c r="AH421" s="25">
        <v>72</v>
      </c>
      <c r="AI421" s="26">
        <v>143</v>
      </c>
      <c r="AJ421" s="26">
        <v>43</v>
      </c>
      <c r="AK421" s="26">
        <v>87</v>
      </c>
      <c r="AL421" s="26">
        <v>58</v>
      </c>
      <c r="AM421" s="26">
        <v>102</v>
      </c>
      <c r="AN421" s="26">
        <v>2</v>
      </c>
      <c r="AO421" s="26">
        <v>73</v>
      </c>
      <c r="AP421" s="26">
        <v>112</v>
      </c>
      <c r="AQ421" s="26">
        <v>33</v>
      </c>
      <c r="AR421" s="26">
        <v>20</v>
      </c>
      <c r="AS421" s="27">
        <v>125</v>
      </c>
      <c r="AT421" s="28">
        <f t="shared" si="290"/>
        <v>83810</v>
      </c>
      <c r="AU421" s="29">
        <f t="shared" si="291"/>
        <v>9082800</v>
      </c>
      <c r="AV421" s="14"/>
      <c r="AW421" s="184" t="s">
        <v>212</v>
      </c>
      <c r="AX421" s="30" t="s">
        <v>77</v>
      </c>
      <c r="AY421" s="31" t="s">
        <v>158</v>
      </c>
      <c r="AZ421" s="31" t="s">
        <v>59</v>
      </c>
      <c r="BA421" s="31" t="s">
        <v>51</v>
      </c>
      <c r="BB421" s="31" t="s">
        <v>44</v>
      </c>
      <c r="BC421" s="31" t="s">
        <v>58</v>
      </c>
      <c r="BD421" s="187" t="s">
        <v>157</v>
      </c>
      <c r="BE421" s="31" t="s">
        <v>84</v>
      </c>
      <c r="BF421" s="31" t="s">
        <v>27</v>
      </c>
      <c r="BG421" s="31" t="s">
        <v>26</v>
      </c>
      <c r="BH421" s="171" t="s">
        <v>54</v>
      </c>
      <c r="BI421" s="32" t="s">
        <v>63</v>
      </c>
      <c r="BJ421" s="19"/>
      <c r="BL421" s="8"/>
      <c r="BM421" s="25">
        <v>17</v>
      </c>
      <c r="BN421" s="26">
        <v>94</v>
      </c>
      <c r="BO421" s="26">
        <v>20</v>
      </c>
      <c r="BP421" s="26">
        <v>31</v>
      </c>
      <c r="BQ421" s="26">
        <v>25</v>
      </c>
      <c r="BR421" s="26">
        <v>63</v>
      </c>
      <c r="BS421" s="26">
        <v>82</v>
      </c>
      <c r="BT421" s="26">
        <v>120</v>
      </c>
      <c r="BU421" s="26">
        <v>114</v>
      </c>
      <c r="BV421" s="26">
        <v>125</v>
      </c>
      <c r="BW421" s="26">
        <v>51</v>
      </c>
      <c r="BX421" s="27">
        <v>128</v>
      </c>
      <c r="BY421" s="28">
        <f t="shared" si="292"/>
        <v>83810</v>
      </c>
      <c r="BZ421" s="29">
        <f t="shared" si="293"/>
        <v>9082800</v>
      </c>
      <c r="CA421" s="204"/>
      <c r="CB421" s="15" t="s">
        <v>298</v>
      </c>
      <c r="CC421" s="30" t="s">
        <v>91</v>
      </c>
      <c r="CD421" s="31" t="s">
        <v>45</v>
      </c>
      <c r="CE421" s="31" t="s">
        <v>54</v>
      </c>
      <c r="CF421" s="31" t="s">
        <v>92</v>
      </c>
      <c r="CG421" s="31" t="s">
        <v>93</v>
      </c>
      <c r="CH421" s="31" t="s">
        <v>94</v>
      </c>
      <c r="CI421" s="31" t="s">
        <v>95</v>
      </c>
      <c r="CJ421" s="31" t="s">
        <v>96</v>
      </c>
      <c r="CK421" s="31" t="s">
        <v>97</v>
      </c>
      <c r="CL421" s="31" t="s">
        <v>63</v>
      </c>
      <c r="CM421" s="31" t="s">
        <v>50</v>
      </c>
      <c r="CN421" s="32" t="s">
        <v>98</v>
      </c>
      <c r="CO421" s="19"/>
    </row>
    <row r="422" spans="2:93" ht="13.5" thickBot="1" x14ac:dyDescent="0.25">
      <c r="B422" s="8"/>
      <c r="C422" s="40">
        <v>65</v>
      </c>
      <c r="D422" s="41">
        <v>8</v>
      </c>
      <c r="E422" s="41">
        <v>52</v>
      </c>
      <c r="F422" s="41">
        <v>105</v>
      </c>
      <c r="G422" s="41">
        <v>129</v>
      </c>
      <c r="H422" s="41">
        <v>34</v>
      </c>
      <c r="I422" s="41">
        <v>111</v>
      </c>
      <c r="J422" s="41">
        <v>16</v>
      </c>
      <c r="K422" s="41">
        <v>40</v>
      </c>
      <c r="L422" s="41">
        <v>93</v>
      </c>
      <c r="M422" s="41">
        <v>137</v>
      </c>
      <c r="N422" s="42">
        <v>80</v>
      </c>
      <c r="O422" s="28">
        <f t="shared" si="288"/>
        <v>83810</v>
      </c>
      <c r="P422" s="29">
        <f t="shared" si="289"/>
        <v>9082800</v>
      </c>
      <c r="Q422" s="14"/>
      <c r="R422" s="184" t="s">
        <v>178</v>
      </c>
      <c r="S422" s="43" t="s">
        <v>35</v>
      </c>
      <c r="T422" s="44" t="s">
        <v>83</v>
      </c>
      <c r="U422" s="44" t="s">
        <v>86</v>
      </c>
      <c r="V422" s="44" t="s">
        <v>36</v>
      </c>
      <c r="W422" s="44" t="s">
        <v>30</v>
      </c>
      <c r="X422" s="44" t="s">
        <v>37</v>
      </c>
      <c r="Y422" s="44" t="s">
        <v>38</v>
      </c>
      <c r="Z422" s="44" t="s">
        <v>23</v>
      </c>
      <c r="AA422" s="44" t="s">
        <v>39</v>
      </c>
      <c r="AB422" s="196" t="s">
        <v>89</v>
      </c>
      <c r="AC422" s="44" t="s">
        <v>78</v>
      </c>
      <c r="AD422" s="197" t="s">
        <v>40</v>
      </c>
      <c r="AE422" s="19"/>
      <c r="AG422" s="8"/>
      <c r="AH422" s="40">
        <v>52</v>
      </c>
      <c r="AI422" s="41">
        <v>8</v>
      </c>
      <c r="AJ422" s="41">
        <v>40</v>
      </c>
      <c r="AK422" s="41">
        <v>16</v>
      </c>
      <c r="AL422" s="41">
        <v>129</v>
      </c>
      <c r="AM422" s="41">
        <v>105</v>
      </c>
      <c r="AN422" s="41">
        <v>137</v>
      </c>
      <c r="AO422" s="41">
        <v>93</v>
      </c>
      <c r="AP422" s="41">
        <v>111</v>
      </c>
      <c r="AQ422" s="41">
        <v>34</v>
      </c>
      <c r="AR422" s="41">
        <v>65</v>
      </c>
      <c r="AS422" s="42">
        <v>80</v>
      </c>
      <c r="AT422" s="28">
        <f t="shared" si="290"/>
        <v>83810</v>
      </c>
      <c r="AU422" s="29">
        <f t="shared" si="291"/>
        <v>9082800</v>
      </c>
      <c r="AV422" s="14"/>
      <c r="AW422" s="184" t="s">
        <v>124</v>
      </c>
      <c r="AX422" s="43" t="s">
        <v>86</v>
      </c>
      <c r="AY422" s="44" t="s">
        <v>83</v>
      </c>
      <c r="AZ422" s="44" t="s">
        <v>39</v>
      </c>
      <c r="BA422" s="44" t="s">
        <v>23</v>
      </c>
      <c r="BB422" s="44" t="s">
        <v>30</v>
      </c>
      <c r="BC422" s="44" t="s">
        <v>36</v>
      </c>
      <c r="BD422" s="44" t="s">
        <v>78</v>
      </c>
      <c r="BE422" s="196" t="s">
        <v>89</v>
      </c>
      <c r="BF422" s="44" t="s">
        <v>38</v>
      </c>
      <c r="BG422" s="44" t="s">
        <v>37</v>
      </c>
      <c r="BH422" s="44" t="s">
        <v>35</v>
      </c>
      <c r="BI422" s="197" t="s">
        <v>40</v>
      </c>
      <c r="BJ422" s="19"/>
      <c r="BL422" s="8"/>
      <c r="BM422" s="40">
        <v>56</v>
      </c>
      <c r="BN422" s="41">
        <v>90</v>
      </c>
      <c r="BO422" s="41">
        <v>135</v>
      </c>
      <c r="BP422" s="41">
        <v>95</v>
      </c>
      <c r="BQ422" s="41">
        <v>130</v>
      </c>
      <c r="BR422" s="41">
        <v>27</v>
      </c>
      <c r="BS422" s="41">
        <v>118</v>
      </c>
      <c r="BT422" s="41">
        <v>15</v>
      </c>
      <c r="BU422" s="41">
        <v>50</v>
      </c>
      <c r="BV422" s="41">
        <v>10</v>
      </c>
      <c r="BW422" s="41">
        <v>55</v>
      </c>
      <c r="BX422" s="42">
        <v>89</v>
      </c>
      <c r="BY422" s="28">
        <f t="shared" si="292"/>
        <v>83810</v>
      </c>
      <c r="BZ422" s="29">
        <f t="shared" si="293"/>
        <v>9082800</v>
      </c>
      <c r="CA422" s="204"/>
      <c r="CB422" s="15" t="s">
        <v>297</v>
      </c>
      <c r="CC422" s="43" t="s">
        <v>47</v>
      </c>
      <c r="CD422" s="44" t="s">
        <v>145</v>
      </c>
      <c r="CE422" s="44" t="s">
        <v>112</v>
      </c>
      <c r="CF422" s="44" t="s">
        <v>9</v>
      </c>
      <c r="CG422" s="44" t="s">
        <v>8</v>
      </c>
      <c r="CH422" s="44" t="s">
        <v>16</v>
      </c>
      <c r="CI422" s="44" t="s">
        <v>11</v>
      </c>
      <c r="CJ422" s="44" t="s">
        <v>19</v>
      </c>
      <c r="CK422" s="44" t="s">
        <v>18</v>
      </c>
      <c r="CL422" s="44" t="s">
        <v>115</v>
      </c>
      <c r="CM422" s="44" t="s">
        <v>142</v>
      </c>
      <c r="CN422" s="45" t="s">
        <v>48</v>
      </c>
      <c r="CO422" s="19"/>
    </row>
    <row r="423" spans="2:93" ht="12.75" x14ac:dyDescent="0.2">
      <c r="B423" s="8"/>
      <c r="C423" s="50">
        <f t="shared" ref="C423:N423" si="294">SUMSQ(C411:C422)</f>
        <v>83810</v>
      </c>
      <c r="D423" s="51">
        <f t="shared" si="294"/>
        <v>83810</v>
      </c>
      <c r="E423" s="51">
        <f t="shared" si="294"/>
        <v>83810</v>
      </c>
      <c r="F423" s="51">
        <f t="shared" si="294"/>
        <v>83810</v>
      </c>
      <c r="G423" s="51">
        <f t="shared" si="294"/>
        <v>83810</v>
      </c>
      <c r="H423" s="51">
        <f t="shared" si="294"/>
        <v>83810</v>
      </c>
      <c r="I423" s="51">
        <f t="shared" si="294"/>
        <v>83810</v>
      </c>
      <c r="J423" s="51">
        <f t="shared" si="294"/>
        <v>83810</v>
      </c>
      <c r="K423" s="51">
        <f t="shared" si="294"/>
        <v>83810</v>
      </c>
      <c r="L423" s="51">
        <f t="shared" si="294"/>
        <v>83810</v>
      </c>
      <c r="M423" s="51">
        <f t="shared" si="294"/>
        <v>83810</v>
      </c>
      <c r="N423" s="51">
        <f t="shared" si="294"/>
        <v>83810</v>
      </c>
      <c r="O423" s="28">
        <f>SUMSQ(C411,D412,E413,F414,G415,H416,I417,J418,K419,L420,M421,N422)</f>
        <v>83810</v>
      </c>
      <c r="P423" s="52">
        <f>C411^3+D412^3+E413^3+F414^3+G415^3+H416^3+I417^3+J418^3+K419^3+L420^3+M421^3+N422^3</f>
        <v>9082800</v>
      </c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9"/>
      <c r="AG423" s="8"/>
      <c r="AH423" s="50">
        <f t="shared" ref="AH423:AS423" si="295">SUMSQ(AH411:AH422)</f>
        <v>83810</v>
      </c>
      <c r="AI423" s="51">
        <f t="shared" si="295"/>
        <v>83810</v>
      </c>
      <c r="AJ423" s="51">
        <f t="shared" si="295"/>
        <v>83810</v>
      </c>
      <c r="AK423" s="51">
        <f t="shared" si="295"/>
        <v>83810</v>
      </c>
      <c r="AL423" s="51">
        <f t="shared" si="295"/>
        <v>83810</v>
      </c>
      <c r="AM423" s="51">
        <f t="shared" si="295"/>
        <v>83810</v>
      </c>
      <c r="AN423" s="51">
        <f t="shared" si="295"/>
        <v>83810</v>
      </c>
      <c r="AO423" s="51">
        <f t="shared" si="295"/>
        <v>83810</v>
      </c>
      <c r="AP423" s="51">
        <f t="shared" si="295"/>
        <v>83810</v>
      </c>
      <c r="AQ423" s="51">
        <f t="shared" si="295"/>
        <v>83810</v>
      </c>
      <c r="AR423" s="51">
        <f t="shared" si="295"/>
        <v>83810</v>
      </c>
      <c r="AS423" s="51">
        <f t="shared" si="295"/>
        <v>83810</v>
      </c>
      <c r="AT423" s="28">
        <f>SUMSQ(AH411,AI412,AJ413,AK414,AL415,AM416,AN417,AO418,AP419,AQ420,AR421,AS422)</f>
        <v>83810</v>
      </c>
      <c r="AU423" s="52">
        <f>AH411^3+AI412^3+AJ413^3+AK414^3+AL415^3+AM416^3+AN417^3+AO418^3+AP419^3+AQ420^3+AR421^3+AS422^3</f>
        <v>9082800</v>
      </c>
      <c r="AV423" s="14"/>
      <c r="AW423" s="14"/>
      <c r="AX423" s="184" t="s">
        <v>129</v>
      </c>
      <c r="AY423" s="184" t="s">
        <v>140</v>
      </c>
      <c r="AZ423" s="184" t="s">
        <v>151</v>
      </c>
      <c r="BA423" s="184" t="s">
        <v>164</v>
      </c>
      <c r="BB423" s="184" t="s">
        <v>170</v>
      </c>
      <c r="BC423" s="184" t="s">
        <v>172</v>
      </c>
      <c r="BD423" s="184" t="s">
        <v>174</v>
      </c>
      <c r="BE423" s="184" t="s">
        <v>178</v>
      </c>
      <c r="BF423" s="184" t="s">
        <v>85</v>
      </c>
      <c r="BG423" s="184" t="s">
        <v>110</v>
      </c>
      <c r="BH423" s="184" t="s">
        <v>20</v>
      </c>
      <c r="BI423" s="184" t="s">
        <v>53</v>
      </c>
      <c r="BJ423" s="19"/>
      <c r="BL423" s="8"/>
      <c r="BM423" s="198">
        <f t="shared" ref="BM423:BX423" si="296">SUM(BM411:BM422)</f>
        <v>870</v>
      </c>
      <c r="BN423" s="199">
        <f t="shared" si="296"/>
        <v>870</v>
      </c>
      <c r="BO423" s="199">
        <f t="shared" si="296"/>
        <v>870</v>
      </c>
      <c r="BP423" s="199">
        <f t="shared" si="296"/>
        <v>870</v>
      </c>
      <c r="BQ423" s="199">
        <f t="shared" si="296"/>
        <v>870</v>
      </c>
      <c r="BR423" s="199">
        <f t="shared" si="296"/>
        <v>870</v>
      </c>
      <c r="BS423" s="199">
        <f t="shared" si="296"/>
        <v>870</v>
      </c>
      <c r="BT423" s="199">
        <f t="shared" si="296"/>
        <v>870</v>
      </c>
      <c r="BU423" s="199">
        <f t="shared" si="296"/>
        <v>870</v>
      </c>
      <c r="BV423" s="199">
        <f t="shared" si="296"/>
        <v>870</v>
      </c>
      <c r="BW423" s="199">
        <f t="shared" si="296"/>
        <v>870</v>
      </c>
      <c r="BX423" s="199">
        <f t="shared" si="296"/>
        <v>870</v>
      </c>
      <c r="BY423" s="28">
        <f>SUMSQ(BM411,BN412,BO413,BP414,BQ415,BR416,BS417,BT418,BU419,BV420,BW421,BX422)</f>
        <v>83810</v>
      </c>
      <c r="BZ423" s="52"/>
      <c r="CA423" s="205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9"/>
    </row>
    <row r="424" spans="2:93" ht="12.75" thickBot="1" x14ac:dyDescent="0.25">
      <c r="B424" s="8"/>
      <c r="C424" s="55">
        <f t="shared" ref="C424:N424" si="297">C411^3+C412^3+C413^3+C414^3+C415^3+C416^3+C417^3+C418^3+C419^3+C420^3+C421^3+C422^3</f>
        <v>9082800</v>
      </c>
      <c r="D424" s="56">
        <f t="shared" si="297"/>
        <v>9082800</v>
      </c>
      <c r="E424" s="56">
        <f t="shared" si="297"/>
        <v>9082800</v>
      </c>
      <c r="F424" s="56">
        <f t="shared" si="297"/>
        <v>9082800</v>
      </c>
      <c r="G424" s="56">
        <f t="shared" si="297"/>
        <v>9082800</v>
      </c>
      <c r="H424" s="56">
        <f t="shared" si="297"/>
        <v>9082800</v>
      </c>
      <c r="I424" s="56">
        <f t="shared" si="297"/>
        <v>9082800</v>
      </c>
      <c r="J424" s="56">
        <f t="shared" si="297"/>
        <v>9082800</v>
      </c>
      <c r="K424" s="56">
        <f t="shared" si="297"/>
        <v>9082800</v>
      </c>
      <c r="L424" s="56">
        <f t="shared" si="297"/>
        <v>9082800</v>
      </c>
      <c r="M424" s="56">
        <f t="shared" si="297"/>
        <v>9082800</v>
      </c>
      <c r="N424" s="56">
        <f t="shared" si="297"/>
        <v>9082800</v>
      </c>
      <c r="O424" s="57">
        <f>SUMSQ(C422,D421,E420,F419,G418,H417,I416,J415,K414,L413,M412,N411)</f>
        <v>83810</v>
      </c>
      <c r="P424" s="58">
        <f>C422^3+D421^3+E420^3+F419^3+G418^3+H417^3+I416^3+J415^3+K414^3+L413^3+M412^3+N411^3</f>
        <v>9082800</v>
      </c>
      <c r="Q424" s="14"/>
      <c r="R424" s="14"/>
      <c r="S424" s="62" t="s">
        <v>54</v>
      </c>
      <c r="T424" s="63" t="s">
        <v>95</v>
      </c>
      <c r="U424" s="63" t="s">
        <v>41</v>
      </c>
      <c r="V424" s="63" t="s">
        <v>146</v>
      </c>
      <c r="W424" s="63" t="s">
        <v>19</v>
      </c>
      <c r="X424" s="63" t="s">
        <v>155</v>
      </c>
      <c r="Y424" s="63" t="s">
        <v>138</v>
      </c>
      <c r="Z424" s="63" t="s">
        <v>79</v>
      </c>
      <c r="AA424" s="63" t="s">
        <v>145</v>
      </c>
      <c r="AB424" s="63" t="s">
        <v>17</v>
      </c>
      <c r="AC424" s="63" t="s">
        <v>119</v>
      </c>
      <c r="AD424" s="64" t="s">
        <v>40</v>
      </c>
      <c r="AE424" s="19"/>
      <c r="AG424" s="8"/>
      <c r="AH424" s="55">
        <f t="shared" ref="AH424:AS424" si="298">AH411^3+AH412^3+AH413^3+AH414^3+AH415^3+AH416^3+AH417^3+AH418^3+AH419^3+AH420^3+AH421^3+AH422^3</f>
        <v>9082800</v>
      </c>
      <c r="AI424" s="56">
        <f t="shared" si="298"/>
        <v>9082800</v>
      </c>
      <c r="AJ424" s="56">
        <f t="shared" si="298"/>
        <v>9082800</v>
      </c>
      <c r="AK424" s="56">
        <f t="shared" si="298"/>
        <v>9082800</v>
      </c>
      <c r="AL424" s="56">
        <f t="shared" si="298"/>
        <v>9082800</v>
      </c>
      <c r="AM424" s="56">
        <f t="shared" si="298"/>
        <v>9082800</v>
      </c>
      <c r="AN424" s="56">
        <f t="shared" si="298"/>
        <v>9082800</v>
      </c>
      <c r="AO424" s="56">
        <f t="shared" si="298"/>
        <v>9082800</v>
      </c>
      <c r="AP424" s="56">
        <f t="shared" si="298"/>
        <v>9082800</v>
      </c>
      <c r="AQ424" s="56">
        <f t="shared" si="298"/>
        <v>9082800</v>
      </c>
      <c r="AR424" s="56">
        <f t="shared" si="298"/>
        <v>9082800</v>
      </c>
      <c r="AS424" s="56">
        <f t="shared" si="298"/>
        <v>9082800</v>
      </c>
      <c r="AT424" s="57">
        <f>SUMSQ(AH422,AI421,AJ420,AK419,AL418,AM417,AN416,AO415,AP414,AQ413,AR412,AS411)</f>
        <v>83810</v>
      </c>
      <c r="AU424" s="58">
        <f>AH422^3+AI421^3+AJ420^3+AK419^3+AL418^3+AM417^3+AN416^3+AO415^3+AP414^3+AQ413^3+AR412^3+AS411^3</f>
        <v>9082800</v>
      </c>
      <c r="AV424" s="14"/>
      <c r="AW424" s="14"/>
      <c r="AX424" s="62" t="s">
        <v>41</v>
      </c>
      <c r="AY424" s="63" t="s">
        <v>95</v>
      </c>
      <c r="AZ424" s="63" t="s">
        <v>145</v>
      </c>
      <c r="BA424" s="63" t="s">
        <v>79</v>
      </c>
      <c r="BB424" s="63" t="s">
        <v>19</v>
      </c>
      <c r="BC424" s="63" t="s">
        <v>146</v>
      </c>
      <c r="BD424" s="63" t="s">
        <v>119</v>
      </c>
      <c r="BE424" s="63" t="s">
        <v>17</v>
      </c>
      <c r="BF424" s="63" t="s">
        <v>138</v>
      </c>
      <c r="BG424" s="63" t="s">
        <v>155</v>
      </c>
      <c r="BH424" s="63" t="s">
        <v>54</v>
      </c>
      <c r="BI424" s="64" t="s">
        <v>40</v>
      </c>
      <c r="BJ424" s="19"/>
      <c r="BL424" s="8"/>
      <c r="BM424" s="200">
        <f t="shared" ref="BM424:BX424" si="299">SUMSQ(BM411:BM422)</f>
        <v>83810</v>
      </c>
      <c r="BN424" s="201">
        <f t="shared" si="299"/>
        <v>83810</v>
      </c>
      <c r="BO424" s="201">
        <f t="shared" si="299"/>
        <v>83810</v>
      </c>
      <c r="BP424" s="201">
        <f t="shared" si="299"/>
        <v>83810</v>
      </c>
      <c r="BQ424" s="201">
        <f t="shared" si="299"/>
        <v>83810</v>
      </c>
      <c r="BR424" s="201">
        <f t="shared" si="299"/>
        <v>83810</v>
      </c>
      <c r="BS424" s="201">
        <f t="shared" si="299"/>
        <v>83810</v>
      </c>
      <c r="BT424" s="201">
        <f t="shared" si="299"/>
        <v>83810</v>
      </c>
      <c r="BU424" s="201">
        <f t="shared" si="299"/>
        <v>83810</v>
      </c>
      <c r="BV424" s="201">
        <f t="shared" si="299"/>
        <v>83810</v>
      </c>
      <c r="BW424" s="201">
        <f t="shared" si="299"/>
        <v>83810</v>
      </c>
      <c r="BX424" s="201">
        <f t="shared" si="299"/>
        <v>83810</v>
      </c>
      <c r="BY424" s="201">
        <f>SUMSQ(BM422,BN421,BO420,BP419,BQ418,BR417,BS416,BT415,BU414,BV413,BW412,BX411)</f>
        <v>83810</v>
      </c>
      <c r="BZ424" s="58"/>
      <c r="CA424" s="205"/>
      <c r="CB424" s="14"/>
      <c r="CC424" s="62" t="s">
        <v>64</v>
      </c>
      <c r="CD424" s="63" t="s">
        <v>62</v>
      </c>
      <c r="CE424" s="63" t="s">
        <v>156</v>
      </c>
      <c r="CF424" s="63" t="s">
        <v>176</v>
      </c>
      <c r="CG424" s="63" t="s">
        <v>165</v>
      </c>
      <c r="CH424" s="63" t="s">
        <v>37</v>
      </c>
      <c r="CI424" s="63" t="s">
        <v>49</v>
      </c>
      <c r="CJ424" s="63" t="s">
        <v>121</v>
      </c>
      <c r="CK424" s="63" t="s">
        <v>15</v>
      </c>
      <c r="CL424" s="63" t="s">
        <v>139</v>
      </c>
      <c r="CM424" s="63" t="s">
        <v>50</v>
      </c>
      <c r="CN424" s="64" t="s">
        <v>48</v>
      </c>
      <c r="CO424" s="19"/>
    </row>
    <row r="425" spans="2:93" ht="12.75" thickBot="1" x14ac:dyDescent="0.25">
      <c r="B425" s="8" t="s">
        <v>0</v>
      </c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72"/>
      <c r="P425" s="72"/>
      <c r="Q425" s="14"/>
      <c r="R425" s="14"/>
      <c r="S425" s="73" t="s">
        <v>35</v>
      </c>
      <c r="T425" s="74" t="s">
        <v>122</v>
      </c>
      <c r="U425" s="74" t="s">
        <v>10</v>
      </c>
      <c r="V425" s="74" t="s">
        <v>142</v>
      </c>
      <c r="W425" s="74" t="s">
        <v>82</v>
      </c>
      <c r="X425" s="74" t="s">
        <v>139</v>
      </c>
      <c r="Y425" s="74" t="s">
        <v>160</v>
      </c>
      <c r="Z425" s="74" t="s">
        <v>8</v>
      </c>
      <c r="AA425" s="74" t="s">
        <v>141</v>
      </c>
      <c r="AB425" s="74" t="s">
        <v>34</v>
      </c>
      <c r="AC425" s="74" t="s">
        <v>94</v>
      </c>
      <c r="AD425" s="75" t="s">
        <v>63</v>
      </c>
      <c r="AE425" s="19"/>
      <c r="AG425" s="65" t="s">
        <v>0</v>
      </c>
      <c r="AH425" s="66"/>
      <c r="AI425" s="66"/>
      <c r="AJ425" s="66"/>
      <c r="AK425" s="66"/>
      <c r="AL425" s="66"/>
      <c r="AM425" s="66"/>
      <c r="AN425" s="66"/>
      <c r="AO425" s="66"/>
      <c r="AP425" s="66"/>
      <c r="AQ425" s="66"/>
      <c r="AR425" s="66"/>
      <c r="AS425" s="66"/>
      <c r="AT425" s="134"/>
      <c r="AU425" s="134"/>
      <c r="AV425" s="66"/>
      <c r="AW425" s="66"/>
      <c r="AX425" s="126" t="s">
        <v>86</v>
      </c>
      <c r="AY425" s="127" t="s">
        <v>158</v>
      </c>
      <c r="AZ425" s="127" t="s">
        <v>28</v>
      </c>
      <c r="BA425" s="127" t="s">
        <v>71</v>
      </c>
      <c r="BB425" s="127" t="s">
        <v>133</v>
      </c>
      <c r="BC425" s="127" t="s">
        <v>65</v>
      </c>
      <c r="BD425" s="127" t="s">
        <v>12</v>
      </c>
      <c r="BE425" s="127" t="s">
        <v>48</v>
      </c>
      <c r="BF425" s="127" t="s">
        <v>16</v>
      </c>
      <c r="BG425" s="127" t="s">
        <v>156</v>
      </c>
      <c r="BH425" s="127" t="s">
        <v>45</v>
      </c>
      <c r="BI425" s="128" t="s">
        <v>130</v>
      </c>
      <c r="BJ425" s="71"/>
      <c r="BL425" s="65"/>
      <c r="BM425" s="125"/>
      <c r="BN425" s="125"/>
      <c r="BO425" s="125"/>
      <c r="BP425" s="125"/>
      <c r="BQ425" s="125"/>
      <c r="BR425" s="125"/>
      <c r="BS425" s="125"/>
      <c r="BT425" s="125"/>
      <c r="BU425" s="125"/>
      <c r="BV425" s="125"/>
      <c r="BW425" s="125"/>
      <c r="BX425" s="125"/>
      <c r="BY425" s="125"/>
      <c r="BZ425" s="125"/>
      <c r="CA425" s="66"/>
      <c r="CB425" s="66"/>
      <c r="CC425" s="126" t="s">
        <v>47</v>
      </c>
      <c r="CD425" s="127" t="s">
        <v>45</v>
      </c>
      <c r="CE425" s="127" t="s">
        <v>138</v>
      </c>
      <c r="CF425" s="127" t="s">
        <v>12</v>
      </c>
      <c r="CG425" s="127" t="s">
        <v>120</v>
      </c>
      <c r="CH425" s="127" t="s">
        <v>46</v>
      </c>
      <c r="CI425" s="127" t="s">
        <v>38</v>
      </c>
      <c r="CJ425" s="127" t="s">
        <v>166</v>
      </c>
      <c r="CK425" s="127" t="s">
        <v>175</v>
      </c>
      <c r="CL425" s="127" t="s">
        <v>159</v>
      </c>
      <c r="CM425" s="127" t="s">
        <v>55</v>
      </c>
      <c r="CN425" s="128" t="s">
        <v>75</v>
      </c>
      <c r="CO425" s="71"/>
    </row>
    <row r="426" spans="2:93" ht="12.75" thickBot="1" x14ac:dyDescent="0.25"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7"/>
      <c r="AB426" s="76"/>
      <c r="AC426" s="76"/>
      <c r="AD426" s="76"/>
      <c r="AE426" s="76"/>
    </row>
    <row r="427" spans="2:93" ht="12.75" thickBot="1" x14ac:dyDescent="0.25">
      <c r="B427" s="2" t="s">
        <v>0</v>
      </c>
      <c r="C427" s="3"/>
      <c r="D427" s="3"/>
      <c r="E427" s="3"/>
      <c r="F427" s="3"/>
      <c r="G427" s="3"/>
      <c r="H427" s="3"/>
      <c r="I427" s="4" t="s">
        <v>311</v>
      </c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">
        <v>2</v>
      </c>
      <c r="Y427" s="5"/>
      <c r="Z427" s="3"/>
      <c r="AA427" s="3"/>
      <c r="AB427" s="3"/>
      <c r="AC427" s="3"/>
      <c r="AD427" s="3"/>
      <c r="AE427" s="6"/>
      <c r="AG427" s="2" t="s">
        <v>0</v>
      </c>
      <c r="AH427" s="3"/>
      <c r="AI427" s="3"/>
      <c r="AJ427" s="3"/>
      <c r="AK427" s="3"/>
      <c r="AL427" s="3"/>
      <c r="AM427" s="3"/>
      <c r="AN427" s="4" t="s">
        <v>312</v>
      </c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4" t="s">
        <v>313</v>
      </c>
      <c r="BD427" s="5"/>
      <c r="BE427" s="3"/>
      <c r="BF427" s="3"/>
      <c r="BG427" s="3"/>
      <c r="BH427" s="3"/>
      <c r="BI427" s="3"/>
      <c r="BJ427" s="6"/>
      <c r="BL427" s="2" t="s">
        <v>0</v>
      </c>
      <c r="BM427" s="3"/>
      <c r="BN427" s="3"/>
      <c r="BO427" s="3"/>
      <c r="BP427" s="3"/>
      <c r="BQ427" s="3"/>
      <c r="BR427" s="3"/>
      <c r="BS427" s="4" t="s">
        <v>314</v>
      </c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4" t="s">
        <v>315</v>
      </c>
      <c r="CI427" s="5"/>
      <c r="CJ427" s="3"/>
      <c r="CK427" s="3"/>
      <c r="CL427" s="3"/>
      <c r="CM427" s="3"/>
      <c r="CN427" s="3"/>
      <c r="CO427" s="6"/>
    </row>
    <row r="428" spans="2:93" ht="12.75" x14ac:dyDescent="0.2">
      <c r="B428" s="8"/>
      <c r="C428" s="9">
        <v>130</v>
      </c>
      <c r="D428" s="10">
        <v>95</v>
      </c>
      <c r="E428" s="10">
        <v>131</v>
      </c>
      <c r="F428" s="10">
        <v>118</v>
      </c>
      <c r="G428" s="10">
        <v>84</v>
      </c>
      <c r="H428" s="10">
        <v>42</v>
      </c>
      <c r="I428" s="10">
        <v>15</v>
      </c>
      <c r="J428" s="10">
        <v>50</v>
      </c>
      <c r="K428" s="10">
        <v>14</v>
      </c>
      <c r="L428" s="10">
        <v>27</v>
      </c>
      <c r="M428" s="10">
        <v>61</v>
      </c>
      <c r="N428" s="11">
        <v>103</v>
      </c>
      <c r="O428" s="12">
        <f t="shared" ref="O428:O439" si="300">SUMSQ(C428:N428)</f>
        <v>83810</v>
      </c>
      <c r="P428" s="13">
        <f t="shared" ref="P428:P439" si="301">C428^3+D428^3+E428^3+F428^3+G428^3+H428^3+I428^3+J428^3+K428^3+L428^3+M428^3+N428^3</f>
        <v>9082800</v>
      </c>
      <c r="Q428" s="14"/>
      <c r="R428" s="15" t="s">
        <v>316</v>
      </c>
      <c r="S428" s="16" t="s">
        <v>8</v>
      </c>
      <c r="T428" s="17" t="s">
        <v>9</v>
      </c>
      <c r="U428" s="17" t="s">
        <v>10</v>
      </c>
      <c r="V428" s="17" t="s">
        <v>11</v>
      </c>
      <c r="W428" s="17" t="s">
        <v>12</v>
      </c>
      <c r="X428" s="17" t="s">
        <v>13</v>
      </c>
      <c r="Y428" s="17" t="s">
        <v>19</v>
      </c>
      <c r="Z428" s="17" t="s">
        <v>18</v>
      </c>
      <c r="AA428" s="17" t="s">
        <v>17</v>
      </c>
      <c r="AB428" s="17" t="s">
        <v>50</v>
      </c>
      <c r="AC428" s="17" t="s">
        <v>15</v>
      </c>
      <c r="AD428" s="18" t="s">
        <v>14</v>
      </c>
      <c r="AE428" s="19"/>
      <c r="AG428" s="206"/>
      <c r="AH428" s="9">
        <v>15</v>
      </c>
      <c r="AI428" s="10">
        <v>50</v>
      </c>
      <c r="AJ428" s="10">
        <v>14</v>
      </c>
      <c r="AK428" s="10">
        <v>27</v>
      </c>
      <c r="AL428" s="10">
        <v>61</v>
      </c>
      <c r="AM428" s="10">
        <v>103</v>
      </c>
      <c r="AN428" s="10">
        <v>130</v>
      </c>
      <c r="AO428" s="10">
        <v>95</v>
      </c>
      <c r="AP428" s="10">
        <v>131</v>
      </c>
      <c r="AQ428" s="10">
        <v>118</v>
      </c>
      <c r="AR428" s="10">
        <v>84</v>
      </c>
      <c r="AS428" s="11">
        <v>42</v>
      </c>
      <c r="AT428" s="12">
        <f t="shared" ref="AT428:AT439" si="302">SUMSQ(AH428:AS428)</f>
        <v>83810</v>
      </c>
      <c r="AU428" s="13">
        <f t="shared" ref="AU428:AU439" si="303">AH428^3+AI428^3+AJ428^3+AK428^3+AL428^3+AM428^3+AN428^3+AO428^3+AP428^3+AQ428^3+AR428^3+AS428^3</f>
        <v>9082800</v>
      </c>
      <c r="AV428" s="14"/>
      <c r="AW428" s="15" t="s">
        <v>316</v>
      </c>
      <c r="AX428" s="16" t="s">
        <v>19</v>
      </c>
      <c r="AY428" s="17" t="s">
        <v>18</v>
      </c>
      <c r="AZ428" s="17" t="s">
        <v>17</v>
      </c>
      <c r="BA428" s="17" t="s">
        <v>16</v>
      </c>
      <c r="BB428" s="17" t="s">
        <v>15</v>
      </c>
      <c r="BC428" s="17" t="s">
        <v>14</v>
      </c>
      <c r="BD428" s="17" t="s">
        <v>8</v>
      </c>
      <c r="BE428" s="17" t="s">
        <v>9</v>
      </c>
      <c r="BF428" s="17" t="s">
        <v>10</v>
      </c>
      <c r="BG428" s="17" t="s">
        <v>11</v>
      </c>
      <c r="BH428" s="17" t="s">
        <v>12</v>
      </c>
      <c r="BI428" s="18" t="s">
        <v>13</v>
      </c>
      <c r="BJ428" s="19"/>
      <c r="BL428" s="8"/>
      <c r="BM428" s="9">
        <v>46</v>
      </c>
      <c r="BN428" s="10">
        <v>67</v>
      </c>
      <c r="BO428" s="10">
        <v>83</v>
      </c>
      <c r="BP428" s="10">
        <v>44</v>
      </c>
      <c r="BQ428" s="10">
        <v>139</v>
      </c>
      <c r="BR428" s="10">
        <v>138</v>
      </c>
      <c r="BS428" s="10">
        <v>7</v>
      </c>
      <c r="BT428" s="10">
        <v>6</v>
      </c>
      <c r="BU428" s="10">
        <v>101</v>
      </c>
      <c r="BV428" s="10">
        <v>62</v>
      </c>
      <c r="BW428" s="10">
        <v>78</v>
      </c>
      <c r="BX428" s="11">
        <v>99</v>
      </c>
      <c r="BY428" s="12">
        <f t="shared" ref="BY428:BY439" si="304">SUMSQ(BM428:BX428)</f>
        <v>83810</v>
      </c>
      <c r="BZ428" s="13">
        <f t="shared" ref="BZ428:BZ439" si="305">BM428^3+BN428^3+BO428^3+BP428^3+BQ428^3+BR428^3+BS428^3+BT428^3+BU428^3+BV428^3+BW428^3+BX428^3</f>
        <v>9082800</v>
      </c>
      <c r="CA428" s="204"/>
      <c r="CB428" s="15" t="s">
        <v>33</v>
      </c>
      <c r="CC428" s="16" t="s">
        <v>31</v>
      </c>
      <c r="CD428" s="17" t="s">
        <v>68</v>
      </c>
      <c r="CE428" s="17" t="s">
        <v>32</v>
      </c>
      <c r="CF428" s="17" t="s">
        <v>102</v>
      </c>
      <c r="CG428" s="17" t="s">
        <v>25</v>
      </c>
      <c r="CH428" s="17" t="s">
        <v>52</v>
      </c>
      <c r="CI428" s="17" t="s">
        <v>43</v>
      </c>
      <c r="CJ428" s="17" t="s">
        <v>28</v>
      </c>
      <c r="CK428" s="17" t="s">
        <v>107</v>
      </c>
      <c r="CL428" s="17" t="s">
        <v>21</v>
      </c>
      <c r="CM428" s="17" t="s">
        <v>71</v>
      </c>
      <c r="CN428" s="18" t="s">
        <v>22</v>
      </c>
      <c r="CO428" s="19"/>
    </row>
    <row r="429" spans="2:93" ht="12.75" x14ac:dyDescent="0.2">
      <c r="B429" s="8"/>
      <c r="C429" s="25">
        <v>7</v>
      </c>
      <c r="D429" s="26">
        <v>58</v>
      </c>
      <c r="E429" s="26">
        <v>94</v>
      </c>
      <c r="F429" s="26">
        <v>119</v>
      </c>
      <c r="G429" s="26">
        <v>127</v>
      </c>
      <c r="H429" s="26">
        <v>56</v>
      </c>
      <c r="I429" s="26">
        <v>138</v>
      </c>
      <c r="J429" s="26">
        <v>87</v>
      </c>
      <c r="K429" s="26">
        <v>51</v>
      </c>
      <c r="L429" s="26">
        <v>26</v>
      </c>
      <c r="M429" s="26">
        <v>18</v>
      </c>
      <c r="N429" s="27">
        <v>89</v>
      </c>
      <c r="O429" s="28">
        <f t="shared" si="300"/>
        <v>83810</v>
      </c>
      <c r="P429" s="29">
        <f t="shared" si="301"/>
        <v>9082800</v>
      </c>
      <c r="Q429" s="14"/>
      <c r="R429" s="15" t="s">
        <v>317</v>
      </c>
      <c r="S429" s="30" t="s">
        <v>43</v>
      </c>
      <c r="T429" s="31" t="s">
        <v>44</v>
      </c>
      <c r="U429" s="31" t="s">
        <v>45</v>
      </c>
      <c r="V429" s="31" t="s">
        <v>46</v>
      </c>
      <c r="W429" s="31" t="s">
        <v>41</v>
      </c>
      <c r="X429" s="31" t="s">
        <v>47</v>
      </c>
      <c r="Y429" s="31" t="s">
        <v>52</v>
      </c>
      <c r="Z429" s="31" t="s">
        <v>51</v>
      </c>
      <c r="AA429" s="31" t="s">
        <v>50</v>
      </c>
      <c r="AB429" s="31" t="s">
        <v>49</v>
      </c>
      <c r="AC429" s="31" t="s">
        <v>34</v>
      </c>
      <c r="AD429" s="32" t="s">
        <v>48</v>
      </c>
      <c r="AE429" s="19"/>
      <c r="AG429" s="206"/>
      <c r="AH429" s="25">
        <v>138</v>
      </c>
      <c r="AI429" s="26">
        <v>87</v>
      </c>
      <c r="AJ429" s="26">
        <v>51</v>
      </c>
      <c r="AK429" s="26">
        <v>26</v>
      </c>
      <c r="AL429" s="26">
        <v>18</v>
      </c>
      <c r="AM429" s="26">
        <v>89</v>
      </c>
      <c r="AN429" s="26">
        <v>7</v>
      </c>
      <c r="AO429" s="26">
        <v>58</v>
      </c>
      <c r="AP429" s="26">
        <v>94</v>
      </c>
      <c r="AQ429" s="26">
        <v>119</v>
      </c>
      <c r="AR429" s="26">
        <v>127</v>
      </c>
      <c r="AS429" s="27">
        <v>56</v>
      </c>
      <c r="AT429" s="28">
        <f t="shared" si="302"/>
        <v>83810</v>
      </c>
      <c r="AU429" s="29">
        <f t="shared" si="303"/>
        <v>9082800</v>
      </c>
      <c r="AV429" s="14"/>
      <c r="AW429" s="15" t="s">
        <v>317</v>
      </c>
      <c r="AX429" s="30" t="s">
        <v>52</v>
      </c>
      <c r="AY429" s="31" t="s">
        <v>51</v>
      </c>
      <c r="AZ429" s="31" t="s">
        <v>50</v>
      </c>
      <c r="BA429" s="31" t="s">
        <v>49</v>
      </c>
      <c r="BB429" s="31" t="s">
        <v>34</v>
      </c>
      <c r="BC429" s="31" t="s">
        <v>48</v>
      </c>
      <c r="BD429" s="31" t="s">
        <v>43</v>
      </c>
      <c r="BE429" s="31" t="s">
        <v>44</v>
      </c>
      <c r="BF429" s="31" t="s">
        <v>45</v>
      </c>
      <c r="BG429" s="31" t="s">
        <v>46</v>
      </c>
      <c r="BH429" s="31" t="s">
        <v>41</v>
      </c>
      <c r="BI429" s="32" t="s">
        <v>47</v>
      </c>
      <c r="BJ429" s="19"/>
      <c r="BL429" s="8"/>
      <c r="BM429" s="25">
        <v>32</v>
      </c>
      <c r="BN429" s="26">
        <v>119</v>
      </c>
      <c r="BO429" s="26">
        <v>132</v>
      </c>
      <c r="BP429" s="26">
        <v>109</v>
      </c>
      <c r="BQ429" s="26">
        <v>111</v>
      </c>
      <c r="BR429" s="26">
        <v>58</v>
      </c>
      <c r="BS429" s="26">
        <v>87</v>
      </c>
      <c r="BT429" s="26">
        <v>34</v>
      </c>
      <c r="BU429" s="26">
        <v>36</v>
      </c>
      <c r="BV429" s="26">
        <v>13</v>
      </c>
      <c r="BW429" s="26">
        <v>26</v>
      </c>
      <c r="BX429" s="27">
        <v>113</v>
      </c>
      <c r="BY429" s="28">
        <f t="shared" si="304"/>
        <v>83810</v>
      </c>
      <c r="BZ429" s="29">
        <f t="shared" si="305"/>
        <v>9082800</v>
      </c>
      <c r="CA429" s="204"/>
      <c r="CB429" s="15"/>
      <c r="CC429" s="30" t="s">
        <v>160</v>
      </c>
      <c r="CD429" s="31" t="s">
        <v>46</v>
      </c>
      <c r="CE429" s="31" t="s">
        <v>123</v>
      </c>
      <c r="CF429" s="31" t="s">
        <v>60</v>
      </c>
      <c r="CG429" s="31" t="s">
        <v>38</v>
      </c>
      <c r="CH429" s="31" t="s">
        <v>44</v>
      </c>
      <c r="CI429" s="31" t="s">
        <v>51</v>
      </c>
      <c r="CJ429" s="31" t="s">
        <v>37</v>
      </c>
      <c r="CK429" s="31" t="s">
        <v>57</v>
      </c>
      <c r="CL429" s="31" t="s">
        <v>118</v>
      </c>
      <c r="CM429" s="31" t="s">
        <v>49</v>
      </c>
      <c r="CN429" s="32" t="s">
        <v>155</v>
      </c>
      <c r="CO429" s="19"/>
    </row>
    <row r="430" spans="2:93" ht="12.75" x14ac:dyDescent="0.2">
      <c r="B430" s="8"/>
      <c r="C430" s="25">
        <v>72</v>
      </c>
      <c r="D430" s="26">
        <v>137</v>
      </c>
      <c r="E430" s="26">
        <v>76</v>
      </c>
      <c r="F430" s="26">
        <v>111</v>
      </c>
      <c r="G430" s="26">
        <v>141</v>
      </c>
      <c r="H430" s="26">
        <v>77</v>
      </c>
      <c r="I430" s="26">
        <v>73</v>
      </c>
      <c r="J430" s="26">
        <v>8</v>
      </c>
      <c r="K430" s="26">
        <v>69</v>
      </c>
      <c r="L430" s="26">
        <v>34</v>
      </c>
      <c r="M430" s="26">
        <v>4</v>
      </c>
      <c r="N430" s="27">
        <v>68</v>
      </c>
      <c r="O430" s="28">
        <f t="shared" si="300"/>
        <v>83810</v>
      </c>
      <c r="P430" s="29">
        <f t="shared" si="301"/>
        <v>9082800</v>
      </c>
      <c r="Q430" s="14"/>
      <c r="R430" s="15" t="s">
        <v>99</v>
      </c>
      <c r="S430" s="30" t="s">
        <v>77</v>
      </c>
      <c r="T430" s="31" t="s">
        <v>78</v>
      </c>
      <c r="U430" s="31" t="s">
        <v>69</v>
      </c>
      <c r="V430" s="31" t="s">
        <v>38</v>
      </c>
      <c r="W430" s="31" t="s">
        <v>79</v>
      </c>
      <c r="X430" s="31" t="s">
        <v>80</v>
      </c>
      <c r="Y430" s="31" t="s">
        <v>84</v>
      </c>
      <c r="Z430" s="31" t="s">
        <v>83</v>
      </c>
      <c r="AA430" s="31" t="s">
        <v>70</v>
      </c>
      <c r="AB430" s="31" t="s">
        <v>37</v>
      </c>
      <c r="AC430" s="31" t="s">
        <v>82</v>
      </c>
      <c r="AD430" s="32" t="s">
        <v>81</v>
      </c>
      <c r="AE430" s="19"/>
      <c r="AG430" s="206"/>
      <c r="AH430" s="25">
        <v>73</v>
      </c>
      <c r="AI430" s="26">
        <v>8</v>
      </c>
      <c r="AJ430" s="26">
        <v>69</v>
      </c>
      <c r="AK430" s="26">
        <v>34</v>
      </c>
      <c r="AL430" s="26">
        <v>4</v>
      </c>
      <c r="AM430" s="26">
        <v>68</v>
      </c>
      <c r="AN430" s="26">
        <v>72</v>
      </c>
      <c r="AO430" s="26">
        <v>137</v>
      </c>
      <c r="AP430" s="26">
        <v>76</v>
      </c>
      <c r="AQ430" s="26">
        <v>111</v>
      </c>
      <c r="AR430" s="26">
        <v>141</v>
      </c>
      <c r="AS430" s="27">
        <v>77</v>
      </c>
      <c r="AT430" s="28">
        <f t="shared" si="302"/>
        <v>83810</v>
      </c>
      <c r="AU430" s="29">
        <f t="shared" si="303"/>
        <v>9082800</v>
      </c>
      <c r="AV430" s="14"/>
      <c r="AW430" s="15" t="s">
        <v>99</v>
      </c>
      <c r="AX430" s="30" t="s">
        <v>84</v>
      </c>
      <c r="AY430" s="31" t="s">
        <v>83</v>
      </c>
      <c r="AZ430" s="31" t="s">
        <v>70</v>
      </c>
      <c r="BA430" s="31" t="s">
        <v>37</v>
      </c>
      <c r="BB430" s="31" t="s">
        <v>82</v>
      </c>
      <c r="BC430" s="31" t="s">
        <v>81</v>
      </c>
      <c r="BD430" s="31" t="s">
        <v>77</v>
      </c>
      <c r="BE430" s="31" t="s">
        <v>78</v>
      </c>
      <c r="BF430" s="31" t="s">
        <v>69</v>
      </c>
      <c r="BG430" s="31" t="s">
        <v>38</v>
      </c>
      <c r="BH430" s="31" t="s">
        <v>79</v>
      </c>
      <c r="BI430" s="32" t="s">
        <v>80</v>
      </c>
      <c r="BJ430" s="19"/>
      <c r="BL430" s="8"/>
      <c r="BM430" s="25">
        <v>64</v>
      </c>
      <c r="BN430" s="26">
        <v>96</v>
      </c>
      <c r="BO430" s="26">
        <v>25</v>
      </c>
      <c r="BP430" s="26">
        <v>22</v>
      </c>
      <c r="BQ430" s="26">
        <v>53</v>
      </c>
      <c r="BR430" s="26">
        <v>5</v>
      </c>
      <c r="BS430" s="26">
        <v>140</v>
      </c>
      <c r="BT430" s="26">
        <v>92</v>
      </c>
      <c r="BU430" s="26">
        <v>123</v>
      </c>
      <c r="BV430" s="26">
        <v>120</v>
      </c>
      <c r="BW430" s="26">
        <v>49</v>
      </c>
      <c r="BX430" s="27">
        <v>81</v>
      </c>
      <c r="BY430" s="28">
        <f t="shared" si="304"/>
        <v>83810</v>
      </c>
      <c r="BZ430" s="29">
        <f t="shared" si="305"/>
        <v>9082800</v>
      </c>
      <c r="CA430" s="204"/>
      <c r="CB430" s="15" t="s">
        <v>295</v>
      </c>
      <c r="CC430" s="30" t="s">
        <v>152</v>
      </c>
      <c r="CD430" s="31" t="s">
        <v>139</v>
      </c>
      <c r="CE430" s="31" t="s">
        <v>93</v>
      </c>
      <c r="CF430" s="31" t="s">
        <v>127</v>
      </c>
      <c r="CG430" s="31" t="s">
        <v>29</v>
      </c>
      <c r="CH430" s="31" t="s">
        <v>144</v>
      </c>
      <c r="CI430" s="31" t="s">
        <v>143</v>
      </c>
      <c r="CJ430" s="31" t="s">
        <v>24</v>
      </c>
      <c r="CK430" s="31" t="s">
        <v>126</v>
      </c>
      <c r="CL430" s="31" t="s">
        <v>96</v>
      </c>
      <c r="CM430" s="31" t="s">
        <v>138</v>
      </c>
      <c r="CN430" s="32" t="s">
        <v>153</v>
      </c>
      <c r="CO430" s="19"/>
    </row>
    <row r="431" spans="2:93" ht="12.75" x14ac:dyDescent="0.2">
      <c r="B431" s="8"/>
      <c r="C431" s="25">
        <v>21</v>
      </c>
      <c r="D431" s="26">
        <v>1</v>
      </c>
      <c r="E431" s="26">
        <v>45</v>
      </c>
      <c r="F431" s="26">
        <v>44</v>
      </c>
      <c r="G431" s="26">
        <v>79</v>
      </c>
      <c r="H431" s="26">
        <v>104</v>
      </c>
      <c r="I431" s="26">
        <v>124</v>
      </c>
      <c r="J431" s="26">
        <v>144</v>
      </c>
      <c r="K431" s="26">
        <v>100</v>
      </c>
      <c r="L431" s="26">
        <v>101</v>
      </c>
      <c r="M431" s="26">
        <v>66</v>
      </c>
      <c r="N431" s="27">
        <v>41</v>
      </c>
      <c r="O431" s="28">
        <f t="shared" si="300"/>
        <v>83810</v>
      </c>
      <c r="P431" s="29">
        <f t="shared" si="301"/>
        <v>9082800</v>
      </c>
      <c r="Q431" s="14"/>
      <c r="R431" s="15" t="s">
        <v>137</v>
      </c>
      <c r="S431" s="30" t="s">
        <v>100</v>
      </c>
      <c r="T431" s="31" t="s">
        <v>55</v>
      </c>
      <c r="U431" s="31" t="s">
        <v>101</v>
      </c>
      <c r="V431" s="31" t="s">
        <v>102</v>
      </c>
      <c r="W431" s="31" t="s">
        <v>103</v>
      </c>
      <c r="X431" s="31" t="s">
        <v>104</v>
      </c>
      <c r="Y431" s="31" t="s">
        <v>109</v>
      </c>
      <c r="Z431" s="31" t="s">
        <v>62</v>
      </c>
      <c r="AA431" s="31" t="s">
        <v>108</v>
      </c>
      <c r="AB431" s="31" t="s">
        <v>107</v>
      </c>
      <c r="AC431" s="31" t="s">
        <v>106</v>
      </c>
      <c r="AD431" s="32" t="s">
        <v>105</v>
      </c>
      <c r="AE431" s="19"/>
      <c r="AG431" s="206"/>
      <c r="AH431" s="25">
        <v>124</v>
      </c>
      <c r="AI431" s="26">
        <v>144</v>
      </c>
      <c r="AJ431" s="26">
        <v>100</v>
      </c>
      <c r="AK431" s="26">
        <v>101</v>
      </c>
      <c r="AL431" s="26">
        <v>66</v>
      </c>
      <c r="AM431" s="26">
        <v>41</v>
      </c>
      <c r="AN431" s="26">
        <v>21</v>
      </c>
      <c r="AO431" s="26">
        <v>1</v>
      </c>
      <c r="AP431" s="26">
        <v>45</v>
      </c>
      <c r="AQ431" s="26">
        <v>44</v>
      </c>
      <c r="AR431" s="26">
        <v>79</v>
      </c>
      <c r="AS431" s="27">
        <v>104</v>
      </c>
      <c r="AT431" s="28">
        <f t="shared" si="302"/>
        <v>83810</v>
      </c>
      <c r="AU431" s="29">
        <f t="shared" si="303"/>
        <v>9082800</v>
      </c>
      <c r="AV431" s="14"/>
      <c r="AW431" s="15" t="s">
        <v>137</v>
      </c>
      <c r="AX431" s="30" t="s">
        <v>109</v>
      </c>
      <c r="AY431" s="31" t="s">
        <v>62</v>
      </c>
      <c r="AZ431" s="31" t="s">
        <v>108</v>
      </c>
      <c r="BA431" s="31" t="s">
        <v>107</v>
      </c>
      <c r="BB431" s="31" t="s">
        <v>106</v>
      </c>
      <c r="BC431" s="31" t="s">
        <v>105</v>
      </c>
      <c r="BD431" s="31" t="s">
        <v>100</v>
      </c>
      <c r="BE431" s="31" t="s">
        <v>55</v>
      </c>
      <c r="BF431" s="31" t="s">
        <v>101</v>
      </c>
      <c r="BG431" s="31" t="s">
        <v>102</v>
      </c>
      <c r="BH431" s="31" t="s">
        <v>103</v>
      </c>
      <c r="BI431" s="32" t="s">
        <v>104</v>
      </c>
      <c r="BJ431" s="19"/>
      <c r="BL431" s="8"/>
      <c r="BM431" s="25">
        <v>129</v>
      </c>
      <c r="BN431" s="26">
        <v>2</v>
      </c>
      <c r="BO431" s="26">
        <v>72</v>
      </c>
      <c r="BP431" s="26">
        <v>105</v>
      </c>
      <c r="BQ431" s="26">
        <v>104</v>
      </c>
      <c r="BR431" s="26">
        <v>85</v>
      </c>
      <c r="BS431" s="26">
        <v>60</v>
      </c>
      <c r="BT431" s="26">
        <v>41</v>
      </c>
      <c r="BU431" s="26">
        <v>40</v>
      </c>
      <c r="BV431" s="26">
        <v>73</v>
      </c>
      <c r="BW431" s="26">
        <v>143</v>
      </c>
      <c r="BX431" s="27">
        <v>16</v>
      </c>
      <c r="BY431" s="28">
        <f t="shared" si="304"/>
        <v>83810</v>
      </c>
      <c r="BZ431" s="29">
        <f t="shared" si="305"/>
        <v>9082800</v>
      </c>
      <c r="CA431" s="204"/>
      <c r="CB431" s="15" t="s">
        <v>124</v>
      </c>
      <c r="CC431" s="30" t="s">
        <v>30</v>
      </c>
      <c r="CD431" s="31" t="s">
        <v>157</v>
      </c>
      <c r="CE431" s="31" t="s">
        <v>77</v>
      </c>
      <c r="CF431" s="31" t="s">
        <v>36</v>
      </c>
      <c r="CG431" s="31" t="s">
        <v>104</v>
      </c>
      <c r="CH431" s="31" t="s">
        <v>166</v>
      </c>
      <c r="CI431" s="31" t="s">
        <v>165</v>
      </c>
      <c r="CJ431" s="31" t="s">
        <v>105</v>
      </c>
      <c r="CK431" s="31" t="s">
        <v>39</v>
      </c>
      <c r="CL431" s="31" t="s">
        <v>84</v>
      </c>
      <c r="CM431" s="31" t="s">
        <v>158</v>
      </c>
      <c r="CN431" s="32" t="s">
        <v>23</v>
      </c>
      <c r="CO431" s="19"/>
    </row>
    <row r="432" spans="2:93" ht="12.75" x14ac:dyDescent="0.2">
      <c r="B432" s="8"/>
      <c r="C432" s="25">
        <v>39</v>
      </c>
      <c r="D432" s="26">
        <v>28</v>
      </c>
      <c r="E432" s="26">
        <v>6</v>
      </c>
      <c r="F432" s="26">
        <v>62</v>
      </c>
      <c r="G432" s="26">
        <v>86</v>
      </c>
      <c r="H432" s="26">
        <v>123</v>
      </c>
      <c r="I432" s="26">
        <v>106</v>
      </c>
      <c r="J432" s="26">
        <v>117</v>
      </c>
      <c r="K432" s="26">
        <v>139</v>
      </c>
      <c r="L432" s="26">
        <v>83</v>
      </c>
      <c r="M432" s="26">
        <v>59</v>
      </c>
      <c r="N432" s="27">
        <v>22</v>
      </c>
      <c r="O432" s="28">
        <f t="shared" si="300"/>
        <v>83810</v>
      </c>
      <c r="P432" s="29">
        <f t="shared" si="301"/>
        <v>9082800</v>
      </c>
      <c r="Q432" s="14"/>
      <c r="R432" s="15" t="s">
        <v>42</v>
      </c>
      <c r="S432" s="30" t="s">
        <v>125</v>
      </c>
      <c r="T432" s="31" t="s">
        <v>116</v>
      </c>
      <c r="U432" s="31" t="s">
        <v>28</v>
      </c>
      <c r="V432" s="31" t="s">
        <v>21</v>
      </c>
      <c r="W432" s="31" t="s">
        <v>66</v>
      </c>
      <c r="X432" s="31" t="s">
        <v>126</v>
      </c>
      <c r="Y432" s="31" t="s">
        <v>128</v>
      </c>
      <c r="Z432" s="31" t="s">
        <v>111</v>
      </c>
      <c r="AA432" s="31" t="s">
        <v>25</v>
      </c>
      <c r="AB432" s="31" t="s">
        <v>32</v>
      </c>
      <c r="AC432" s="31" t="s">
        <v>73</v>
      </c>
      <c r="AD432" s="32" t="s">
        <v>127</v>
      </c>
      <c r="AE432" s="19"/>
      <c r="AG432" s="206"/>
      <c r="AH432" s="25">
        <v>106</v>
      </c>
      <c r="AI432" s="26">
        <v>117</v>
      </c>
      <c r="AJ432" s="26">
        <v>139</v>
      </c>
      <c r="AK432" s="26">
        <v>83</v>
      </c>
      <c r="AL432" s="26">
        <v>59</v>
      </c>
      <c r="AM432" s="26">
        <v>22</v>
      </c>
      <c r="AN432" s="26">
        <v>39</v>
      </c>
      <c r="AO432" s="26">
        <v>28</v>
      </c>
      <c r="AP432" s="26">
        <v>6</v>
      </c>
      <c r="AQ432" s="26">
        <v>62</v>
      </c>
      <c r="AR432" s="26">
        <v>86</v>
      </c>
      <c r="AS432" s="27">
        <v>123</v>
      </c>
      <c r="AT432" s="28">
        <f t="shared" si="302"/>
        <v>83810</v>
      </c>
      <c r="AU432" s="29">
        <f t="shared" si="303"/>
        <v>9082800</v>
      </c>
      <c r="AV432" s="14"/>
      <c r="AW432" s="15" t="s">
        <v>42</v>
      </c>
      <c r="AX432" s="30" t="s">
        <v>128</v>
      </c>
      <c r="AY432" s="31" t="s">
        <v>111</v>
      </c>
      <c r="AZ432" s="31" t="s">
        <v>25</v>
      </c>
      <c r="BA432" s="31" t="s">
        <v>32</v>
      </c>
      <c r="BB432" s="31" t="s">
        <v>73</v>
      </c>
      <c r="BC432" s="31" t="s">
        <v>127</v>
      </c>
      <c r="BD432" s="31" t="s">
        <v>125</v>
      </c>
      <c r="BE432" s="31" t="s">
        <v>116</v>
      </c>
      <c r="BF432" s="31" t="s">
        <v>28</v>
      </c>
      <c r="BG432" s="31" t="s">
        <v>21</v>
      </c>
      <c r="BH432" s="31" t="s">
        <v>66</v>
      </c>
      <c r="BI432" s="32" t="s">
        <v>126</v>
      </c>
      <c r="BJ432" s="19"/>
      <c r="BL432" s="8"/>
      <c r="BM432" s="25">
        <v>86</v>
      </c>
      <c r="BN432" s="26">
        <v>61</v>
      </c>
      <c r="BO432" s="26">
        <v>10</v>
      </c>
      <c r="BP432" s="26">
        <v>69</v>
      </c>
      <c r="BQ432" s="26">
        <v>24</v>
      </c>
      <c r="BR432" s="26">
        <v>134</v>
      </c>
      <c r="BS432" s="26">
        <v>11</v>
      </c>
      <c r="BT432" s="26">
        <v>121</v>
      </c>
      <c r="BU432" s="26">
        <v>76</v>
      </c>
      <c r="BV432" s="26">
        <v>135</v>
      </c>
      <c r="BW432" s="26">
        <v>84</v>
      </c>
      <c r="BX432" s="27">
        <v>59</v>
      </c>
      <c r="BY432" s="28">
        <f t="shared" si="304"/>
        <v>83810</v>
      </c>
      <c r="BZ432" s="29">
        <f t="shared" si="305"/>
        <v>9082800</v>
      </c>
      <c r="CA432" s="204"/>
      <c r="CB432" s="15" t="s">
        <v>137</v>
      </c>
      <c r="CC432" s="30" t="s">
        <v>66</v>
      </c>
      <c r="CD432" s="31" t="s">
        <v>15</v>
      </c>
      <c r="CE432" s="31" t="s">
        <v>115</v>
      </c>
      <c r="CF432" s="31" t="s">
        <v>70</v>
      </c>
      <c r="CG432" s="31" t="s">
        <v>159</v>
      </c>
      <c r="CH432" s="31" t="s">
        <v>121</v>
      </c>
      <c r="CI432" s="31" t="s">
        <v>120</v>
      </c>
      <c r="CJ432" s="31" t="s">
        <v>156</v>
      </c>
      <c r="CK432" s="31" t="s">
        <v>69</v>
      </c>
      <c r="CL432" s="31" t="s">
        <v>112</v>
      </c>
      <c r="CM432" s="31" t="s">
        <v>12</v>
      </c>
      <c r="CN432" s="32" t="s">
        <v>73</v>
      </c>
      <c r="CO432" s="19"/>
    </row>
    <row r="433" spans="1:93" ht="12.75" x14ac:dyDescent="0.2">
      <c r="B433" s="8"/>
      <c r="C433" s="25">
        <v>49</v>
      </c>
      <c r="D433" s="26">
        <v>63</v>
      </c>
      <c r="E433" s="26">
        <v>105</v>
      </c>
      <c r="F433" s="26">
        <v>11</v>
      </c>
      <c r="G433" s="26">
        <v>65</v>
      </c>
      <c r="H433" s="26">
        <v>3</v>
      </c>
      <c r="I433" s="26">
        <v>96</v>
      </c>
      <c r="J433" s="26">
        <v>82</v>
      </c>
      <c r="K433" s="26">
        <v>40</v>
      </c>
      <c r="L433" s="26">
        <v>134</v>
      </c>
      <c r="M433" s="26">
        <v>80</v>
      </c>
      <c r="N433" s="27">
        <v>142</v>
      </c>
      <c r="O433" s="28">
        <f t="shared" si="300"/>
        <v>83810</v>
      </c>
      <c r="P433" s="29">
        <f t="shared" si="301"/>
        <v>9082800</v>
      </c>
      <c r="Q433" s="14"/>
      <c r="R433" s="15"/>
      <c r="S433" s="30" t="s">
        <v>138</v>
      </c>
      <c r="T433" s="31" t="s">
        <v>94</v>
      </c>
      <c r="U433" s="31" t="s">
        <v>36</v>
      </c>
      <c r="V433" s="31" t="s">
        <v>120</v>
      </c>
      <c r="W433" s="31" t="s">
        <v>35</v>
      </c>
      <c r="X433" s="31" t="s">
        <v>72</v>
      </c>
      <c r="Y433" s="31" t="s">
        <v>139</v>
      </c>
      <c r="Z433" s="31" t="s">
        <v>95</v>
      </c>
      <c r="AA433" s="31" t="s">
        <v>39</v>
      </c>
      <c r="AB433" s="31" t="s">
        <v>121</v>
      </c>
      <c r="AC433" s="31" t="s">
        <v>40</v>
      </c>
      <c r="AD433" s="32" t="s">
        <v>67</v>
      </c>
      <c r="AE433" s="19"/>
      <c r="AG433" s="206"/>
      <c r="AH433" s="25">
        <v>96</v>
      </c>
      <c r="AI433" s="26">
        <v>82</v>
      </c>
      <c r="AJ433" s="26">
        <v>40</v>
      </c>
      <c r="AK433" s="26">
        <v>134</v>
      </c>
      <c r="AL433" s="26">
        <v>80</v>
      </c>
      <c r="AM433" s="26">
        <v>142</v>
      </c>
      <c r="AN433" s="26">
        <v>49</v>
      </c>
      <c r="AO433" s="26">
        <v>63</v>
      </c>
      <c r="AP433" s="26">
        <v>105</v>
      </c>
      <c r="AQ433" s="26">
        <v>11</v>
      </c>
      <c r="AR433" s="26">
        <v>65</v>
      </c>
      <c r="AS433" s="27">
        <v>3</v>
      </c>
      <c r="AT433" s="28">
        <f t="shared" si="302"/>
        <v>83810</v>
      </c>
      <c r="AU433" s="29">
        <f t="shared" si="303"/>
        <v>9082800</v>
      </c>
      <c r="AV433" s="14"/>
      <c r="AW433" s="15"/>
      <c r="AX433" s="30" t="s">
        <v>139</v>
      </c>
      <c r="AY433" s="31" t="s">
        <v>95</v>
      </c>
      <c r="AZ433" s="31" t="s">
        <v>39</v>
      </c>
      <c r="BA433" s="31" t="s">
        <v>121</v>
      </c>
      <c r="BB433" s="31" t="s">
        <v>40</v>
      </c>
      <c r="BC433" s="31" t="s">
        <v>67</v>
      </c>
      <c r="BD433" s="31" t="s">
        <v>138</v>
      </c>
      <c r="BE433" s="31" t="s">
        <v>94</v>
      </c>
      <c r="BF433" s="31" t="s">
        <v>36</v>
      </c>
      <c r="BG433" s="31" t="s">
        <v>120</v>
      </c>
      <c r="BH433" s="31" t="s">
        <v>35</v>
      </c>
      <c r="BI433" s="32" t="s">
        <v>72</v>
      </c>
      <c r="BJ433" s="19"/>
      <c r="BL433" s="8"/>
      <c r="BM433" s="25">
        <v>80</v>
      </c>
      <c r="BN433" s="26">
        <v>142</v>
      </c>
      <c r="BO433" s="26">
        <v>79</v>
      </c>
      <c r="BP433" s="26">
        <v>19</v>
      </c>
      <c r="BQ433" s="26">
        <v>50</v>
      </c>
      <c r="BR433" s="26">
        <v>27</v>
      </c>
      <c r="BS433" s="26">
        <v>118</v>
      </c>
      <c r="BT433" s="26">
        <v>95</v>
      </c>
      <c r="BU433" s="26">
        <v>126</v>
      </c>
      <c r="BV433" s="26">
        <v>66</v>
      </c>
      <c r="BW433" s="26">
        <v>3</v>
      </c>
      <c r="BX433" s="27">
        <v>65</v>
      </c>
      <c r="BY433" s="28">
        <f t="shared" si="304"/>
        <v>83810</v>
      </c>
      <c r="BZ433" s="29">
        <f t="shared" si="305"/>
        <v>9082800</v>
      </c>
      <c r="CA433" s="204"/>
      <c r="CB433" s="15" t="s">
        <v>173</v>
      </c>
      <c r="CC433" s="30" t="s">
        <v>40</v>
      </c>
      <c r="CD433" s="31" t="s">
        <v>67</v>
      </c>
      <c r="CE433" s="31" t="s">
        <v>103</v>
      </c>
      <c r="CF433" s="31" t="s">
        <v>64</v>
      </c>
      <c r="CG433" s="31" t="s">
        <v>18</v>
      </c>
      <c r="CH433" s="31" t="s">
        <v>16</v>
      </c>
      <c r="CI433" s="31" t="s">
        <v>11</v>
      </c>
      <c r="CJ433" s="31" t="s">
        <v>9</v>
      </c>
      <c r="CK433" s="31" t="s">
        <v>75</v>
      </c>
      <c r="CL433" s="31" t="s">
        <v>106</v>
      </c>
      <c r="CM433" s="31" t="s">
        <v>72</v>
      </c>
      <c r="CN433" s="32" t="s">
        <v>35</v>
      </c>
      <c r="CO433" s="19"/>
    </row>
    <row r="434" spans="1:93" ht="12.75" x14ac:dyDescent="0.2">
      <c r="B434" s="8"/>
      <c r="C434" s="25">
        <v>110</v>
      </c>
      <c r="D434" s="26">
        <v>19</v>
      </c>
      <c r="E434" s="26">
        <v>32</v>
      </c>
      <c r="F434" s="26">
        <v>102</v>
      </c>
      <c r="G434" s="26">
        <v>120</v>
      </c>
      <c r="H434" s="26">
        <v>109</v>
      </c>
      <c r="I434" s="26">
        <v>35</v>
      </c>
      <c r="J434" s="26">
        <v>126</v>
      </c>
      <c r="K434" s="26">
        <v>113</v>
      </c>
      <c r="L434" s="26">
        <v>43</v>
      </c>
      <c r="M434" s="26">
        <v>25</v>
      </c>
      <c r="N434" s="27">
        <v>36</v>
      </c>
      <c r="O434" s="28">
        <f t="shared" si="300"/>
        <v>83810</v>
      </c>
      <c r="P434" s="29">
        <f t="shared" si="301"/>
        <v>9082800</v>
      </c>
      <c r="Q434" s="14"/>
      <c r="R434" s="15" t="s">
        <v>154</v>
      </c>
      <c r="S434" s="30" t="s">
        <v>175</v>
      </c>
      <c r="T434" s="31" t="s">
        <v>64</v>
      </c>
      <c r="U434" s="31" t="s">
        <v>160</v>
      </c>
      <c r="V434" s="31" t="s">
        <v>58</v>
      </c>
      <c r="W434" s="31" t="s">
        <v>96</v>
      </c>
      <c r="X434" s="31" t="s">
        <v>60</v>
      </c>
      <c r="Y434" s="31" t="s">
        <v>176</v>
      </c>
      <c r="Z434" s="31" t="s">
        <v>75</v>
      </c>
      <c r="AA434" s="31" t="s">
        <v>155</v>
      </c>
      <c r="AB434" s="31" t="s">
        <v>59</v>
      </c>
      <c r="AC434" s="31" t="s">
        <v>93</v>
      </c>
      <c r="AD434" s="32" t="s">
        <v>57</v>
      </c>
      <c r="AE434" s="19"/>
      <c r="AG434" s="206"/>
      <c r="AH434" s="25">
        <v>35</v>
      </c>
      <c r="AI434" s="26">
        <v>126</v>
      </c>
      <c r="AJ434" s="26">
        <v>113</v>
      </c>
      <c r="AK434" s="26">
        <v>43</v>
      </c>
      <c r="AL434" s="26">
        <v>25</v>
      </c>
      <c r="AM434" s="26">
        <v>36</v>
      </c>
      <c r="AN434" s="26">
        <v>110</v>
      </c>
      <c r="AO434" s="26">
        <v>19</v>
      </c>
      <c r="AP434" s="26">
        <v>32</v>
      </c>
      <c r="AQ434" s="26">
        <v>102</v>
      </c>
      <c r="AR434" s="26">
        <v>120</v>
      </c>
      <c r="AS434" s="27">
        <v>109</v>
      </c>
      <c r="AT434" s="28">
        <f t="shared" si="302"/>
        <v>83810</v>
      </c>
      <c r="AU434" s="29">
        <f t="shared" si="303"/>
        <v>9082800</v>
      </c>
      <c r="AV434" s="14"/>
      <c r="AW434" s="15" t="s">
        <v>154</v>
      </c>
      <c r="AX434" s="30" t="s">
        <v>176</v>
      </c>
      <c r="AY434" s="31" t="s">
        <v>75</v>
      </c>
      <c r="AZ434" s="31" t="s">
        <v>155</v>
      </c>
      <c r="BA434" s="31" t="s">
        <v>59</v>
      </c>
      <c r="BB434" s="31" t="s">
        <v>93</v>
      </c>
      <c r="BC434" s="31" t="s">
        <v>57</v>
      </c>
      <c r="BD434" s="31" t="s">
        <v>175</v>
      </c>
      <c r="BE434" s="31" t="s">
        <v>64</v>
      </c>
      <c r="BF434" s="31" t="s">
        <v>160</v>
      </c>
      <c r="BG434" s="31" t="s">
        <v>58</v>
      </c>
      <c r="BH434" s="31" t="s">
        <v>96</v>
      </c>
      <c r="BI434" s="32" t="s">
        <v>60</v>
      </c>
      <c r="BJ434" s="19"/>
      <c r="BL434" s="8"/>
      <c r="BM434" s="25">
        <v>15</v>
      </c>
      <c r="BN434" s="26">
        <v>124</v>
      </c>
      <c r="BO434" s="26">
        <v>57</v>
      </c>
      <c r="BP434" s="26">
        <v>110</v>
      </c>
      <c r="BQ434" s="26">
        <v>70</v>
      </c>
      <c r="BR434" s="26">
        <v>20</v>
      </c>
      <c r="BS434" s="26">
        <v>125</v>
      </c>
      <c r="BT434" s="26">
        <v>75</v>
      </c>
      <c r="BU434" s="26">
        <v>35</v>
      </c>
      <c r="BV434" s="26">
        <v>88</v>
      </c>
      <c r="BW434" s="26">
        <v>21</v>
      </c>
      <c r="BX434" s="27">
        <v>130</v>
      </c>
      <c r="BY434" s="28">
        <f t="shared" si="304"/>
        <v>83810</v>
      </c>
      <c r="BZ434" s="29">
        <f t="shared" si="305"/>
        <v>9082800</v>
      </c>
      <c r="CA434" s="204"/>
      <c r="CB434" s="15" t="s">
        <v>42</v>
      </c>
      <c r="CC434" s="30" t="s">
        <v>19</v>
      </c>
      <c r="CD434" s="31" t="s">
        <v>109</v>
      </c>
      <c r="CE434" s="31" t="s">
        <v>61</v>
      </c>
      <c r="CF434" s="31" t="s">
        <v>175</v>
      </c>
      <c r="CG434" s="37" t="s">
        <v>162</v>
      </c>
      <c r="CH434" s="37" t="s">
        <v>54</v>
      </c>
      <c r="CI434" s="37" t="s">
        <v>63</v>
      </c>
      <c r="CJ434" s="37" t="s">
        <v>163</v>
      </c>
      <c r="CK434" s="31" t="s">
        <v>176</v>
      </c>
      <c r="CL434" s="31" t="s">
        <v>56</v>
      </c>
      <c r="CM434" s="31" t="s">
        <v>100</v>
      </c>
      <c r="CN434" s="32" t="s">
        <v>8</v>
      </c>
      <c r="CO434" s="19"/>
    </row>
    <row r="435" spans="1:93" ht="12.75" x14ac:dyDescent="0.2">
      <c r="B435" s="8"/>
      <c r="C435" s="25">
        <v>108</v>
      </c>
      <c r="D435" s="26">
        <v>60</v>
      </c>
      <c r="E435" s="26">
        <v>71</v>
      </c>
      <c r="F435" s="26">
        <v>64</v>
      </c>
      <c r="G435" s="26">
        <v>10</v>
      </c>
      <c r="H435" s="26">
        <v>143</v>
      </c>
      <c r="I435" s="26">
        <v>37</v>
      </c>
      <c r="J435" s="26">
        <v>85</v>
      </c>
      <c r="K435" s="26">
        <v>74</v>
      </c>
      <c r="L435" s="26">
        <v>81</v>
      </c>
      <c r="M435" s="26">
        <v>135</v>
      </c>
      <c r="N435" s="27">
        <v>2</v>
      </c>
      <c r="O435" s="28">
        <f t="shared" si="300"/>
        <v>83810</v>
      </c>
      <c r="P435" s="29">
        <f t="shared" si="301"/>
        <v>9082800</v>
      </c>
      <c r="Q435" s="14"/>
      <c r="R435" s="15" t="s">
        <v>167</v>
      </c>
      <c r="S435" s="30" t="s">
        <v>131</v>
      </c>
      <c r="T435" s="31" t="s">
        <v>165</v>
      </c>
      <c r="U435" s="31" t="s">
        <v>88</v>
      </c>
      <c r="V435" s="31" t="s">
        <v>152</v>
      </c>
      <c r="W435" s="31" t="s">
        <v>115</v>
      </c>
      <c r="X435" s="31" t="s">
        <v>158</v>
      </c>
      <c r="Y435" s="31" t="s">
        <v>130</v>
      </c>
      <c r="Z435" s="31" t="s">
        <v>166</v>
      </c>
      <c r="AA435" s="31" t="s">
        <v>87</v>
      </c>
      <c r="AB435" s="31" t="s">
        <v>153</v>
      </c>
      <c r="AC435" s="31" t="s">
        <v>112</v>
      </c>
      <c r="AD435" s="32" t="s">
        <v>157</v>
      </c>
      <c r="AE435" s="19"/>
      <c r="AG435" s="206"/>
      <c r="AH435" s="25">
        <v>37</v>
      </c>
      <c r="AI435" s="26">
        <v>85</v>
      </c>
      <c r="AJ435" s="26">
        <v>74</v>
      </c>
      <c r="AK435" s="26">
        <v>81</v>
      </c>
      <c r="AL435" s="26">
        <v>135</v>
      </c>
      <c r="AM435" s="26">
        <v>2</v>
      </c>
      <c r="AN435" s="26">
        <v>108</v>
      </c>
      <c r="AO435" s="26">
        <v>60</v>
      </c>
      <c r="AP435" s="26">
        <v>71</v>
      </c>
      <c r="AQ435" s="26">
        <v>64</v>
      </c>
      <c r="AR435" s="26">
        <v>10</v>
      </c>
      <c r="AS435" s="27">
        <v>143</v>
      </c>
      <c r="AT435" s="28">
        <f t="shared" si="302"/>
        <v>83810</v>
      </c>
      <c r="AU435" s="29">
        <f t="shared" si="303"/>
        <v>9082800</v>
      </c>
      <c r="AV435" s="14"/>
      <c r="AW435" s="15" t="s">
        <v>167</v>
      </c>
      <c r="AX435" s="30" t="s">
        <v>130</v>
      </c>
      <c r="AY435" s="31" t="s">
        <v>166</v>
      </c>
      <c r="AZ435" s="31" t="s">
        <v>87</v>
      </c>
      <c r="BA435" s="31" t="s">
        <v>153</v>
      </c>
      <c r="BB435" s="31" t="s">
        <v>112</v>
      </c>
      <c r="BC435" s="31" t="s">
        <v>157</v>
      </c>
      <c r="BD435" s="31" t="s">
        <v>131</v>
      </c>
      <c r="BE435" s="31" t="s">
        <v>165</v>
      </c>
      <c r="BF435" s="31" t="s">
        <v>88</v>
      </c>
      <c r="BG435" s="31" t="s">
        <v>152</v>
      </c>
      <c r="BH435" s="31" t="s">
        <v>115</v>
      </c>
      <c r="BI435" s="32" t="s">
        <v>158</v>
      </c>
      <c r="BJ435" s="19"/>
      <c r="BL435" s="8"/>
      <c r="BM435" s="25">
        <v>106</v>
      </c>
      <c r="BN435" s="26">
        <v>18</v>
      </c>
      <c r="BO435" s="26">
        <v>131</v>
      </c>
      <c r="BP435" s="26">
        <v>82</v>
      </c>
      <c r="BQ435" s="26">
        <v>29</v>
      </c>
      <c r="BR435" s="26">
        <v>43</v>
      </c>
      <c r="BS435" s="26">
        <v>102</v>
      </c>
      <c r="BT435" s="26">
        <v>116</v>
      </c>
      <c r="BU435" s="26">
        <v>63</v>
      </c>
      <c r="BV435" s="26">
        <v>14</v>
      </c>
      <c r="BW435" s="26">
        <v>127</v>
      </c>
      <c r="BX435" s="27">
        <v>39</v>
      </c>
      <c r="BY435" s="28">
        <f t="shared" si="304"/>
        <v>83810</v>
      </c>
      <c r="BZ435" s="29">
        <f t="shared" si="305"/>
        <v>9082800</v>
      </c>
      <c r="CA435" s="204"/>
      <c r="CB435" s="15" t="s">
        <v>297</v>
      </c>
      <c r="CC435" s="30" t="s">
        <v>128</v>
      </c>
      <c r="CD435" s="31" t="s">
        <v>34</v>
      </c>
      <c r="CE435" s="31" t="s">
        <v>10</v>
      </c>
      <c r="CF435" s="31" t="s">
        <v>95</v>
      </c>
      <c r="CG435" s="35" t="s">
        <v>136</v>
      </c>
      <c r="CH435" s="35" t="s">
        <v>59</v>
      </c>
      <c r="CI435" s="35" t="s">
        <v>58</v>
      </c>
      <c r="CJ435" s="35" t="s">
        <v>133</v>
      </c>
      <c r="CK435" s="31" t="s">
        <v>94</v>
      </c>
      <c r="CL435" s="31" t="s">
        <v>17</v>
      </c>
      <c r="CM435" s="31" t="s">
        <v>41</v>
      </c>
      <c r="CN435" s="32" t="s">
        <v>125</v>
      </c>
      <c r="CO435" s="19"/>
    </row>
    <row r="436" spans="1:93" ht="12.75" x14ac:dyDescent="0.2">
      <c r="B436" s="8"/>
      <c r="C436" s="25">
        <v>125</v>
      </c>
      <c r="D436" s="26">
        <v>78</v>
      </c>
      <c r="E436" s="26">
        <v>128</v>
      </c>
      <c r="F436" s="26">
        <v>57</v>
      </c>
      <c r="G436" s="26">
        <v>12</v>
      </c>
      <c r="H436" s="26">
        <v>97</v>
      </c>
      <c r="I436" s="26">
        <v>20</v>
      </c>
      <c r="J436" s="26">
        <v>67</v>
      </c>
      <c r="K436" s="26">
        <v>17</v>
      </c>
      <c r="L436" s="26">
        <v>88</v>
      </c>
      <c r="M436" s="26">
        <v>133</v>
      </c>
      <c r="N436" s="27">
        <v>48</v>
      </c>
      <c r="O436" s="28">
        <f t="shared" si="300"/>
        <v>83810</v>
      </c>
      <c r="P436" s="29">
        <f t="shared" si="301"/>
        <v>9082800</v>
      </c>
      <c r="Q436" s="14"/>
      <c r="R436" s="15" t="s">
        <v>171</v>
      </c>
      <c r="S436" s="30" t="s">
        <v>63</v>
      </c>
      <c r="T436" s="31" t="s">
        <v>71</v>
      </c>
      <c r="U436" s="31" t="s">
        <v>98</v>
      </c>
      <c r="V436" s="31" t="s">
        <v>61</v>
      </c>
      <c r="W436" s="31" t="s">
        <v>168</v>
      </c>
      <c r="X436" s="31" t="s">
        <v>141</v>
      </c>
      <c r="Y436" s="31" t="s">
        <v>54</v>
      </c>
      <c r="Z436" s="31" t="s">
        <v>68</v>
      </c>
      <c r="AA436" s="31" t="s">
        <v>91</v>
      </c>
      <c r="AB436" s="31" t="s">
        <v>56</v>
      </c>
      <c r="AC436" s="31" t="s">
        <v>169</v>
      </c>
      <c r="AD436" s="32" t="s">
        <v>146</v>
      </c>
      <c r="AE436" s="19"/>
      <c r="AG436" s="206"/>
      <c r="AH436" s="25">
        <v>20</v>
      </c>
      <c r="AI436" s="26">
        <v>67</v>
      </c>
      <c r="AJ436" s="26">
        <v>17</v>
      </c>
      <c r="AK436" s="26">
        <v>88</v>
      </c>
      <c r="AL436" s="26">
        <v>133</v>
      </c>
      <c r="AM436" s="26">
        <v>48</v>
      </c>
      <c r="AN436" s="26">
        <v>125</v>
      </c>
      <c r="AO436" s="26">
        <v>78</v>
      </c>
      <c r="AP436" s="26">
        <v>128</v>
      </c>
      <c r="AQ436" s="26">
        <v>57</v>
      </c>
      <c r="AR436" s="26">
        <v>12</v>
      </c>
      <c r="AS436" s="27">
        <v>97</v>
      </c>
      <c r="AT436" s="28">
        <f t="shared" si="302"/>
        <v>83810</v>
      </c>
      <c r="AU436" s="29">
        <f t="shared" si="303"/>
        <v>9082800</v>
      </c>
      <c r="AV436" s="14"/>
      <c r="AW436" s="15" t="s">
        <v>171</v>
      </c>
      <c r="AX436" s="30" t="s">
        <v>54</v>
      </c>
      <c r="AY436" s="31" t="s">
        <v>68</v>
      </c>
      <c r="AZ436" s="31" t="s">
        <v>91</v>
      </c>
      <c r="BA436" s="31" t="s">
        <v>56</v>
      </c>
      <c r="BB436" s="31" t="s">
        <v>169</v>
      </c>
      <c r="BC436" s="31" t="s">
        <v>146</v>
      </c>
      <c r="BD436" s="31" t="s">
        <v>63</v>
      </c>
      <c r="BE436" s="31" t="s">
        <v>80</v>
      </c>
      <c r="BF436" s="31" t="s">
        <v>98</v>
      </c>
      <c r="BG436" s="31" t="s">
        <v>61</v>
      </c>
      <c r="BH436" s="31" t="s">
        <v>168</v>
      </c>
      <c r="BI436" s="32" t="s">
        <v>141</v>
      </c>
      <c r="BJ436" s="19"/>
      <c r="BL436" s="8"/>
      <c r="BM436" s="25">
        <v>51</v>
      </c>
      <c r="BN436" s="26">
        <v>48</v>
      </c>
      <c r="BO436" s="26">
        <v>17</v>
      </c>
      <c r="BP436" s="26">
        <v>107</v>
      </c>
      <c r="BQ436" s="26">
        <v>4</v>
      </c>
      <c r="BR436" s="26">
        <v>91</v>
      </c>
      <c r="BS436" s="26">
        <v>54</v>
      </c>
      <c r="BT436" s="26">
        <v>141</v>
      </c>
      <c r="BU436" s="26">
        <v>38</v>
      </c>
      <c r="BV436" s="26">
        <v>128</v>
      </c>
      <c r="BW436" s="26">
        <v>97</v>
      </c>
      <c r="BX436" s="27">
        <v>94</v>
      </c>
      <c r="BY436" s="28">
        <f t="shared" si="304"/>
        <v>83810</v>
      </c>
      <c r="BZ436" s="29">
        <f t="shared" si="305"/>
        <v>9082800</v>
      </c>
      <c r="CA436" s="204"/>
      <c r="CB436" s="15" t="s">
        <v>212</v>
      </c>
      <c r="CC436" s="30" t="s">
        <v>50</v>
      </c>
      <c r="CD436" s="31" t="s">
        <v>146</v>
      </c>
      <c r="CE436" s="31" t="s">
        <v>91</v>
      </c>
      <c r="CF436" s="31" t="s">
        <v>148</v>
      </c>
      <c r="CG436" s="31" t="s">
        <v>82</v>
      </c>
      <c r="CH436" s="31" t="s">
        <v>119</v>
      </c>
      <c r="CI436" s="31" t="s">
        <v>122</v>
      </c>
      <c r="CJ436" s="31" t="s">
        <v>79</v>
      </c>
      <c r="CK436" s="31" t="s">
        <v>149</v>
      </c>
      <c r="CL436" s="31" t="s">
        <v>98</v>
      </c>
      <c r="CM436" s="31" t="s">
        <v>141</v>
      </c>
      <c r="CN436" s="32" t="s">
        <v>45</v>
      </c>
      <c r="CO436" s="19"/>
    </row>
    <row r="437" spans="1:93" ht="12.75" x14ac:dyDescent="0.2">
      <c r="B437" s="8"/>
      <c r="C437" s="25">
        <v>116</v>
      </c>
      <c r="D437" s="26">
        <v>93</v>
      </c>
      <c r="E437" s="26">
        <v>31</v>
      </c>
      <c r="F437" s="26">
        <v>13</v>
      </c>
      <c r="G437" s="26">
        <v>23</v>
      </c>
      <c r="H437" s="26">
        <v>54</v>
      </c>
      <c r="I437" s="26">
        <v>29</v>
      </c>
      <c r="J437" s="26">
        <v>52</v>
      </c>
      <c r="K437" s="26">
        <v>114</v>
      </c>
      <c r="L437" s="26">
        <v>132</v>
      </c>
      <c r="M437" s="26">
        <v>122</v>
      </c>
      <c r="N437" s="27">
        <v>91</v>
      </c>
      <c r="O437" s="28">
        <f t="shared" si="300"/>
        <v>83810</v>
      </c>
      <c r="P437" s="29">
        <f t="shared" si="301"/>
        <v>9082800</v>
      </c>
      <c r="Q437" s="14"/>
      <c r="R437" s="15" t="s">
        <v>42</v>
      </c>
      <c r="S437" s="30" t="s">
        <v>133</v>
      </c>
      <c r="T437" s="31" t="s">
        <v>89</v>
      </c>
      <c r="U437" s="31" t="s">
        <v>92</v>
      </c>
      <c r="V437" s="31" t="s">
        <v>118</v>
      </c>
      <c r="W437" s="31" t="s">
        <v>65</v>
      </c>
      <c r="X437" s="31" t="s">
        <v>122</v>
      </c>
      <c r="Y437" s="31" t="s">
        <v>136</v>
      </c>
      <c r="Z437" s="31" t="s">
        <v>86</v>
      </c>
      <c r="AA437" s="31" t="s">
        <v>97</v>
      </c>
      <c r="AB437" s="31" t="s">
        <v>123</v>
      </c>
      <c r="AC437" s="31" t="s">
        <v>74</v>
      </c>
      <c r="AD437" s="32" t="s">
        <v>119</v>
      </c>
      <c r="AE437" s="19"/>
      <c r="AG437" s="206"/>
      <c r="AH437" s="25">
        <v>29</v>
      </c>
      <c r="AI437" s="26">
        <v>52</v>
      </c>
      <c r="AJ437" s="26">
        <v>114</v>
      </c>
      <c r="AK437" s="26">
        <v>132</v>
      </c>
      <c r="AL437" s="26">
        <v>122</v>
      </c>
      <c r="AM437" s="26">
        <v>91</v>
      </c>
      <c r="AN437" s="26">
        <v>116</v>
      </c>
      <c r="AO437" s="26">
        <v>93</v>
      </c>
      <c r="AP437" s="26">
        <v>31</v>
      </c>
      <c r="AQ437" s="26">
        <v>13</v>
      </c>
      <c r="AR437" s="26">
        <v>23</v>
      </c>
      <c r="AS437" s="27">
        <v>54</v>
      </c>
      <c r="AT437" s="28">
        <f t="shared" si="302"/>
        <v>83810</v>
      </c>
      <c r="AU437" s="29">
        <f t="shared" si="303"/>
        <v>9082800</v>
      </c>
      <c r="AV437" s="14"/>
      <c r="AW437" s="15" t="s">
        <v>42</v>
      </c>
      <c r="AX437" s="30" t="s">
        <v>136</v>
      </c>
      <c r="AY437" s="31" t="s">
        <v>86</v>
      </c>
      <c r="AZ437" s="31" t="s">
        <v>97</v>
      </c>
      <c r="BA437" s="31" t="s">
        <v>123</v>
      </c>
      <c r="BB437" s="31" t="s">
        <v>74</v>
      </c>
      <c r="BC437" s="31" t="s">
        <v>119</v>
      </c>
      <c r="BD437" s="31" t="s">
        <v>133</v>
      </c>
      <c r="BE437" s="31" t="s">
        <v>89</v>
      </c>
      <c r="BF437" s="31" t="s">
        <v>92</v>
      </c>
      <c r="BG437" s="31" t="s">
        <v>118</v>
      </c>
      <c r="BH437" s="31" t="s">
        <v>65</v>
      </c>
      <c r="BI437" s="32" t="s">
        <v>122</v>
      </c>
      <c r="BJ437" s="19"/>
      <c r="BL437" s="8"/>
      <c r="BM437" s="25">
        <v>9</v>
      </c>
      <c r="BN437" s="26">
        <v>71</v>
      </c>
      <c r="BO437" s="26">
        <v>42</v>
      </c>
      <c r="BP437" s="26">
        <v>12</v>
      </c>
      <c r="BQ437" s="26">
        <v>114</v>
      </c>
      <c r="BR437" s="26">
        <v>68</v>
      </c>
      <c r="BS437" s="26">
        <v>77</v>
      </c>
      <c r="BT437" s="26">
        <v>31</v>
      </c>
      <c r="BU437" s="26">
        <v>133</v>
      </c>
      <c r="BV437" s="26">
        <v>103</v>
      </c>
      <c r="BW437" s="26">
        <v>74</v>
      </c>
      <c r="BX437" s="27">
        <v>136</v>
      </c>
      <c r="BY437" s="28">
        <f t="shared" si="304"/>
        <v>83810</v>
      </c>
      <c r="BZ437" s="29">
        <f t="shared" si="305"/>
        <v>9082800</v>
      </c>
      <c r="CA437" s="204"/>
      <c r="CB437" s="15" t="s">
        <v>212</v>
      </c>
      <c r="CC437" s="30" t="s">
        <v>150</v>
      </c>
      <c r="CD437" s="31" t="s">
        <v>88</v>
      </c>
      <c r="CE437" s="31" t="s">
        <v>13</v>
      </c>
      <c r="CF437" s="31" t="s">
        <v>168</v>
      </c>
      <c r="CG437" s="31" t="s">
        <v>97</v>
      </c>
      <c r="CH437" s="31" t="s">
        <v>81</v>
      </c>
      <c r="CI437" s="31" t="s">
        <v>80</v>
      </c>
      <c r="CJ437" s="31" t="s">
        <v>92</v>
      </c>
      <c r="CK437" s="31" t="s">
        <v>169</v>
      </c>
      <c r="CL437" s="31" t="s">
        <v>14</v>
      </c>
      <c r="CM437" s="31" t="s">
        <v>87</v>
      </c>
      <c r="CN437" s="32" t="s">
        <v>147</v>
      </c>
      <c r="CO437" s="19"/>
    </row>
    <row r="438" spans="1:93" ht="12.75" x14ac:dyDescent="0.2">
      <c r="B438" s="8"/>
      <c r="C438" s="25">
        <v>38</v>
      </c>
      <c r="D438" s="26">
        <v>140</v>
      </c>
      <c r="E438" s="26">
        <v>121</v>
      </c>
      <c r="F438" s="26">
        <v>33</v>
      </c>
      <c r="G438" s="26">
        <v>70</v>
      </c>
      <c r="H438" s="26">
        <v>46</v>
      </c>
      <c r="I438" s="26">
        <v>107</v>
      </c>
      <c r="J438" s="26">
        <v>5</v>
      </c>
      <c r="K438" s="26">
        <v>24</v>
      </c>
      <c r="L438" s="26">
        <v>112</v>
      </c>
      <c r="M438" s="26">
        <v>75</v>
      </c>
      <c r="N438" s="27">
        <v>99</v>
      </c>
      <c r="O438" s="28">
        <f t="shared" si="300"/>
        <v>83810</v>
      </c>
      <c r="P438" s="29">
        <f t="shared" si="301"/>
        <v>9082800</v>
      </c>
      <c r="Q438" s="14"/>
      <c r="R438" s="15" t="s">
        <v>137</v>
      </c>
      <c r="S438" s="30" t="s">
        <v>149</v>
      </c>
      <c r="T438" s="31" t="s">
        <v>143</v>
      </c>
      <c r="U438" s="31" t="s">
        <v>156</v>
      </c>
      <c r="V438" s="31" t="s">
        <v>26</v>
      </c>
      <c r="W438" s="31" t="s">
        <v>162</v>
      </c>
      <c r="X438" s="31" t="s">
        <v>31</v>
      </c>
      <c r="Y438" s="31" t="s">
        <v>148</v>
      </c>
      <c r="Z438" s="31" t="s">
        <v>144</v>
      </c>
      <c r="AA438" s="31" t="s">
        <v>159</v>
      </c>
      <c r="AB438" s="31" t="s">
        <v>27</v>
      </c>
      <c r="AC438" s="31" t="s">
        <v>163</v>
      </c>
      <c r="AD438" s="32" t="s">
        <v>22</v>
      </c>
      <c r="AE438" s="19"/>
      <c r="AG438" s="206"/>
      <c r="AH438" s="25">
        <v>107</v>
      </c>
      <c r="AI438" s="26">
        <v>5</v>
      </c>
      <c r="AJ438" s="26">
        <v>24</v>
      </c>
      <c r="AK438" s="26">
        <v>112</v>
      </c>
      <c r="AL438" s="26">
        <v>75</v>
      </c>
      <c r="AM438" s="26">
        <v>99</v>
      </c>
      <c r="AN438" s="26">
        <v>38</v>
      </c>
      <c r="AO438" s="26">
        <v>140</v>
      </c>
      <c r="AP438" s="26">
        <v>121</v>
      </c>
      <c r="AQ438" s="26">
        <v>33</v>
      </c>
      <c r="AR438" s="26">
        <v>70</v>
      </c>
      <c r="AS438" s="27">
        <v>46</v>
      </c>
      <c r="AT438" s="28">
        <f t="shared" si="302"/>
        <v>83810</v>
      </c>
      <c r="AU438" s="29">
        <f t="shared" si="303"/>
        <v>9082800</v>
      </c>
      <c r="AV438" s="14"/>
      <c r="AW438" s="15" t="s">
        <v>137</v>
      </c>
      <c r="AX438" s="30" t="s">
        <v>148</v>
      </c>
      <c r="AY438" s="31" t="s">
        <v>144</v>
      </c>
      <c r="AZ438" s="31" t="s">
        <v>159</v>
      </c>
      <c r="BA438" s="31" t="s">
        <v>27</v>
      </c>
      <c r="BB438" s="31" t="s">
        <v>163</v>
      </c>
      <c r="BC438" s="31" t="s">
        <v>22</v>
      </c>
      <c r="BD438" s="31" t="s">
        <v>149</v>
      </c>
      <c r="BE438" s="31" t="s">
        <v>143</v>
      </c>
      <c r="BF438" s="31" t="s">
        <v>10</v>
      </c>
      <c r="BG438" s="31" t="s">
        <v>26</v>
      </c>
      <c r="BH438" s="31" t="s">
        <v>162</v>
      </c>
      <c r="BI438" s="32" t="s">
        <v>31</v>
      </c>
      <c r="BJ438" s="19"/>
      <c r="BL438" s="8"/>
      <c r="BM438" s="25">
        <v>137</v>
      </c>
      <c r="BN438" s="26">
        <v>33</v>
      </c>
      <c r="BO438" s="26">
        <v>100</v>
      </c>
      <c r="BP438" s="26">
        <v>47</v>
      </c>
      <c r="BQ438" s="26">
        <v>117</v>
      </c>
      <c r="BR438" s="26">
        <v>108</v>
      </c>
      <c r="BS438" s="26">
        <v>37</v>
      </c>
      <c r="BT438" s="26">
        <v>28</v>
      </c>
      <c r="BU438" s="26">
        <v>98</v>
      </c>
      <c r="BV438" s="26">
        <v>45</v>
      </c>
      <c r="BW438" s="26">
        <v>112</v>
      </c>
      <c r="BX438" s="27">
        <v>8</v>
      </c>
      <c r="BY438" s="28">
        <f t="shared" si="304"/>
        <v>83810</v>
      </c>
      <c r="BZ438" s="29">
        <f t="shared" si="305"/>
        <v>9082800</v>
      </c>
      <c r="CA438" s="204"/>
      <c r="CB438" s="15" t="s">
        <v>298</v>
      </c>
      <c r="CC438" s="30" t="s">
        <v>78</v>
      </c>
      <c r="CD438" s="31" t="s">
        <v>26</v>
      </c>
      <c r="CE438" s="31" t="s">
        <v>108</v>
      </c>
      <c r="CF438" s="31" t="s">
        <v>135</v>
      </c>
      <c r="CG438" s="31" t="s">
        <v>111</v>
      </c>
      <c r="CH438" s="31" t="s">
        <v>131</v>
      </c>
      <c r="CI438" s="31" t="s">
        <v>130</v>
      </c>
      <c r="CJ438" s="31" t="s">
        <v>116</v>
      </c>
      <c r="CK438" s="31" t="s">
        <v>134</v>
      </c>
      <c r="CL438" s="31" t="s">
        <v>101</v>
      </c>
      <c r="CM438" s="31" t="s">
        <v>27</v>
      </c>
      <c r="CN438" s="32" t="s">
        <v>83</v>
      </c>
      <c r="CO438" s="19"/>
    </row>
    <row r="439" spans="1:93" ht="13.5" thickBot="1" x14ac:dyDescent="0.25">
      <c r="B439" s="8"/>
      <c r="C439" s="40">
        <v>55</v>
      </c>
      <c r="D439" s="41">
        <v>98</v>
      </c>
      <c r="E439" s="41">
        <v>30</v>
      </c>
      <c r="F439" s="41">
        <v>136</v>
      </c>
      <c r="G439" s="41">
        <v>53</v>
      </c>
      <c r="H439" s="41">
        <v>16</v>
      </c>
      <c r="I439" s="41">
        <v>90</v>
      </c>
      <c r="J439" s="41">
        <v>47</v>
      </c>
      <c r="K439" s="41">
        <v>115</v>
      </c>
      <c r="L439" s="41">
        <v>9</v>
      </c>
      <c r="M439" s="41">
        <v>92</v>
      </c>
      <c r="N439" s="42">
        <v>129</v>
      </c>
      <c r="O439" s="28">
        <f t="shared" si="300"/>
        <v>83810</v>
      </c>
      <c r="P439" s="29">
        <f t="shared" si="301"/>
        <v>9082800</v>
      </c>
      <c r="Q439" s="14"/>
      <c r="R439" s="15" t="s">
        <v>124</v>
      </c>
      <c r="S439" s="43" t="s">
        <v>142</v>
      </c>
      <c r="T439" s="44" t="s">
        <v>134</v>
      </c>
      <c r="U439" s="44" t="s">
        <v>114</v>
      </c>
      <c r="V439" s="44" t="s">
        <v>147</v>
      </c>
      <c r="W439" s="44" t="s">
        <v>29</v>
      </c>
      <c r="X439" s="44" t="s">
        <v>23</v>
      </c>
      <c r="Y439" s="44" t="s">
        <v>145</v>
      </c>
      <c r="Z439" s="44" t="s">
        <v>135</v>
      </c>
      <c r="AA439" s="44" t="s">
        <v>113</v>
      </c>
      <c r="AB439" s="44" t="s">
        <v>150</v>
      </c>
      <c r="AC439" s="44" t="s">
        <v>24</v>
      </c>
      <c r="AD439" s="45" t="s">
        <v>30</v>
      </c>
      <c r="AE439" s="19"/>
      <c r="AG439" s="206"/>
      <c r="AH439" s="40">
        <v>90</v>
      </c>
      <c r="AI439" s="41">
        <v>47</v>
      </c>
      <c r="AJ439" s="41">
        <v>115</v>
      </c>
      <c r="AK439" s="41">
        <v>9</v>
      </c>
      <c r="AL439" s="41">
        <v>92</v>
      </c>
      <c r="AM439" s="41">
        <v>129</v>
      </c>
      <c r="AN439" s="41">
        <v>55</v>
      </c>
      <c r="AO439" s="41">
        <v>98</v>
      </c>
      <c r="AP439" s="41">
        <v>30</v>
      </c>
      <c r="AQ439" s="41">
        <v>136</v>
      </c>
      <c r="AR439" s="41">
        <v>53</v>
      </c>
      <c r="AS439" s="42">
        <v>16</v>
      </c>
      <c r="AT439" s="28">
        <f t="shared" si="302"/>
        <v>83810</v>
      </c>
      <c r="AU439" s="29">
        <f t="shared" si="303"/>
        <v>9082800</v>
      </c>
      <c r="AV439" s="14"/>
      <c r="AW439" s="15" t="s">
        <v>124</v>
      </c>
      <c r="AX439" s="43" t="s">
        <v>145</v>
      </c>
      <c r="AY439" s="44" t="s">
        <v>135</v>
      </c>
      <c r="AZ439" s="44" t="s">
        <v>113</v>
      </c>
      <c r="BA439" s="44" t="s">
        <v>150</v>
      </c>
      <c r="BB439" s="44" t="s">
        <v>24</v>
      </c>
      <c r="BC439" s="44" t="s">
        <v>30</v>
      </c>
      <c r="BD439" s="44" t="s">
        <v>142</v>
      </c>
      <c r="BE439" s="44" t="s">
        <v>134</v>
      </c>
      <c r="BF439" s="44" t="s">
        <v>114</v>
      </c>
      <c r="BG439" s="44" t="s">
        <v>147</v>
      </c>
      <c r="BH439" s="44" t="s">
        <v>29</v>
      </c>
      <c r="BI439" s="45" t="s">
        <v>23</v>
      </c>
      <c r="BJ439" s="19"/>
      <c r="BL439" s="8"/>
      <c r="BM439" s="40">
        <v>115</v>
      </c>
      <c r="BN439" s="41">
        <v>89</v>
      </c>
      <c r="BO439" s="41">
        <v>122</v>
      </c>
      <c r="BP439" s="41">
        <v>144</v>
      </c>
      <c r="BQ439" s="41">
        <v>55</v>
      </c>
      <c r="BR439" s="41">
        <v>93</v>
      </c>
      <c r="BS439" s="41">
        <v>52</v>
      </c>
      <c r="BT439" s="41">
        <v>90</v>
      </c>
      <c r="BU439" s="41">
        <v>1</v>
      </c>
      <c r="BV439" s="41">
        <v>23</v>
      </c>
      <c r="BW439" s="41">
        <v>56</v>
      </c>
      <c r="BX439" s="42">
        <v>30</v>
      </c>
      <c r="BY439" s="28">
        <f t="shared" si="304"/>
        <v>83810</v>
      </c>
      <c r="BZ439" s="29">
        <f t="shared" si="305"/>
        <v>9082800</v>
      </c>
      <c r="CA439" s="204"/>
      <c r="CB439" s="15" t="s">
        <v>297</v>
      </c>
      <c r="CC439" s="43" t="s">
        <v>113</v>
      </c>
      <c r="CD439" s="44" t="s">
        <v>48</v>
      </c>
      <c r="CE439" s="44" t="s">
        <v>74</v>
      </c>
      <c r="CF439" s="44" t="s">
        <v>62</v>
      </c>
      <c r="CG439" s="44" t="s">
        <v>142</v>
      </c>
      <c r="CH439" s="44" t="s">
        <v>89</v>
      </c>
      <c r="CI439" s="44" t="s">
        <v>86</v>
      </c>
      <c r="CJ439" s="44" t="s">
        <v>145</v>
      </c>
      <c r="CK439" s="44" t="s">
        <v>55</v>
      </c>
      <c r="CL439" s="44" t="s">
        <v>65</v>
      </c>
      <c r="CM439" s="44" t="s">
        <v>47</v>
      </c>
      <c r="CN439" s="45" t="s">
        <v>114</v>
      </c>
      <c r="CO439" s="19"/>
    </row>
    <row r="440" spans="1:93" x14ac:dyDescent="0.2">
      <c r="B440" s="8"/>
      <c r="C440" s="50">
        <f t="shared" ref="C440:N440" si="306">SUMSQ(C428:C439)</f>
        <v>83810</v>
      </c>
      <c r="D440" s="51">
        <f t="shared" si="306"/>
        <v>83810</v>
      </c>
      <c r="E440" s="51">
        <f t="shared" si="306"/>
        <v>83810</v>
      </c>
      <c r="F440" s="51">
        <f t="shared" si="306"/>
        <v>83810</v>
      </c>
      <c r="G440" s="51">
        <f t="shared" si="306"/>
        <v>83810</v>
      </c>
      <c r="H440" s="51">
        <f t="shared" si="306"/>
        <v>83810</v>
      </c>
      <c r="I440" s="51">
        <f t="shared" si="306"/>
        <v>83810</v>
      </c>
      <c r="J440" s="51">
        <f t="shared" si="306"/>
        <v>83810</v>
      </c>
      <c r="K440" s="51">
        <f t="shared" si="306"/>
        <v>83810</v>
      </c>
      <c r="L440" s="51">
        <f t="shared" si="306"/>
        <v>83810</v>
      </c>
      <c r="M440" s="51">
        <f t="shared" si="306"/>
        <v>83810</v>
      </c>
      <c r="N440" s="51">
        <f t="shared" si="306"/>
        <v>83810</v>
      </c>
      <c r="O440" s="28">
        <f>SUMSQ(C428,D429,E430,F431,G432,H433,I434,J435,K436,L437,M438,N439)</f>
        <v>83810</v>
      </c>
      <c r="P440" s="52">
        <f>C428^3+D429^3+E430^3+F431^3+G432^3+H433^3+I434^3+J435^3+K436^3+L437^3+M438^3+N439^3</f>
        <v>9082800</v>
      </c>
      <c r="Q440" s="14"/>
      <c r="R440" s="14"/>
      <c r="S440" s="53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19"/>
      <c r="AG440" s="8"/>
      <c r="AH440" s="50">
        <f t="shared" ref="AH440:AS440" si="307">SUMSQ(AH428:AH439)</f>
        <v>83810</v>
      </c>
      <c r="AI440" s="51">
        <f t="shared" si="307"/>
        <v>83810</v>
      </c>
      <c r="AJ440" s="51">
        <f t="shared" si="307"/>
        <v>83810</v>
      </c>
      <c r="AK440" s="51">
        <f t="shared" si="307"/>
        <v>83810</v>
      </c>
      <c r="AL440" s="51">
        <f t="shared" si="307"/>
        <v>83810</v>
      </c>
      <c r="AM440" s="51">
        <f t="shared" si="307"/>
        <v>83810</v>
      </c>
      <c r="AN440" s="51">
        <f t="shared" si="307"/>
        <v>83810</v>
      </c>
      <c r="AO440" s="51">
        <f t="shared" si="307"/>
        <v>83810</v>
      </c>
      <c r="AP440" s="51">
        <f t="shared" si="307"/>
        <v>83810</v>
      </c>
      <c r="AQ440" s="51">
        <f t="shared" si="307"/>
        <v>83810</v>
      </c>
      <c r="AR440" s="51">
        <f t="shared" si="307"/>
        <v>83810</v>
      </c>
      <c r="AS440" s="51">
        <f t="shared" si="307"/>
        <v>83810</v>
      </c>
      <c r="AT440" s="28">
        <f>SUMSQ(AH428,AI429,AJ430,AK431,AL432,AM433,AN434,AO435,AP436,AQ437,AR438,AS439)</f>
        <v>83810</v>
      </c>
      <c r="AU440" s="52">
        <f>AH428^3+AI429^3+AJ430^3+AK431^3+AL432^3+AM433^3+AN434^3+AO435^3+AP436^3+AQ437^3+AR438^3+AS439^3</f>
        <v>9082800</v>
      </c>
      <c r="AV440" s="14"/>
      <c r="AW440" s="14"/>
      <c r="AX440" s="53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19"/>
      <c r="BL440" s="8"/>
      <c r="BM440" s="198">
        <f t="shared" ref="BM440:BX440" si="308">SUM(BM428:BM439)</f>
        <v>870</v>
      </c>
      <c r="BN440" s="199">
        <f t="shared" si="308"/>
        <v>870</v>
      </c>
      <c r="BO440" s="199">
        <f t="shared" si="308"/>
        <v>870</v>
      </c>
      <c r="BP440" s="199">
        <f t="shared" si="308"/>
        <v>870</v>
      </c>
      <c r="BQ440" s="199">
        <f t="shared" si="308"/>
        <v>870</v>
      </c>
      <c r="BR440" s="199">
        <f t="shared" si="308"/>
        <v>870</v>
      </c>
      <c r="BS440" s="199">
        <f t="shared" si="308"/>
        <v>870</v>
      </c>
      <c r="BT440" s="199">
        <f t="shared" si="308"/>
        <v>870</v>
      </c>
      <c r="BU440" s="199">
        <f t="shared" si="308"/>
        <v>870</v>
      </c>
      <c r="BV440" s="199">
        <f t="shared" si="308"/>
        <v>870</v>
      </c>
      <c r="BW440" s="199">
        <f t="shared" si="308"/>
        <v>870</v>
      </c>
      <c r="BX440" s="199">
        <f t="shared" si="308"/>
        <v>870</v>
      </c>
      <c r="BY440" s="28">
        <f>SUMSQ(BM428,BN429,BO430,BP431,BQ432,BR433,BS434,BT435,BU436,BV437,BW438,BX439)</f>
        <v>83810</v>
      </c>
      <c r="BZ440" s="52"/>
      <c r="CA440" s="205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9"/>
    </row>
    <row r="441" spans="1:93" ht="12.75" thickBot="1" x14ac:dyDescent="0.25">
      <c r="B441" s="8"/>
      <c r="C441" s="55">
        <f t="shared" ref="C441:N441" si="309">C428^3+C429^3+C430^3+C431^3+C432^3+C433^3+C434^3+C435^3+C436^3+C437^3+C438^3+C439^3</f>
        <v>9082800</v>
      </c>
      <c r="D441" s="56">
        <f t="shared" si="309"/>
        <v>9082800</v>
      </c>
      <c r="E441" s="56">
        <f t="shared" si="309"/>
        <v>9082800</v>
      </c>
      <c r="F441" s="56">
        <f t="shared" si="309"/>
        <v>9082800</v>
      </c>
      <c r="G441" s="56">
        <f t="shared" si="309"/>
        <v>9082800</v>
      </c>
      <c r="H441" s="56">
        <f t="shared" si="309"/>
        <v>9082800</v>
      </c>
      <c r="I441" s="56">
        <f t="shared" si="309"/>
        <v>9082800</v>
      </c>
      <c r="J441" s="56">
        <f t="shared" si="309"/>
        <v>9082800</v>
      </c>
      <c r="K441" s="56">
        <f t="shared" si="309"/>
        <v>9082800</v>
      </c>
      <c r="L441" s="56">
        <f t="shared" si="309"/>
        <v>9082800</v>
      </c>
      <c r="M441" s="56">
        <f t="shared" si="309"/>
        <v>9082800</v>
      </c>
      <c r="N441" s="56">
        <f t="shared" si="309"/>
        <v>9082800</v>
      </c>
      <c r="O441" s="57">
        <f>SUMSQ(C439,D438,E437,F436,G435,H434,I433,J432,K431,L430,M429,N428)</f>
        <v>83810</v>
      </c>
      <c r="P441" s="58">
        <f>C439^2+D438^2+E437^2+F436^2+G435^2+H434^2+I433^2+J432^2+K431^2+L430^2+M429^2+N428^2</f>
        <v>83810</v>
      </c>
      <c r="Q441" s="14"/>
      <c r="R441" s="14"/>
      <c r="S441" s="59" t="s">
        <v>8</v>
      </c>
      <c r="T441" s="60" t="s">
        <v>44</v>
      </c>
      <c r="U441" s="60" t="s">
        <v>69</v>
      </c>
      <c r="V441" s="60" t="s">
        <v>102</v>
      </c>
      <c r="W441" s="60" t="s">
        <v>66</v>
      </c>
      <c r="X441" s="60" t="s">
        <v>72</v>
      </c>
      <c r="Y441" s="60" t="s">
        <v>176</v>
      </c>
      <c r="Z441" s="60" t="s">
        <v>166</v>
      </c>
      <c r="AA441" s="60" t="s">
        <v>91</v>
      </c>
      <c r="AB441" s="60" t="s">
        <v>123</v>
      </c>
      <c r="AC441" s="60" t="s">
        <v>163</v>
      </c>
      <c r="AD441" s="61" t="s">
        <v>30</v>
      </c>
      <c r="AE441" s="19"/>
      <c r="AG441" s="8"/>
      <c r="AH441" s="55">
        <f t="shared" ref="AH441:AS441" si="310">AH428^3+AH429^3+AH430^3+AH431^3+AH432^3+AH433^3+AH434^3+AH435^3+AH436^3+AH437^3+AH438^3+AH439^3</f>
        <v>9082800</v>
      </c>
      <c r="AI441" s="56">
        <f t="shared" si="310"/>
        <v>9082800</v>
      </c>
      <c r="AJ441" s="56">
        <f t="shared" si="310"/>
        <v>9082800</v>
      </c>
      <c r="AK441" s="56">
        <f t="shared" si="310"/>
        <v>9082800</v>
      </c>
      <c r="AL441" s="56">
        <f t="shared" si="310"/>
        <v>9082800</v>
      </c>
      <c r="AM441" s="56">
        <f t="shared" si="310"/>
        <v>9082800</v>
      </c>
      <c r="AN441" s="56">
        <f t="shared" si="310"/>
        <v>9082800</v>
      </c>
      <c r="AO441" s="56">
        <f t="shared" si="310"/>
        <v>9082800</v>
      </c>
      <c r="AP441" s="56">
        <f t="shared" si="310"/>
        <v>9082800</v>
      </c>
      <c r="AQ441" s="56">
        <f t="shared" si="310"/>
        <v>9082800</v>
      </c>
      <c r="AR441" s="56">
        <f t="shared" si="310"/>
        <v>9082800</v>
      </c>
      <c r="AS441" s="56">
        <f t="shared" si="310"/>
        <v>9082800</v>
      </c>
      <c r="AT441" s="57">
        <f>SUMSQ(AH439,AI438,AJ437,AK436,AL435,AM434,AN433,AO432,AP431,AQ430,AR429,AS428)</f>
        <v>83810</v>
      </c>
      <c r="AU441" s="58">
        <f>AH439^2+AI438^2+AJ437^2+AK436^2+AL435^2+AM434^2+AN433^2+AO432^2+AP431^2+AQ430^2+AR429^2+AS428^2</f>
        <v>83810</v>
      </c>
      <c r="AV441" s="14"/>
      <c r="AW441" s="14"/>
      <c r="AX441" s="59" t="s">
        <v>19</v>
      </c>
      <c r="AY441" s="60" t="s">
        <v>51</v>
      </c>
      <c r="AZ441" s="60" t="s">
        <v>70</v>
      </c>
      <c r="BA441" s="60" t="s">
        <v>107</v>
      </c>
      <c r="BB441" s="60" t="s">
        <v>73</v>
      </c>
      <c r="BC441" s="60" t="s">
        <v>67</v>
      </c>
      <c r="BD441" s="60" t="s">
        <v>175</v>
      </c>
      <c r="BE441" s="60" t="s">
        <v>165</v>
      </c>
      <c r="BF441" s="60" t="s">
        <v>98</v>
      </c>
      <c r="BG441" s="60" t="s">
        <v>118</v>
      </c>
      <c r="BH441" s="60" t="s">
        <v>162</v>
      </c>
      <c r="BI441" s="61" t="s">
        <v>23</v>
      </c>
      <c r="BJ441" s="19"/>
      <c r="BL441" s="8"/>
      <c r="BM441" s="200">
        <f t="shared" ref="BM441:BX441" si="311">SUMSQ(BM428:BM439)</f>
        <v>83810</v>
      </c>
      <c r="BN441" s="201">
        <f t="shared" si="311"/>
        <v>83810</v>
      </c>
      <c r="BO441" s="201">
        <f t="shared" si="311"/>
        <v>83810</v>
      </c>
      <c r="BP441" s="201">
        <f t="shared" si="311"/>
        <v>83810</v>
      </c>
      <c r="BQ441" s="201">
        <f t="shared" si="311"/>
        <v>83810</v>
      </c>
      <c r="BR441" s="201">
        <f t="shared" si="311"/>
        <v>83810</v>
      </c>
      <c r="BS441" s="201">
        <f t="shared" si="311"/>
        <v>83810</v>
      </c>
      <c r="BT441" s="201">
        <f t="shared" si="311"/>
        <v>83810</v>
      </c>
      <c r="BU441" s="201">
        <f t="shared" si="311"/>
        <v>83810</v>
      </c>
      <c r="BV441" s="201">
        <f t="shared" si="311"/>
        <v>83810</v>
      </c>
      <c r="BW441" s="201">
        <f t="shared" si="311"/>
        <v>83810</v>
      </c>
      <c r="BX441" s="201">
        <f t="shared" si="311"/>
        <v>83810</v>
      </c>
      <c r="BY441" s="201">
        <f>SUMSQ(BM439,BN438,BO437,BP436,BQ435,BR434,BS433,BT432,BU431,BV430,BW429,BX428)</f>
        <v>83810</v>
      </c>
      <c r="BZ441" s="58"/>
      <c r="CA441" s="205"/>
      <c r="CB441" s="14"/>
      <c r="CC441" s="62" t="s">
        <v>31</v>
      </c>
      <c r="CD441" s="63" t="s">
        <v>46</v>
      </c>
      <c r="CE441" s="63" t="s">
        <v>93</v>
      </c>
      <c r="CF441" s="63" t="s">
        <v>36</v>
      </c>
      <c r="CG441" s="63" t="s">
        <v>159</v>
      </c>
      <c r="CH441" s="63" t="s">
        <v>16</v>
      </c>
      <c r="CI441" s="63" t="s">
        <v>63</v>
      </c>
      <c r="CJ441" s="63" t="s">
        <v>133</v>
      </c>
      <c r="CK441" s="63" t="s">
        <v>149</v>
      </c>
      <c r="CL441" s="63" t="s">
        <v>14</v>
      </c>
      <c r="CM441" s="63" t="s">
        <v>27</v>
      </c>
      <c r="CN441" s="64" t="s">
        <v>114</v>
      </c>
      <c r="CO441" s="19"/>
    </row>
    <row r="442" spans="1:93" ht="12.75" thickBot="1" x14ac:dyDescent="0.25">
      <c r="B442" s="65" t="s">
        <v>0</v>
      </c>
      <c r="C442" s="66"/>
      <c r="D442" s="66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7"/>
      <c r="P442" s="67"/>
      <c r="Q442" s="66"/>
      <c r="R442" s="66"/>
      <c r="S442" s="68" t="s">
        <v>142</v>
      </c>
      <c r="T442" s="69" t="s">
        <v>143</v>
      </c>
      <c r="U442" s="69" t="s">
        <v>92</v>
      </c>
      <c r="V442" s="69" t="s">
        <v>61</v>
      </c>
      <c r="W442" s="69" t="s">
        <v>115</v>
      </c>
      <c r="X442" s="69" t="s">
        <v>60</v>
      </c>
      <c r="Y442" s="69" t="s">
        <v>139</v>
      </c>
      <c r="Z442" s="69" t="s">
        <v>111</v>
      </c>
      <c r="AA442" s="69" t="s">
        <v>108</v>
      </c>
      <c r="AB442" s="69" t="s">
        <v>37</v>
      </c>
      <c r="AC442" s="69" t="s">
        <v>34</v>
      </c>
      <c r="AD442" s="70" t="s">
        <v>14</v>
      </c>
      <c r="AE442" s="71"/>
      <c r="AG442" s="65" t="s">
        <v>0</v>
      </c>
      <c r="AH442" s="66"/>
      <c r="AI442" s="66"/>
      <c r="AJ442" s="66"/>
      <c r="AK442" s="66"/>
      <c r="AL442" s="66"/>
      <c r="AM442" s="66"/>
      <c r="AN442" s="66"/>
      <c r="AO442" s="66"/>
      <c r="AP442" s="66"/>
      <c r="AQ442" s="66"/>
      <c r="AR442" s="66"/>
      <c r="AS442" s="66"/>
      <c r="AT442" s="67"/>
      <c r="AU442" s="67"/>
      <c r="AV442" s="66"/>
      <c r="AW442" s="66"/>
      <c r="AX442" s="68" t="s">
        <v>145</v>
      </c>
      <c r="AY442" s="69" t="s">
        <v>144</v>
      </c>
      <c r="AZ442" s="69" t="s">
        <v>97</v>
      </c>
      <c r="BA442" s="69" t="s">
        <v>56</v>
      </c>
      <c r="BB442" s="69" t="s">
        <v>112</v>
      </c>
      <c r="BC442" s="69" t="s">
        <v>57</v>
      </c>
      <c r="BD442" s="69" t="s">
        <v>138</v>
      </c>
      <c r="BE442" s="69" t="s">
        <v>116</v>
      </c>
      <c r="BF442" s="69" t="s">
        <v>101</v>
      </c>
      <c r="BG442" s="69" t="s">
        <v>38</v>
      </c>
      <c r="BH442" s="69" t="s">
        <v>41</v>
      </c>
      <c r="BI442" s="70" t="s">
        <v>13</v>
      </c>
      <c r="BJ442" s="71"/>
      <c r="BL442" s="65"/>
      <c r="BM442" s="125"/>
      <c r="BN442" s="125"/>
      <c r="BO442" s="125"/>
      <c r="BP442" s="125"/>
      <c r="BQ442" s="125"/>
      <c r="BR442" s="125"/>
      <c r="BS442" s="125"/>
      <c r="BT442" s="125"/>
      <c r="BU442" s="125"/>
      <c r="BV442" s="125"/>
      <c r="BW442" s="125"/>
      <c r="BX442" s="125"/>
      <c r="BY442" s="125"/>
      <c r="BZ442" s="125"/>
      <c r="CA442" s="66"/>
      <c r="CB442" s="66"/>
      <c r="CC442" s="126" t="s">
        <v>113</v>
      </c>
      <c r="CD442" s="127" t="s">
        <v>26</v>
      </c>
      <c r="CE442" s="127" t="s">
        <v>13</v>
      </c>
      <c r="CF442" s="127" t="s">
        <v>148</v>
      </c>
      <c r="CG442" s="127" t="s">
        <v>136</v>
      </c>
      <c r="CH442" s="127" t="s">
        <v>54</v>
      </c>
      <c r="CI442" s="127" t="s">
        <v>11</v>
      </c>
      <c r="CJ442" s="127" t="s">
        <v>156</v>
      </c>
      <c r="CK442" s="127" t="s">
        <v>39</v>
      </c>
      <c r="CL442" s="127" t="s">
        <v>96</v>
      </c>
      <c r="CM442" s="127" t="s">
        <v>49</v>
      </c>
      <c r="CN442" s="128" t="s">
        <v>22</v>
      </c>
      <c r="CO442" s="71"/>
    </row>
    <row r="443" spans="1:93" ht="12.75" thickBot="1" x14ac:dyDescent="0.25"/>
    <row r="444" spans="1:93" ht="12.75" thickBot="1" x14ac:dyDescent="0.25">
      <c r="B444" s="2" t="s">
        <v>0</v>
      </c>
      <c r="C444" s="3"/>
      <c r="D444" s="3"/>
      <c r="E444" s="3"/>
      <c r="F444" s="3"/>
      <c r="G444" s="3"/>
      <c r="H444" s="3"/>
      <c r="I444" s="4" t="s">
        <v>318</v>
      </c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">
        <v>310</v>
      </c>
      <c r="Y444" s="5"/>
      <c r="Z444" s="3"/>
      <c r="AA444" s="3"/>
      <c r="AB444" s="3"/>
      <c r="AC444" s="3"/>
      <c r="AD444" s="3"/>
      <c r="AE444" s="6"/>
      <c r="AG444" s="2" t="s">
        <v>0</v>
      </c>
      <c r="AH444" s="3"/>
      <c r="AI444" s="3"/>
      <c r="AJ444" s="3"/>
      <c r="AK444" s="3"/>
      <c r="AL444" s="3"/>
      <c r="AM444" s="3"/>
      <c r="AN444" s="4" t="s">
        <v>319</v>
      </c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4" t="s">
        <v>320</v>
      </c>
      <c r="BD444" s="5"/>
      <c r="BE444" s="3"/>
      <c r="BF444" s="3"/>
      <c r="BG444" s="3"/>
      <c r="BH444" s="3"/>
      <c r="BI444" s="3"/>
      <c r="BJ444" s="6"/>
      <c r="BL444" s="2" t="s">
        <v>0</v>
      </c>
      <c r="BM444" s="3"/>
      <c r="BN444" s="3"/>
      <c r="BO444" s="3"/>
      <c r="BP444" s="3"/>
      <c r="BQ444" s="3"/>
      <c r="BR444" s="3"/>
      <c r="BS444" s="4" t="s">
        <v>321</v>
      </c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4" t="s">
        <v>322</v>
      </c>
      <c r="CI444" s="5"/>
      <c r="CJ444" s="3"/>
      <c r="CK444" s="3"/>
      <c r="CL444" s="3"/>
      <c r="CM444" s="3"/>
      <c r="CN444" s="3"/>
      <c r="CO444" s="6"/>
    </row>
    <row r="445" spans="1:93" ht="12.75" x14ac:dyDescent="0.2">
      <c r="A445" s="207"/>
      <c r="B445" s="206"/>
      <c r="C445" s="9">
        <v>130</v>
      </c>
      <c r="D445" s="10">
        <v>95</v>
      </c>
      <c r="E445" s="10">
        <v>14</v>
      </c>
      <c r="F445" s="10">
        <v>118</v>
      </c>
      <c r="G445" s="10">
        <v>61</v>
      </c>
      <c r="H445" s="10">
        <v>103</v>
      </c>
      <c r="I445" s="10">
        <v>15</v>
      </c>
      <c r="J445" s="10">
        <v>50</v>
      </c>
      <c r="K445" s="10">
        <v>131</v>
      </c>
      <c r="L445" s="10">
        <v>27</v>
      </c>
      <c r="M445" s="10">
        <v>84</v>
      </c>
      <c r="N445" s="11">
        <v>42</v>
      </c>
      <c r="O445" s="12">
        <f t="shared" ref="O445:O456" si="312">SUMSQ(C445:N445)</f>
        <v>83810</v>
      </c>
      <c r="P445" s="13">
        <f t="shared" ref="P445:P456" si="313">C445^3+D445^3+E445^3+F445^3+G445^3+H445^3+I445^3+J445^3+K445^3+L445^3+M445^3+N445^3</f>
        <v>9082800</v>
      </c>
      <c r="Q445" s="14"/>
      <c r="R445" s="15" t="s">
        <v>316</v>
      </c>
      <c r="S445" s="16" t="s">
        <v>8</v>
      </c>
      <c r="T445" s="17" t="s">
        <v>9</v>
      </c>
      <c r="U445" s="17" t="s">
        <v>17</v>
      </c>
      <c r="V445" s="17" t="s">
        <v>11</v>
      </c>
      <c r="W445" s="17" t="s">
        <v>15</v>
      </c>
      <c r="X445" s="17" t="s">
        <v>14</v>
      </c>
      <c r="Y445" s="17" t="s">
        <v>19</v>
      </c>
      <c r="Z445" s="17" t="s">
        <v>18</v>
      </c>
      <c r="AA445" s="17" t="s">
        <v>10</v>
      </c>
      <c r="AB445" s="17" t="s">
        <v>16</v>
      </c>
      <c r="AC445" s="17" t="s">
        <v>12</v>
      </c>
      <c r="AD445" s="18" t="s">
        <v>13</v>
      </c>
      <c r="AE445" s="19"/>
      <c r="AG445" s="206"/>
      <c r="AH445" s="9">
        <v>15</v>
      </c>
      <c r="AI445" s="10">
        <v>50</v>
      </c>
      <c r="AJ445" s="10">
        <v>131</v>
      </c>
      <c r="AK445" s="10">
        <v>27</v>
      </c>
      <c r="AL445" s="10">
        <v>84</v>
      </c>
      <c r="AM445" s="10">
        <v>42</v>
      </c>
      <c r="AN445" s="10">
        <v>130</v>
      </c>
      <c r="AO445" s="10">
        <v>95</v>
      </c>
      <c r="AP445" s="10">
        <v>14</v>
      </c>
      <c r="AQ445" s="10">
        <v>118</v>
      </c>
      <c r="AR445" s="10">
        <v>61</v>
      </c>
      <c r="AS445" s="11">
        <v>103</v>
      </c>
      <c r="AT445" s="12">
        <f t="shared" ref="AT445:AT456" si="314">SUMSQ(AH445:AS445)</f>
        <v>83810</v>
      </c>
      <c r="AU445" s="13">
        <f t="shared" ref="AU445:AU456" si="315">AH445^3+AI445^3+AJ445^3+AK445^3+AL445^3+AM445^3+AN445^3+AO445^3+AP445^3+AQ445^3+AR445^3+AS445^3</f>
        <v>9082800</v>
      </c>
      <c r="AV445" s="14"/>
      <c r="AW445" s="15" t="s">
        <v>316</v>
      </c>
      <c r="AX445" s="16" t="s">
        <v>19</v>
      </c>
      <c r="AY445" s="17" t="s">
        <v>18</v>
      </c>
      <c r="AZ445" s="17" t="s">
        <v>10</v>
      </c>
      <c r="BA445" s="17" t="s">
        <v>16</v>
      </c>
      <c r="BB445" s="17" t="s">
        <v>12</v>
      </c>
      <c r="BC445" s="17" t="s">
        <v>13</v>
      </c>
      <c r="BD445" s="17" t="s">
        <v>8</v>
      </c>
      <c r="BE445" s="17" t="s">
        <v>9</v>
      </c>
      <c r="BF445" s="17" t="s">
        <v>17</v>
      </c>
      <c r="BG445" s="17" t="s">
        <v>11</v>
      </c>
      <c r="BH445" s="17" t="s">
        <v>15</v>
      </c>
      <c r="BI445" s="18" t="s">
        <v>14</v>
      </c>
      <c r="BJ445" s="19"/>
      <c r="BL445" s="8"/>
      <c r="BM445" s="9">
        <v>119</v>
      </c>
      <c r="BN445" s="10">
        <v>32</v>
      </c>
      <c r="BO445" s="10">
        <v>109</v>
      </c>
      <c r="BP445" s="10">
        <v>132</v>
      </c>
      <c r="BQ445" s="10">
        <v>87</v>
      </c>
      <c r="BR445" s="10">
        <v>34</v>
      </c>
      <c r="BS445" s="10">
        <v>111</v>
      </c>
      <c r="BT445" s="10">
        <v>58</v>
      </c>
      <c r="BU445" s="10">
        <v>13</v>
      </c>
      <c r="BV445" s="10">
        <v>36</v>
      </c>
      <c r="BW445" s="10">
        <v>113</v>
      </c>
      <c r="BX445" s="11">
        <v>26</v>
      </c>
      <c r="BY445" s="12">
        <f t="shared" ref="BY445:BY456" si="316">SUMSQ(BM445:BX445)</f>
        <v>83810</v>
      </c>
      <c r="BZ445" s="13">
        <f t="shared" ref="BZ445:BZ456" si="317">BM445^3+BN445^3+BO445^3+BP445^3+BQ445^3+BR445^3+BS445^3+BT445^3+BU445^3+BV445^3+BW445^3+BX445^3</f>
        <v>9082800</v>
      </c>
      <c r="CA445" s="204"/>
      <c r="CB445" s="15" t="s">
        <v>33</v>
      </c>
      <c r="CC445" s="16" t="s">
        <v>46</v>
      </c>
      <c r="CD445" s="17" t="s">
        <v>160</v>
      </c>
      <c r="CE445" s="17" t="s">
        <v>60</v>
      </c>
      <c r="CF445" s="17" t="s">
        <v>123</v>
      </c>
      <c r="CG445" s="17" t="s">
        <v>51</v>
      </c>
      <c r="CH445" s="17" t="s">
        <v>37</v>
      </c>
      <c r="CI445" s="17" t="s">
        <v>38</v>
      </c>
      <c r="CJ445" s="17" t="s">
        <v>44</v>
      </c>
      <c r="CK445" s="17" t="s">
        <v>118</v>
      </c>
      <c r="CL445" s="17" t="s">
        <v>57</v>
      </c>
      <c r="CM445" s="17" t="s">
        <v>155</v>
      </c>
      <c r="CN445" s="18" t="s">
        <v>49</v>
      </c>
      <c r="CO445" s="19"/>
    </row>
    <row r="446" spans="1:93" ht="12.75" x14ac:dyDescent="0.2">
      <c r="A446" s="207"/>
      <c r="B446" s="206"/>
      <c r="C446" s="25">
        <v>7</v>
      </c>
      <c r="D446" s="26">
        <v>58</v>
      </c>
      <c r="E446" s="26">
        <v>51</v>
      </c>
      <c r="F446" s="26">
        <v>119</v>
      </c>
      <c r="G446" s="26">
        <v>18</v>
      </c>
      <c r="H446" s="26">
        <v>89</v>
      </c>
      <c r="I446" s="26">
        <v>138</v>
      </c>
      <c r="J446" s="26">
        <v>87</v>
      </c>
      <c r="K446" s="26">
        <v>94</v>
      </c>
      <c r="L446" s="26">
        <v>26</v>
      </c>
      <c r="M446" s="26">
        <v>127</v>
      </c>
      <c r="N446" s="27">
        <v>56</v>
      </c>
      <c r="O446" s="28">
        <f t="shared" si="312"/>
        <v>83810</v>
      </c>
      <c r="P446" s="29">
        <f t="shared" si="313"/>
        <v>9082800</v>
      </c>
      <c r="Q446" s="14"/>
      <c r="R446" s="15" t="s">
        <v>317</v>
      </c>
      <c r="S446" s="30" t="s">
        <v>43</v>
      </c>
      <c r="T446" s="31" t="s">
        <v>44</v>
      </c>
      <c r="U446" s="31" t="s">
        <v>50</v>
      </c>
      <c r="V446" s="31" t="s">
        <v>46</v>
      </c>
      <c r="W446" s="31" t="s">
        <v>34</v>
      </c>
      <c r="X446" s="31" t="s">
        <v>48</v>
      </c>
      <c r="Y446" s="31" t="s">
        <v>52</v>
      </c>
      <c r="Z446" s="31" t="s">
        <v>51</v>
      </c>
      <c r="AA446" s="31" t="s">
        <v>45</v>
      </c>
      <c r="AB446" s="31" t="s">
        <v>49</v>
      </c>
      <c r="AC446" s="31" t="s">
        <v>41</v>
      </c>
      <c r="AD446" s="32" t="s">
        <v>47</v>
      </c>
      <c r="AE446" s="19"/>
      <c r="AG446" s="206"/>
      <c r="AH446" s="25">
        <v>138</v>
      </c>
      <c r="AI446" s="26">
        <v>87</v>
      </c>
      <c r="AJ446" s="26">
        <v>94</v>
      </c>
      <c r="AK446" s="26">
        <v>26</v>
      </c>
      <c r="AL446" s="26">
        <v>127</v>
      </c>
      <c r="AM446" s="26">
        <v>56</v>
      </c>
      <c r="AN446" s="26">
        <v>7</v>
      </c>
      <c r="AO446" s="26">
        <v>58</v>
      </c>
      <c r="AP446" s="26">
        <v>51</v>
      </c>
      <c r="AQ446" s="26">
        <v>119</v>
      </c>
      <c r="AR446" s="26">
        <v>18</v>
      </c>
      <c r="AS446" s="27">
        <v>89</v>
      </c>
      <c r="AT446" s="28">
        <f t="shared" si="314"/>
        <v>83810</v>
      </c>
      <c r="AU446" s="29">
        <f t="shared" si="315"/>
        <v>9082800</v>
      </c>
      <c r="AV446" s="14"/>
      <c r="AW446" s="15" t="s">
        <v>317</v>
      </c>
      <c r="AX446" s="30" t="s">
        <v>52</v>
      </c>
      <c r="AY446" s="31" t="s">
        <v>323</v>
      </c>
      <c r="AZ446" s="31" t="s">
        <v>45</v>
      </c>
      <c r="BA446" s="31" t="s">
        <v>49</v>
      </c>
      <c r="BB446" s="31" t="s">
        <v>41</v>
      </c>
      <c r="BC446" s="31" t="s">
        <v>47</v>
      </c>
      <c r="BD446" s="31" t="s">
        <v>43</v>
      </c>
      <c r="BE446" s="31" t="s">
        <v>44</v>
      </c>
      <c r="BF446" s="31" t="s">
        <v>50</v>
      </c>
      <c r="BG446" s="31" t="s">
        <v>46</v>
      </c>
      <c r="BH446" s="31" t="s">
        <v>34</v>
      </c>
      <c r="BI446" s="32" t="s">
        <v>48</v>
      </c>
      <c r="BJ446" s="19"/>
      <c r="BL446" s="8"/>
      <c r="BM446" s="25">
        <v>67</v>
      </c>
      <c r="BN446" s="26">
        <v>46</v>
      </c>
      <c r="BO446" s="26">
        <v>44</v>
      </c>
      <c r="BP446" s="26">
        <v>83</v>
      </c>
      <c r="BQ446" s="26">
        <v>7</v>
      </c>
      <c r="BR446" s="26">
        <v>6</v>
      </c>
      <c r="BS446" s="26">
        <v>139</v>
      </c>
      <c r="BT446" s="26">
        <v>138</v>
      </c>
      <c r="BU446" s="26">
        <v>62</v>
      </c>
      <c r="BV446" s="26">
        <v>101</v>
      </c>
      <c r="BW446" s="26">
        <v>99</v>
      </c>
      <c r="BX446" s="27">
        <v>78</v>
      </c>
      <c r="BY446" s="28">
        <f t="shared" si="316"/>
        <v>83810</v>
      </c>
      <c r="BZ446" s="29">
        <f t="shared" si="317"/>
        <v>9082800</v>
      </c>
      <c r="CA446" s="204"/>
      <c r="CB446" s="15"/>
      <c r="CC446" s="30" t="s">
        <v>68</v>
      </c>
      <c r="CD446" s="31" t="s">
        <v>31</v>
      </c>
      <c r="CE446" s="31" t="s">
        <v>102</v>
      </c>
      <c r="CF446" s="31" t="s">
        <v>32</v>
      </c>
      <c r="CG446" s="31" t="s">
        <v>43</v>
      </c>
      <c r="CH446" s="31" t="s">
        <v>28</v>
      </c>
      <c r="CI446" s="31" t="s">
        <v>25</v>
      </c>
      <c r="CJ446" s="31" t="s">
        <v>52</v>
      </c>
      <c r="CK446" s="31" t="s">
        <v>21</v>
      </c>
      <c r="CL446" s="31" t="s">
        <v>107</v>
      </c>
      <c r="CM446" s="31" t="s">
        <v>22</v>
      </c>
      <c r="CN446" s="32" t="s">
        <v>71</v>
      </c>
      <c r="CO446" s="19"/>
    </row>
    <row r="447" spans="1:93" ht="12.75" x14ac:dyDescent="0.2">
      <c r="A447" s="207"/>
      <c r="B447" s="206"/>
      <c r="C447" s="25">
        <v>125</v>
      </c>
      <c r="D447" s="26">
        <v>78</v>
      </c>
      <c r="E447" s="26">
        <v>17</v>
      </c>
      <c r="F447" s="26">
        <v>57</v>
      </c>
      <c r="G447" s="26">
        <v>133</v>
      </c>
      <c r="H447" s="26">
        <v>48</v>
      </c>
      <c r="I447" s="26">
        <v>20</v>
      </c>
      <c r="J447" s="26">
        <v>67</v>
      </c>
      <c r="K447" s="26">
        <v>128</v>
      </c>
      <c r="L447" s="26">
        <v>88</v>
      </c>
      <c r="M447" s="26">
        <v>12</v>
      </c>
      <c r="N447" s="27">
        <v>97</v>
      </c>
      <c r="O447" s="28">
        <f t="shared" si="312"/>
        <v>83810</v>
      </c>
      <c r="P447" s="29">
        <f t="shared" si="313"/>
        <v>9082800</v>
      </c>
      <c r="Q447" s="14"/>
      <c r="R447" s="15" t="s">
        <v>99</v>
      </c>
      <c r="S447" s="30" t="s">
        <v>63</v>
      </c>
      <c r="T447" s="31" t="s">
        <v>80</v>
      </c>
      <c r="U447" s="31" t="s">
        <v>91</v>
      </c>
      <c r="V447" s="31" t="s">
        <v>61</v>
      </c>
      <c r="W447" s="31" t="s">
        <v>169</v>
      </c>
      <c r="X447" s="31" t="s">
        <v>146</v>
      </c>
      <c r="Y447" s="31" t="s">
        <v>54</v>
      </c>
      <c r="Z447" s="31" t="s">
        <v>68</v>
      </c>
      <c r="AA447" s="31" t="s">
        <v>98</v>
      </c>
      <c r="AB447" s="31" t="s">
        <v>56</v>
      </c>
      <c r="AC447" s="31" t="s">
        <v>168</v>
      </c>
      <c r="AD447" s="32" t="s">
        <v>141</v>
      </c>
      <c r="AE447" s="19"/>
      <c r="AG447" s="206"/>
      <c r="AH447" s="25">
        <v>20</v>
      </c>
      <c r="AI447" s="26">
        <v>67</v>
      </c>
      <c r="AJ447" s="26">
        <v>128</v>
      </c>
      <c r="AK447" s="26">
        <v>88</v>
      </c>
      <c r="AL447" s="26">
        <v>12</v>
      </c>
      <c r="AM447" s="26">
        <v>97</v>
      </c>
      <c r="AN447" s="26">
        <v>125</v>
      </c>
      <c r="AO447" s="26">
        <v>78</v>
      </c>
      <c r="AP447" s="26">
        <v>17</v>
      </c>
      <c r="AQ447" s="26">
        <v>57</v>
      </c>
      <c r="AR447" s="26">
        <v>133</v>
      </c>
      <c r="AS447" s="27">
        <v>48</v>
      </c>
      <c r="AT447" s="28">
        <f t="shared" si="314"/>
        <v>83810</v>
      </c>
      <c r="AU447" s="29">
        <f t="shared" si="315"/>
        <v>9082800</v>
      </c>
      <c r="AV447" s="14"/>
      <c r="AW447" s="15" t="s">
        <v>99</v>
      </c>
      <c r="AX447" s="30" t="s">
        <v>54</v>
      </c>
      <c r="AY447" s="31" t="s">
        <v>68</v>
      </c>
      <c r="AZ447" s="31" t="s">
        <v>98</v>
      </c>
      <c r="BA447" s="31" t="s">
        <v>56</v>
      </c>
      <c r="BB447" s="31" t="s">
        <v>168</v>
      </c>
      <c r="BC447" s="31" t="s">
        <v>141</v>
      </c>
      <c r="BD447" s="31" t="s">
        <v>63</v>
      </c>
      <c r="BE447" s="31" t="s">
        <v>80</v>
      </c>
      <c r="BF447" s="31" t="s">
        <v>91</v>
      </c>
      <c r="BG447" s="31" t="s">
        <v>61</v>
      </c>
      <c r="BH447" s="31" t="s">
        <v>169</v>
      </c>
      <c r="BI447" s="32" t="s">
        <v>146</v>
      </c>
      <c r="BJ447" s="19"/>
      <c r="BL447" s="8"/>
      <c r="BM447" s="25">
        <v>2</v>
      </c>
      <c r="BN447" s="26">
        <v>129</v>
      </c>
      <c r="BO447" s="26">
        <v>105</v>
      </c>
      <c r="BP447" s="26">
        <v>72</v>
      </c>
      <c r="BQ447" s="26">
        <v>60</v>
      </c>
      <c r="BR447" s="26">
        <v>41</v>
      </c>
      <c r="BS447" s="26">
        <v>104</v>
      </c>
      <c r="BT447" s="26">
        <v>85</v>
      </c>
      <c r="BU447" s="26">
        <v>73</v>
      </c>
      <c r="BV447" s="26">
        <v>40</v>
      </c>
      <c r="BW447" s="26">
        <v>16</v>
      </c>
      <c r="BX447" s="27">
        <v>143</v>
      </c>
      <c r="BY447" s="28">
        <f t="shared" si="316"/>
        <v>83810</v>
      </c>
      <c r="BZ447" s="29">
        <f t="shared" si="317"/>
        <v>9082800</v>
      </c>
      <c r="CA447" s="204"/>
      <c r="CB447" s="15" t="s">
        <v>295</v>
      </c>
      <c r="CC447" s="30" t="s">
        <v>157</v>
      </c>
      <c r="CD447" s="31" t="s">
        <v>30</v>
      </c>
      <c r="CE447" s="31" t="s">
        <v>36</v>
      </c>
      <c r="CF447" s="31" t="s">
        <v>77</v>
      </c>
      <c r="CG447" s="31" t="s">
        <v>165</v>
      </c>
      <c r="CH447" s="31" t="s">
        <v>105</v>
      </c>
      <c r="CI447" s="31" t="s">
        <v>104</v>
      </c>
      <c r="CJ447" s="31" t="s">
        <v>166</v>
      </c>
      <c r="CK447" s="31" t="s">
        <v>84</v>
      </c>
      <c r="CL447" s="31" t="s">
        <v>39</v>
      </c>
      <c r="CM447" s="31" t="s">
        <v>23</v>
      </c>
      <c r="CN447" s="32" t="s">
        <v>158</v>
      </c>
      <c r="CO447" s="19"/>
    </row>
    <row r="448" spans="1:93" ht="12.75" x14ac:dyDescent="0.2">
      <c r="A448" s="207"/>
      <c r="B448" s="206"/>
      <c r="C448" s="25">
        <v>21</v>
      </c>
      <c r="D448" s="26">
        <v>1</v>
      </c>
      <c r="E448" s="26">
        <v>100</v>
      </c>
      <c r="F448" s="26">
        <v>44</v>
      </c>
      <c r="G448" s="26">
        <v>66</v>
      </c>
      <c r="H448" s="26">
        <v>41</v>
      </c>
      <c r="I448" s="26">
        <v>124</v>
      </c>
      <c r="J448" s="26">
        <v>144</v>
      </c>
      <c r="K448" s="26">
        <v>45</v>
      </c>
      <c r="L448" s="26">
        <v>101</v>
      </c>
      <c r="M448" s="26">
        <v>79</v>
      </c>
      <c r="N448" s="27">
        <v>104</v>
      </c>
      <c r="O448" s="28">
        <f t="shared" si="312"/>
        <v>83810</v>
      </c>
      <c r="P448" s="29">
        <f t="shared" si="313"/>
        <v>9082800</v>
      </c>
      <c r="Q448" s="14"/>
      <c r="R448" s="15" t="s">
        <v>137</v>
      </c>
      <c r="S448" s="30" t="s">
        <v>100</v>
      </c>
      <c r="T448" s="31" t="s">
        <v>55</v>
      </c>
      <c r="U448" s="31" t="s">
        <v>108</v>
      </c>
      <c r="V448" s="31" t="s">
        <v>102</v>
      </c>
      <c r="W448" s="31" t="s">
        <v>106</v>
      </c>
      <c r="X448" s="31" t="s">
        <v>105</v>
      </c>
      <c r="Y448" s="31" t="s">
        <v>109</v>
      </c>
      <c r="Z448" s="31" t="s">
        <v>62</v>
      </c>
      <c r="AA448" s="31" t="s">
        <v>101</v>
      </c>
      <c r="AB448" s="31" t="s">
        <v>107</v>
      </c>
      <c r="AC448" s="31" t="s">
        <v>103</v>
      </c>
      <c r="AD448" s="32" t="s">
        <v>104</v>
      </c>
      <c r="AE448" s="19"/>
      <c r="AG448" s="206"/>
      <c r="AH448" s="25">
        <v>124</v>
      </c>
      <c r="AI448" s="26">
        <v>144</v>
      </c>
      <c r="AJ448" s="26">
        <v>45</v>
      </c>
      <c r="AK448" s="26">
        <v>101</v>
      </c>
      <c r="AL448" s="26">
        <v>79</v>
      </c>
      <c r="AM448" s="26">
        <v>104</v>
      </c>
      <c r="AN448" s="26">
        <v>21</v>
      </c>
      <c r="AO448" s="26">
        <v>1</v>
      </c>
      <c r="AP448" s="26">
        <v>100</v>
      </c>
      <c r="AQ448" s="26">
        <v>44</v>
      </c>
      <c r="AR448" s="26">
        <v>66</v>
      </c>
      <c r="AS448" s="27">
        <v>41</v>
      </c>
      <c r="AT448" s="28">
        <f t="shared" si="314"/>
        <v>83810</v>
      </c>
      <c r="AU448" s="29">
        <f t="shared" si="315"/>
        <v>9082800</v>
      </c>
      <c r="AV448" s="14"/>
      <c r="AW448" s="15" t="s">
        <v>137</v>
      </c>
      <c r="AX448" s="30" t="s">
        <v>109</v>
      </c>
      <c r="AY448" s="31" t="s">
        <v>62</v>
      </c>
      <c r="AZ448" s="31" t="s">
        <v>101</v>
      </c>
      <c r="BA448" s="31" t="s">
        <v>107</v>
      </c>
      <c r="BB448" s="31" t="s">
        <v>103</v>
      </c>
      <c r="BC448" s="31" t="s">
        <v>104</v>
      </c>
      <c r="BD448" s="31" t="s">
        <v>100</v>
      </c>
      <c r="BE448" s="31" t="s">
        <v>55</v>
      </c>
      <c r="BF448" s="31" t="s">
        <v>108</v>
      </c>
      <c r="BG448" s="31" t="s">
        <v>102</v>
      </c>
      <c r="BH448" s="31" t="s">
        <v>106</v>
      </c>
      <c r="BI448" s="32" t="s">
        <v>105</v>
      </c>
      <c r="BJ448" s="19"/>
      <c r="BL448" s="8"/>
      <c r="BM448" s="25">
        <v>96</v>
      </c>
      <c r="BN448" s="26">
        <v>64</v>
      </c>
      <c r="BO448" s="26">
        <v>22</v>
      </c>
      <c r="BP448" s="26">
        <v>25</v>
      </c>
      <c r="BQ448" s="26">
        <v>140</v>
      </c>
      <c r="BR448" s="26">
        <v>92</v>
      </c>
      <c r="BS448" s="26">
        <v>53</v>
      </c>
      <c r="BT448" s="26">
        <v>5</v>
      </c>
      <c r="BU448" s="26">
        <v>120</v>
      </c>
      <c r="BV448" s="26">
        <v>123</v>
      </c>
      <c r="BW448" s="26">
        <v>81</v>
      </c>
      <c r="BX448" s="27">
        <v>49</v>
      </c>
      <c r="BY448" s="28">
        <f t="shared" si="316"/>
        <v>83810</v>
      </c>
      <c r="BZ448" s="29">
        <f t="shared" si="317"/>
        <v>9082800</v>
      </c>
      <c r="CA448" s="204"/>
      <c r="CB448" s="15" t="s">
        <v>124</v>
      </c>
      <c r="CC448" s="30" t="s">
        <v>139</v>
      </c>
      <c r="CD448" s="31" t="s">
        <v>152</v>
      </c>
      <c r="CE448" s="31" t="s">
        <v>127</v>
      </c>
      <c r="CF448" s="31" t="s">
        <v>93</v>
      </c>
      <c r="CG448" s="31" t="s">
        <v>143</v>
      </c>
      <c r="CH448" s="31" t="s">
        <v>24</v>
      </c>
      <c r="CI448" s="31" t="s">
        <v>29</v>
      </c>
      <c r="CJ448" s="31" t="s">
        <v>144</v>
      </c>
      <c r="CK448" s="31" t="s">
        <v>96</v>
      </c>
      <c r="CL448" s="31" t="s">
        <v>126</v>
      </c>
      <c r="CM448" s="31" t="s">
        <v>153</v>
      </c>
      <c r="CN448" s="32" t="s">
        <v>138</v>
      </c>
      <c r="CO448" s="19"/>
    </row>
    <row r="449" spans="1:93" ht="12.75" x14ac:dyDescent="0.2">
      <c r="A449" s="207"/>
      <c r="B449" s="206"/>
      <c r="C449" s="25">
        <v>38</v>
      </c>
      <c r="D449" s="26">
        <v>140</v>
      </c>
      <c r="E449" s="26">
        <v>24</v>
      </c>
      <c r="F449" s="26">
        <v>33</v>
      </c>
      <c r="G449" s="26">
        <v>75</v>
      </c>
      <c r="H449" s="26">
        <v>99</v>
      </c>
      <c r="I449" s="26">
        <v>107</v>
      </c>
      <c r="J449" s="26">
        <v>5</v>
      </c>
      <c r="K449" s="26">
        <v>121</v>
      </c>
      <c r="L449" s="26">
        <v>112</v>
      </c>
      <c r="M449" s="26">
        <v>70</v>
      </c>
      <c r="N449" s="27">
        <v>46</v>
      </c>
      <c r="O449" s="28">
        <f t="shared" si="312"/>
        <v>83810</v>
      </c>
      <c r="P449" s="29">
        <f t="shared" si="313"/>
        <v>9082800</v>
      </c>
      <c r="Q449" s="14"/>
      <c r="R449" s="15" t="s">
        <v>42</v>
      </c>
      <c r="S449" s="30" t="s">
        <v>149</v>
      </c>
      <c r="T449" s="31" t="s">
        <v>143</v>
      </c>
      <c r="U449" s="31" t="s">
        <v>159</v>
      </c>
      <c r="V449" s="31" t="s">
        <v>26</v>
      </c>
      <c r="W449" s="31" t="s">
        <v>163</v>
      </c>
      <c r="X449" s="31" t="s">
        <v>22</v>
      </c>
      <c r="Y449" s="31" t="s">
        <v>148</v>
      </c>
      <c r="Z449" s="31" t="s">
        <v>144</v>
      </c>
      <c r="AA449" s="31" t="s">
        <v>156</v>
      </c>
      <c r="AB449" s="31" t="s">
        <v>27</v>
      </c>
      <c r="AC449" s="31" t="s">
        <v>162</v>
      </c>
      <c r="AD449" s="32" t="s">
        <v>31</v>
      </c>
      <c r="AE449" s="19"/>
      <c r="AG449" s="206"/>
      <c r="AH449" s="25">
        <v>107</v>
      </c>
      <c r="AI449" s="26">
        <v>5</v>
      </c>
      <c r="AJ449" s="26">
        <v>121</v>
      </c>
      <c r="AK449" s="26">
        <v>112</v>
      </c>
      <c r="AL449" s="26">
        <v>70</v>
      </c>
      <c r="AM449" s="26">
        <v>46</v>
      </c>
      <c r="AN449" s="26">
        <v>38</v>
      </c>
      <c r="AO449" s="26">
        <v>140</v>
      </c>
      <c r="AP449" s="26">
        <v>24</v>
      </c>
      <c r="AQ449" s="26">
        <v>33</v>
      </c>
      <c r="AR449" s="26">
        <v>75</v>
      </c>
      <c r="AS449" s="27">
        <v>99</v>
      </c>
      <c r="AT449" s="28">
        <f t="shared" si="314"/>
        <v>83810</v>
      </c>
      <c r="AU449" s="29">
        <f t="shared" si="315"/>
        <v>9082800</v>
      </c>
      <c r="AV449" s="14"/>
      <c r="AW449" s="15" t="s">
        <v>42</v>
      </c>
      <c r="AX449" s="30" t="s">
        <v>148</v>
      </c>
      <c r="AY449" s="31" t="s">
        <v>144</v>
      </c>
      <c r="AZ449" s="31" t="s">
        <v>10</v>
      </c>
      <c r="BA449" s="31" t="s">
        <v>27</v>
      </c>
      <c r="BB449" s="31" t="s">
        <v>162</v>
      </c>
      <c r="BC449" s="31" t="s">
        <v>31</v>
      </c>
      <c r="BD449" s="31" t="s">
        <v>149</v>
      </c>
      <c r="BE449" s="31" t="s">
        <v>143</v>
      </c>
      <c r="BF449" s="31" t="s">
        <v>159</v>
      </c>
      <c r="BG449" s="31" t="s">
        <v>26</v>
      </c>
      <c r="BH449" s="31" t="s">
        <v>163</v>
      </c>
      <c r="BI449" s="32" t="s">
        <v>22</v>
      </c>
      <c r="BJ449" s="19"/>
      <c r="BL449" s="8"/>
      <c r="BM449" s="25">
        <v>18</v>
      </c>
      <c r="BN449" s="26">
        <v>106</v>
      </c>
      <c r="BO449" s="26">
        <v>82</v>
      </c>
      <c r="BP449" s="26">
        <v>131</v>
      </c>
      <c r="BQ449" s="26">
        <v>125</v>
      </c>
      <c r="BR449" s="26">
        <v>75</v>
      </c>
      <c r="BS449" s="26">
        <v>70</v>
      </c>
      <c r="BT449" s="26">
        <v>20</v>
      </c>
      <c r="BU449" s="26">
        <v>14</v>
      </c>
      <c r="BV449" s="26">
        <v>63</v>
      </c>
      <c r="BW449" s="26">
        <v>39</v>
      </c>
      <c r="BX449" s="27">
        <v>127</v>
      </c>
      <c r="BY449" s="28">
        <f t="shared" si="316"/>
        <v>83810</v>
      </c>
      <c r="BZ449" s="29">
        <f t="shared" si="317"/>
        <v>9082800</v>
      </c>
      <c r="CA449" s="204"/>
      <c r="CB449" s="15" t="s">
        <v>137</v>
      </c>
      <c r="CC449" s="30" t="s">
        <v>34</v>
      </c>
      <c r="CD449" s="31" t="s">
        <v>128</v>
      </c>
      <c r="CE449" s="31" t="s">
        <v>95</v>
      </c>
      <c r="CF449" s="31" t="s">
        <v>10</v>
      </c>
      <c r="CG449" s="37" t="s">
        <v>63</v>
      </c>
      <c r="CH449" s="37" t="s">
        <v>163</v>
      </c>
      <c r="CI449" s="37" t="s">
        <v>162</v>
      </c>
      <c r="CJ449" s="37" t="s">
        <v>54</v>
      </c>
      <c r="CK449" s="31" t="s">
        <v>17</v>
      </c>
      <c r="CL449" s="31" t="s">
        <v>94</v>
      </c>
      <c r="CM449" s="31" t="s">
        <v>125</v>
      </c>
      <c r="CN449" s="32" t="s">
        <v>41</v>
      </c>
      <c r="CO449" s="19"/>
    </row>
    <row r="450" spans="1:93" ht="12.75" x14ac:dyDescent="0.2">
      <c r="A450" s="207"/>
      <c r="B450" s="206"/>
      <c r="C450" s="25">
        <v>55</v>
      </c>
      <c r="D450" s="26">
        <v>98</v>
      </c>
      <c r="E450" s="26">
        <v>115</v>
      </c>
      <c r="F450" s="26">
        <v>136</v>
      </c>
      <c r="G450" s="26">
        <v>92</v>
      </c>
      <c r="H450" s="26">
        <v>129</v>
      </c>
      <c r="I450" s="26">
        <v>90</v>
      </c>
      <c r="J450" s="26">
        <v>47</v>
      </c>
      <c r="K450" s="26">
        <v>30</v>
      </c>
      <c r="L450" s="26">
        <v>9</v>
      </c>
      <c r="M450" s="26">
        <v>53</v>
      </c>
      <c r="N450" s="27">
        <v>16</v>
      </c>
      <c r="O450" s="28">
        <f t="shared" si="312"/>
        <v>83810</v>
      </c>
      <c r="P450" s="29">
        <f t="shared" si="313"/>
        <v>9082800</v>
      </c>
      <c r="Q450" s="14"/>
      <c r="R450" s="15"/>
      <c r="S450" s="30" t="s">
        <v>142</v>
      </c>
      <c r="T450" s="31" t="s">
        <v>134</v>
      </c>
      <c r="U450" s="31" t="s">
        <v>113</v>
      </c>
      <c r="V450" s="31" t="s">
        <v>147</v>
      </c>
      <c r="W450" s="31" t="s">
        <v>24</v>
      </c>
      <c r="X450" s="31" t="s">
        <v>30</v>
      </c>
      <c r="Y450" s="31" t="s">
        <v>145</v>
      </c>
      <c r="Z450" s="31" t="s">
        <v>135</v>
      </c>
      <c r="AA450" s="31" t="s">
        <v>114</v>
      </c>
      <c r="AB450" s="31" t="s">
        <v>150</v>
      </c>
      <c r="AC450" s="31" t="s">
        <v>29</v>
      </c>
      <c r="AD450" s="32" t="s">
        <v>23</v>
      </c>
      <c r="AE450" s="19"/>
      <c r="AG450" s="206"/>
      <c r="AH450" s="25">
        <v>90</v>
      </c>
      <c r="AI450" s="26">
        <v>47</v>
      </c>
      <c r="AJ450" s="26">
        <v>30</v>
      </c>
      <c r="AK450" s="26">
        <v>9</v>
      </c>
      <c r="AL450" s="26">
        <v>53</v>
      </c>
      <c r="AM450" s="26">
        <v>16</v>
      </c>
      <c r="AN450" s="26">
        <v>55</v>
      </c>
      <c r="AO450" s="26">
        <v>98</v>
      </c>
      <c r="AP450" s="26">
        <v>115</v>
      </c>
      <c r="AQ450" s="26">
        <v>136</v>
      </c>
      <c r="AR450" s="26">
        <v>92</v>
      </c>
      <c r="AS450" s="27">
        <v>129</v>
      </c>
      <c r="AT450" s="28">
        <f t="shared" si="314"/>
        <v>83810</v>
      </c>
      <c r="AU450" s="29">
        <f t="shared" si="315"/>
        <v>9082800</v>
      </c>
      <c r="AV450" s="14"/>
      <c r="AW450" s="15"/>
      <c r="AX450" s="30" t="s">
        <v>145</v>
      </c>
      <c r="AY450" s="31" t="s">
        <v>135</v>
      </c>
      <c r="AZ450" s="31" t="s">
        <v>114</v>
      </c>
      <c r="BA450" s="31" t="s">
        <v>150</v>
      </c>
      <c r="BB450" s="31" t="s">
        <v>29</v>
      </c>
      <c r="BC450" s="31" t="s">
        <v>23</v>
      </c>
      <c r="BD450" s="31" t="s">
        <v>142</v>
      </c>
      <c r="BE450" s="31" t="s">
        <v>134</v>
      </c>
      <c r="BF450" s="31" t="s">
        <v>113</v>
      </c>
      <c r="BG450" s="31" t="s">
        <v>147</v>
      </c>
      <c r="BH450" s="31" t="s">
        <v>24</v>
      </c>
      <c r="BI450" s="32" t="s">
        <v>30</v>
      </c>
      <c r="BJ450" s="19"/>
      <c r="BL450" s="8"/>
      <c r="BM450" s="25">
        <v>124</v>
      </c>
      <c r="BN450" s="26">
        <v>15</v>
      </c>
      <c r="BO450" s="26">
        <v>110</v>
      </c>
      <c r="BP450" s="26">
        <v>57</v>
      </c>
      <c r="BQ450" s="26">
        <v>102</v>
      </c>
      <c r="BR450" s="26">
        <v>116</v>
      </c>
      <c r="BS450" s="26">
        <v>29</v>
      </c>
      <c r="BT450" s="26">
        <v>43</v>
      </c>
      <c r="BU450" s="26">
        <v>88</v>
      </c>
      <c r="BV450" s="26">
        <v>35</v>
      </c>
      <c r="BW450" s="26">
        <v>130</v>
      </c>
      <c r="BX450" s="27">
        <v>21</v>
      </c>
      <c r="BY450" s="28">
        <f t="shared" si="316"/>
        <v>83810</v>
      </c>
      <c r="BZ450" s="29">
        <f t="shared" si="317"/>
        <v>9082800</v>
      </c>
      <c r="CA450" s="204"/>
      <c r="CB450" s="15" t="s">
        <v>173</v>
      </c>
      <c r="CC450" s="30" t="s">
        <v>109</v>
      </c>
      <c r="CD450" s="31" t="s">
        <v>19</v>
      </c>
      <c r="CE450" s="31" t="s">
        <v>175</v>
      </c>
      <c r="CF450" s="31" t="s">
        <v>61</v>
      </c>
      <c r="CG450" s="35" t="s">
        <v>58</v>
      </c>
      <c r="CH450" s="35" t="s">
        <v>133</v>
      </c>
      <c r="CI450" s="35" t="s">
        <v>136</v>
      </c>
      <c r="CJ450" s="35" t="s">
        <v>59</v>
      </c>
      <c r="CK450" s="31" t="s">
        <v>56</v>
      </c>
      <c r="CL450" s="31" t="s">
        <v>176</v>
      </c>
      <c r="CM450" s="31" t="s">
        <v>8</v>
      </c>
      <c r="CN450" s="32" t="s">
        <v>100</v>
      </c>
      <c r="CO450" s="19"/>
    </row>
    <row r="451" spans="1:93" ht="12.75" x14ac:dyDescent="0.2">
      <c r="A451" s="207"/>
      <c r="B451" s="206"/>
      <c r="C451" s="25">
        <v>110</v>
      </c>
      <c r="D451" s="26">
        <v>19</v>
      </c>
      <c r="E451" s="26">
        <v>113</v>
      </c>
      <c r="F451" s="26">
        <v>102</v>
      </c>
      <c r="G451" s="26">
        <v>25</v>
      </c>
      <c r="H451" s="26">
        <v>36</v>
      </c>
      <c r="I451" s="26">
        <v>35</v>
      </c>
      <c r="J451" s="26">
        <v>126</v>
      </c>
      <c r="K451" s="26">
        <v>32</v>
      </c>
      <c r="L451" s="26">
        <v>43</v>
      </c>
      <c r="M451" s="26">
        <v>120</v>
      </c>
      <c r="N451" s="27">
        <v>109</v>
      </c>
      <c r="O451" s="28">
        <f t="shared" si="312"/>
        <v>83810</v>
      </c>
      <c r="P451" s="29">
        <f t="shared" si="313"/>
        <v>9082800</v>
      </c>
      <c r="Q451" s="14"/>
      <c r="R451" s="15" t="s">
        <v>154</v>
      </c>
      <c r="S451" s="30" t="s">
        <v>175</v>
      </c>
      <c r="T451" s="31" t="s">
        <v>64</v>
      </c>
      <c r="U451" s="31" t="s">
        <v>155</v>
      </c>
      <c r="V451" s="31" t="s">
        <v>58</v>
      </c>
      <c r="W451" s="31" t="s">
        <v>93</v>
      </c>
      <c r="X451" s="31" t="s">
        <v>57</v>
      </c>
      <c r="Y451" s="31" t="s">
        <v>176</v>
      </c>
      <c r="Z451" s="31" t="s">
        <v>75</v>
      </c>
      <c r="AA451" s="31" t="s">
        <v>160</v>
      </c>
      <c r="AB451" s="31" t="s">
        <v>59</v>
      </c>
      <c r="AC451" s="31" t="s">
        <v>96</v>
      </c>
      <c r="AD451" s="32" t="s">
        <v>60</v>
      </c>
      <c r="AE451" s="19"/>
      <c r="AG451" s="206"/>
      <c r="AH451" s="25">
        <v>35</v>
      </c>
      <c r="AI451" s="26">
        <v>126</v>
      </c>
      <c r="AJ451" s="26">
        <v>32</v>
      </c>
      <c r="AK451" s="26">
        <v>43</v>
      </c>
      <c r="AL451" s="26">
        <v>120</v>
      </c>
      <c r="AM451" s="26">
        <v>109</v>
      </c>
      <c r="AN451" s="26">
        <v>110</v>
      </c>
      <c r="AO451" s="26">
        <v>19</v>
      </c>
      <c r="AP451" s="26">
        <v>113</v>
      </c>
      <c r="AQ451" s="26">
        <v>102</v>
      </c>
      <c r="AR451" s="26">
        <v>25</v>
      </c>
      <c r="AS451" s="27">
        <v>36</v>
      </c>
      <c r="AT451" s="28">
        <f t="shared" si="314"/>
        <v>83810</v>
      </c>
      <c r="AU451" s="29">
        <f t="shared" si="315"/>
        <v>9082800</v>
      </c>
      <c r="AV451" s="14"/>
      <c r="AW451" s="15" t="s">
        <v>154</v>
      </c>
      <c r="AX451" s="30" t="s">
        <v>176</v>
      </c>
      <c r="AY451" s="31" t="s">
        <v>75</v>
      </c>
      <c r="AZ451" s="31" t="s">
        <v>160</v>
      </c>
      <c r="BA451" s="31" t="s">
        <v>59</v>
      </c>
      <c r="BB451" s="31" t="s">
        <v>96</v>
      </c>
      <c r="BC451" s="31" t="s">
        <v>60</v>
      </c>
      <c r="BD451" s="31" t="s">
        <v>175</v>
      </c>
      <c r="BE451" s="31" t="s">
        <v>64</v>
      </c>
      <c r="BF451" s="31" t="s">
        <v>155</v>
      </c>
      <c r="BG451" s="31" t="s">
        <v>58</v>
      </c>
      <c r="BH451" s="31" t="s">
        <v>93</v>
      </c>
      <c r="BI451" s="32" t="s">
        <v>57</v>
      </c>
      <c r="BJ451" s="19"/>
      <c r="BL451" s="8"/>
      <c r="BM451" s="25">
        <v>61</v>
      </c>
      <c r="BN451" s="26">
        <v>86</v>
      </c>
      <c r="BO451" s="26">
        <v>69</v>
      </c>
      <c r="BP451" s="26">
        <v>10</v>
      </c>
      <c r="BQ451" s="26">
        <v>11</v>
      </c>
      <c r="BR451" s="26">
        <v>121</v>
      </c>
      <c r="BS451" s="26">
        <v>24</v>
      </c>
      <c r="BT451" s="26">
        <v>134</v>
      </c>
      <c r="BU451" s="26">
        <v>135</v>
      </c>
      <c r="BV451" s="26">
        <v>76</v>
      </c>
      <c r="BW451" s="26">
        <v>59</v>
      </c>
      <c r="BX451" s="27">
        <v>84</v>
      </c>
      <c r="BY451" s="28">
        <f t="shared" si="316"/>
        <v>83810</v>
      </c>
      <c r="BZ451" s="29">
        <f t="shared" si="317"/>
        <v>9082800</v>
      </c>
      <c r="CA451" s="204"/>
      <c r="CB451" s="15" t="s">
        <v>42</v>
      </c>
      <c r="CC451" s="30" t="s">
        <v>15</v>
      </c>
      <c r="CD451" s="31" t="s">
        <v>66</v>
      </c>
      <c r="CE451" s="31" t="s">
        <v>70</v>
      </c>
      <c r="CF451" s="31" t="s">
        <v>115</v>
      </c>
      <c r="CG451" s="31" t="s">
        <v>120</v>
      </c>
      <c r="CH451" s="31" t="s">
        <v>156</v>
      </c>
      <c r="CI451" s="31" t="s">
        <v>159</v>
      </c>
      <c r="CJ451" s="31" t="s">
        <v>121</v>
      </c>
      <c r="CK451" s="31" t="s">
        <v>112</v>
      </c>
      <c r="CL451" s="31" t="s">
        <v>69</v>
      </c>
      <c r="CM451" s="31" t="s">
        <v>73</v>
      </c>
      <c r="CN451" s="32" t="s">
        <v>12</v>
      </c>
      <c r="CO451" s="19"/>
    </row>
    <row r="452" spans="1:93" ht="12.75" x14ac:dyDescent="0.2">
      <c r="A452" s="207"/>
      <c r="B452" s="206"/>
      <c r="C452" s="25">
        <v>108</v>
      </c>
      <c r="D452" s="26">
        <v>60</v>
      </c>
      <c r="E452" s="26">
        <v>74</v>
      </c>
      <c r="F452" s="26">
        <v>64</v>
      </c>
      <c r="G452" s="26">
        <v>135</v>
      </c>
      <c r="H452" s="26">
        <v>2</v>
      </c>
      <c r="I452" s="26">
        <v>37</v>
      </c>
      <c r="J452" s="26">
        <v>85</v>
      </c>
      <c r="K452" s="26">
        <v>71</v>
      </c>
      <c r="L452" s="26">
        <v>81</v>
      </c>
      <c r="M452" s="26">
        <v>10</v>
      </c>
      <c r="N452" s="27">
        <v>143</v>
      </c>
      <c r="O452" s="28">
        <f t="shared" si="312"/>
        <v>83810</v>
      </c>
      <c r="P452" s="29">
        <f t="shared" si="313"/>
        <v>9082800</v>
      </c>
      <c r="Q452" s="14"/>
      <c r="R452" s="15" t="s">
        <v>167</v>
      </c>
      <c r="S452" s="30" t="s">
        <v>131</v>
      </c>
      <c r="T452" s="31" t="s">
        <v>165</v>
      </c>
      <c r="U452" s="31" t="s">
        <v>87</v>
      </c>
      <c r="V452" s="31" t="s">
        <v>152</v>
      </c>
      <c r="W452" s="31" t="s">
        <v>112</v>
      </c>
      <c r="X452" s="31" t="s">
        <v>157</v>
      </c>
      <c r="Y452" s="31" t="s">
        <v>130</v>
      </c>
      <c r="Z452" s="31" t="s">
        <v>166</v>
      </c>
      <c r="AA452" s="31" t="s">
        <v>88</v>
      </c>
      <c r="AB452" s="31" t="s">
        <v>153</v>
      </c>
      <c r="AC452" s="31" t="s">
        <v>115</v>
      </c>
      <c r="AD452" s="32" t="s">
        <v>158</v>
      </c>
      <c r="AE452" s="19"/>
      <c r="AG452" s="206"/>
      <c r="AH452" s="25">
        <v>37</v>
      </c>
      <c r="AI452" s="26">
        <v>85</v>
      </c>
      <c r="AJ452" s="26">
        <v>71</v>
      </c>
      <c r="AK452" s="26">
        <v>81</v>
      </c>
      <c r="AL452" s="26">
        <v>10</v>
      </c>
      <c r="AM452" s="26">
        <v>143</v>
      </c>
      <c r="AN452" s="26">
        <v>108</v>
      </c>
      <c r="AO452" s="26">
        <v>60</v>
      </c>
      <c r="AP452" s="26">
        <v>74</v>
      </c>
      <c r="AQ452" s="26">
        <v>64</v>
      </c>
      <c r="AR452" s="26">
        <v>135</v>
      </c>
      <c r="AS452" s="27">
        <v>2</v>
      </c>
      <c r="AT452" s="28">
        <f t="shared" si="314"/>
        <v>83810</v>
      </c>
      <c r="AU452" s="29">
        <f t="shared" si="315"/>
        <v>9082800</v>
      </c>
      <c r="AV452" s="14"/>
      <c r="AW452" s="15" t="s">
        <v>167</v>
      </c>
      <c r="AX452" s="30" t="s">
        <v>130</v>
      </c>
      <c r="AY452" s="31" t="s">
        <v>166</v>
      </c>
      <c r="AZ452" s="31" t="s">
        <v>88</v>
      </c>
      <c r="BA452" s="31" t="s">
        <v>153</v>
      </c>
      <c r="BB452" s="31" t="s">
        <v>115</v>
      </c>
      <c r="BC452" s="31" t="s">
        <v>158</v>
      </c>
      <c r="BD452" s="31" t="s">
        <v>131</v>
      </c>
      <c r="BE452" s="31" t="s">
        <v>165</v>
      </c>
      <c r="BF452" s="31" t="s">
        <v>87</v>
      </c>
      <c r="BG452" s="31" t="s">
        <v>152</v>
      </c>
      <c r="BH452" s="31" t="s">
        <v>112</v>
      </c>
      <c r="BI452" s="32" t="s">
        <v>157</v>
      </c>
      <c r="BJ452" s="19"/>
      <c r="BL452" s="8"/>
      <c r="BM452" s="25">
        <v>142</v>
      </c>
      <c r="BN452" s="26">
        <v>80</v>
      </c>
      <c r="BO452" s="26">
        <v>19</v>
      </c>
      <c r="BP452" s="26">
        <v>79</v>
      </c>
      <c r="BQ452" s="26">
        <v>118</v>
      </c>
      <c r="BR452" s="26">
        <v>95</v>
      </c>
      <c r="BS452" s="26">
        <v>50</v>
      </c>
      <c r="BT452" s="26">
        <v>27</v>
      </c>
      <c r="BU452" s="26">
        <v>66</v>
      </c>
      <c r="BV452" s="26">
        <v>126</v>
      </c>
      <c r="BW452" s="26">
        <v>65</v>
      </c>
      <c r="BX452" s="27">
        <v>3</v>
      </c>
      <c r="BY452" s="28">
        <f t="shared" si="316"/>
        <v>83810</v>
      </c>
      <c r="BZ452" s="29">
        <f t="shared" si="317"/>
        <v>9082800</v>
      </c>
      <c r="CA452" s="204"/>
      <c r="CB452" s="15" t="s">
        <v>297</v>
      </c>
      <c r="CC452" s="30" t="s">
        <v>67</v>
      </c>
      <c r="CD452" s="31" t="s">
        <v>40</v>
      </c>
      <c r="CE452" s="31" t="s">
        <v>64</v>
      </c>
      <c r="CF452" s="31" t="s">
        <v>103</v>
      </c>
      <c r="CG452" s="31" t="s">
        <v>11</v>
      </c>
      <c r="CH452" s="31" t="s">
        <v>9</v>
      </c>
      <c r="CI452" s="31" t="s">
        <v>18</v>
      </c>
      <c r="CJ452" s="31" t="s">
        <v>16</v>
      </c>
      <c r="CK452" s="31" t="s">
        <v>106</v>
      </c>
      <c r="CL452" s="31" t="s">
        <v>75</v>
      </c>
      <c r="CM452" s="31" t="s">
        <v>35</v>
      </c>
      <c r="CN452" s="32" t="s">
        <v>72</v>
      </c>
      <c r="CO452" s="19"/>
    </row>
    <row r="453" spans="1:93" ht="12.75" x14ac:dyDescent="0.2">
      <c r="A453" s="207"/>
      <c r="B453" s="206"/>
      <c r="C453" s="25">
        <v>72</v>
      </c>
      <c r="D453" s="26">
        <v>137</v>
      </c>
      <c r="E453" s="26">
        <v>69</v>
      </c>
      <c r="F453" s="26">
        <v>111</v>
      </c>
      <c r="G453" s="26">
        <v>4</v>
      </c>
      <c r="H453" s="26">
        <v>68</v>
      </c>
      <c r="I453" s="26">
        <v>73</v>
      </c>
      <c r="J453" s="26">
        <v>8</v>
      </c>
      <c r="K453" s="26">
        <v>76</v>
      </c>
      <c r="L453" s="26">
        <v>34</v>
      </c>
      <c r="M453" s="26">
        <v>141</v>
      </c>
      <c r="N453" s="27">
        <v>77</v>
      </c>
      <c r="O453" s="28">
        <f t="shared" si="312"/>
        <v>83810</v>
      </c>
      <c r="P453" s="29">
        <f t="shared" si="313"/>
        <v>9082800</v>
      </c>
      <c r="Q453" s="14"/>
      <c r="R453" s="15" t="s">
        <v>171</v>
      </c>
      <c r="S453" s="30" t="s">
        <v>77</v>
      </c>
      <c r="T453" s="31" t="s">
        <v>78</v>
      </c>
      <c r="U453" s="31" t="s">
        <v>70</v>
      </c>
      <c r="V453" s="31" t="s">
        <v>38</v>
      </c>
      <c r="W453" s="31" t="s">
        <v>82</v>
      </c>
      <c r="X453" s="31" t="s">
        <v>81</v>
      </c>
      <c r="Y453" s="31" t="s">
        <v>84</v>
      </c>
      <c r="Z453" s="31" t="s">
        <v>83</v>
      </c>
      <c r="AA453" s="31" t="s">
        <v>69</v>
      </c>
      <c r="AB453" s="31" t="s">
        <v>37</v>
      </c>
      <c r="AC453" s="31" t="s">
        <v>79</v>
      </c>
      <c r="AD453" s="32" t="s">
        <v>80</v>
      </c>
      <c r="AE453" s="19"/>
      <c r="AG453" s="206"/>
      <c r="AH453" s="25">
        <v>73</v>
      </c>
      <c r="AI453" s="26">
        <v>8</v>
      </c>
      <c r="AJ453" s="26">
        <v>76</v>
      </c>
      <c r="AK453" s="26">
        <v>34</v>
      </c>
      <c r="AL453" s="26">
        <v>141</v>
      </c>
      <c r="AM453" s="26">
        <v>77</v>
      </c>
      <c r="AN453" s="26">
        <v>72</v>
      </c>
      <c r="AO453" s="26">
        <v>137</v>
      </c>
      <c r="AP453" s="26">
        <v>69</v>
      </c>
      <c r="AQ453" s="26">
        <v>111</v>
      </c>
      <c r="AR453" s="26">
        <v>4</v>
      </c>
      <c r="AS453" s="27">
        <v>68</v>
      </c>
      <c r="AT453" s="28">
        <f t="shared" si="314"/>
        <v>83810</v>
      </c>
      <c r="AU453" s="29">
        <f t="shared" si="315"/>
        <v>9082800</v>
      </c>
      <c r="AV453" s="14"/>
      <c r="AW453" s="15" t="s">
        <v>171</v>
      </c>
      <c r="AX453" s="30" t="s">
        <v>84</v>
      </c>
      <c r="AY453" s="31" t="s">
        <v>83</v>
      </c>
      <c r="AZ453" s="31" t="s">
        <v>69</v>
      </c>
      <c r="BA453" s="31" t="s">
        <v>37</v>
      </c>
      <c r="BB453" s="31" t="s">
        <v>79</v>
      </c>
      <c r="BC453" s="31" t="s">
        <v>80</v>
      </c>
      <c r="BD453" s="31" t="s">
        <v>77</v>
      </c>
      <c r="BE453" s="31" t="s">
        <v>78</v>
      </c>
      <c r="BF453" s="31" t="s">
        <v>70</v>
      </c>
      <c r="BG453" s="31" t="s">
        <v>38</v>
      </c>
      <c r="BH453" s="31" t="s">
        <v>82</v>
      </c>
      <c r="BI453" s="32" t="s">
        <v>81</v>
      </c>
      <c r="BJ453" s="19"/>
      <c r="BL453" s="8"/>
      <c r="BM453" s="25">
        <v>71</v>
      </c>
      <c r="BN453" s="26">
        <v>9</v>
      </c>
      <c r="BO453" s="26">
        <v>12</v>
      </c>
      <c r="BP453" s="26">
        <v>42</v>
      </c>
      <c r="BQ453" s="26">
        <v>77</v>
      </c>
      <c r="BR453" s="26">
        <v>31</v>
      </c>
      <c r="BS453" s="26">
        <v>114</v>
      </c>
      <c r="BT453" s="26">
        <v>68</v>
      </c>
      <c r="BU453" s="26">
        <v>103</v>
      </c>
      <c r="BV453" s="26">
        <v>133</v>
      </c>
      <c r="BW453" s="26">
        <v>136</v>
      </c>
      <c r="BX453" s="27">
        <v>74</v>
      </c>
      <c r="BY453" s="28">
        <f t="shared" si="316"/>
        <v>83810</v>
      </c>
      <c r="BZ453" s="29">
        <f t="shared" si="317"/>
        <v>9082800</v>
      </c>
      <c r="CA453" s="204"/>
      <c r="CB453" s="15" t="s">
        <v>212</v>
      </c>
      <c r="CC453" s="30" t="s">
        <v>88</v>
      </c>
      <c r="CD453" s="31" t="s">
        <v>150</v>
      </c>
      <c r="CE453" s="31" t="s">
        <v>168</v>
      </c>
      <c r="CF453" s="31" t="s">
        <v>13</v>
      </c>
      <c r="CG453" s="31" t="s">
        <v>80</v>
      </c>
      <c r="CH453" s="31" t="s">
        <v>92</v>
      </c>
      <c r="CI453" s="31" t="s">
        <v>97</v>
      </c>
      <c r="CJ453" s="31" t="s">
        <v>81</v>
      </c>
      <c r="CK453" s="31" t="s">
        <v>14</v>
      </c>
      <c r="CL453" s="31" t="s">
        <v>169</v>
      </c>
      <c r="CM453" s="31" t="s">
        <v>147</v>
      </c>
      <c r="CN453" s="32" t="s">
        <v>87</v>
      </c>
      <c r="CO453" s="19"/>
    </row>
    <row r="454" spans="1:93" ht="12.75" x14ac:dyDescent="0.2">
      <c r="A454" s="207"/>
      <c r="B454" s="206"/>
      <c r="C454" s="25">
        <v>116</v>
      </c>
      <c r="D454" s="26">
        <v>93</v>
      </c>
      <c r="E454" s="26">
        <v>114</v>
      </c>
      <c r="F454" s="26">
        <v>13</v>
      </c>
      <c r="G454" s="26">
        <v>122</v>
      </c>
      <c r="H454" s="26">
        <v>91</v>
      </c>
      <c r="I454" s="26">
        <v>29</v>
      </c>
      <c r="J454" s="26">
        <v>52</v>
      </c>
      <c r="K454" s="26">
        <v>31</v>
      </c>
      <c r="L454" s="26">
        <v>132</v>
      </c>
      <c r="M454" s="26">
        <v>23</v>
      </c>
      <c r="N454" s="27">
        <v>54</v>
      </c>
      <c r="O454" s="28">
        <f t="shared" si="312"/>
        <v>83810</v>
      </c>
      <c r="P454" s="29">
        <f t="shared" si="313"/>
        <v>9082800</v>
      </c>
      <c r="Q454" s="14"/>
      <c r="R454" s="15" t="s">
        <v>42</v>
      </c>
      <c r="S454" s="30" t="s">
        <v>133</v>
      </c>
      <c r="T454" s="31" t="s">
        <v>89</v>
      </c>
      <c r="U454" s="31" t="s">
        <v>97</v>
      </c>
      <c r="V454" s="31" t="s">
        <v>118</v>
      </c>
      <c r="W454" s="31" t="s">
        <v>74</v>
      </c>
      <c r="X454" s="31" t="s">
        <v>119</v>
      </c>
      <c r="Y454" s="31" t="s">
        <v>136</v>
      </c>
      <c r="Z454" s="31" t="s">
        <v>86</v>
      </c>
      <c r="AA454" s="31" t="s">
        <v>92</v>
      </c>
      <c r="AB454" s="31" t="s">
        <v>123</v>
      </c>
      <c r="AC454" s="31" t="s">
        <v>65</v>
      </c>
      <c r="AD454" s="32" t="s">
        <v>122</v>
      </c>
      <c r="AE454" s="19"/>
      <c r="AG454" s="206"/>
      <c r="AH454" s="25">
        <v>29</v>
      </c>
      <c r="AI454" s="26">
        <v>52</v>
      </c>
      <c r="AJ454" s="26">
        <v>31</v>
      </c>
      <c r="AK454" s="26">
        <v>132</v>
      </c>
      <c r="AL454" s="26">
        <v>23</v>
      </c>
      <c r="AM454" s="26">
        <v>54</v>
      </c>
      <c r="AN454" s="26">
        <v>116</v>
      </c>
      <c r="AO454" s="26">
        <v>93</v>
      </c>
      <c r="AP454" s="26">
        <v>114</v>
      </c>
      <c r="AQ454" s="26">
        <v>13</v>
      </c>
      <c r="AR454" s="26">
        <v>122</v>
      </c>
      <c r="AS454" s="27">
        <v>91</v>
      </c>
      <c r="AT454" s="28">
        <f t="shared" si="314"/>
        <v>83810</v>
      </c>
      <c r="AU454" s="29">
        <f t="shared" si="315"/>
        <v>9082800</v>
      </c>
      <c r="AV454" s="14"/>
      <c r="AW454" s="15" t="s">
        <v>42</v>
      </c>
      <c r="AX454" s="30" t="s">
        <v>136</v>
      </c>
      <c r="AY454" s="31" t="s">
        <v>152</v>
      </c>
      <c r="AZ454" s="31" t="s">
        <v>92</v>
      </c>
      <c r="BA454" s="31" t="s">
        <v>123</v>
      </c>
      <c r="BB454" s="31" t="s">
        <v>65</v>
      </c>
      <c r="BC454" s="31" t="s">
        <v>122</v>
      </c>
      <c r="BD454" s="31" t="s">
        <v>133</v>
      </c>
      <c r="BE454" s="31" t="s">
        <v>89</v>
      </c>
      <c r="BF454" s="31" t="s">
        <v>97</v>
      </c>
      <c r="BG454" s="31" t="s">
        <v>118</v>
      </c>
      <c r="BH454" s="31" t="s">
        <v>74</v>
      </c>
      <c r="BI454" s="32" t="s">
        <v>119</v>
      </c>
      <c r="BJ454" s="19"/>
      <c r="BL454" s="8"/>
      <c r="BM454" s="25">
        <v>48</v>
      </c>
      <c r="BN454" s="26">
        <v>51</v>
      </c>
      <c r="BO454" s="26">
        <v>107</v>
      </c>
      <c r="BP454" s="26">
        <v>17</v>
      </c>
      <c r="BQ454" s="26">
        <v>54</v>
      </c>
      <c r="BR454" s="26">
        <v>141</v>
      </c>
      <c r="BS454" s="26">
        <v>4</v>
      </c>
      <c r="BT454" s="26">
        <v>91</v>
      </c>
      <c r="BU454" s="26">
        <v>128</v>
      </c>
      <c r="BV454" s="26">
        <v>38</v>
      </c>
      <c r="BW454" s="26">
        <v>94</v>
      </c>
      <c r="BX454" s="27">
        <v>97</v>
      </c>
      <c r="BY454" s="28">
        <f t="shared" si="316"/>
        <v>83810</v>
      </c>
      <c r="BZ454" s="29">
        <f t="shared" si="317"/>
        <v>9082800</v>
      </c>
      <c r="CA454" s="204"/>
      <c r="CB454" s="15" t="s">
        <v>212</v>
      </c>
      <c r="CC454" s="30" t="s">
        <v>146</v>
      </c>
      <c r="CD454" s="31" t="s">
        <v>50</v>
      </c>
      <c r="CE454" s="31" t="s">
        <v>148</v>
      </c>
      <c r="CF454" s="31" t="s">
        <v>91</v>
      </c>
      <c r="CG454" s="31" t="s">
        <v>122</v>
      </c>
      <c r="CH454" s="31" t="s">
        <v>79</v>
      </c>
      <c r="CI454" s="31" t="s">
        <v>82</v>
      </c>
      <c r="CJ454" s="31" t="s">
        <v>119</v>
      </c>
      <c r="CK454" s="31" t="s">
        <v>98</v>
      </c>
      <c r="CL454" s="31" t="s">
        <v>149</v>
      </c>
      <c r="CM454" s="31" t="s">
        <v>45</v>
      </c>
      <c r="CN454" s="32" t="s">
        <v>141</v>
      </c>
      <c r="CO454" s="19"/>
    </row>
    <row r="455" spans="1:93" ht="12.75" x14ac:dyDescent="0.2">
      <c r="A455" s="207"/>
      <c r="B455" s="206"/>
      <c r="C455" s="25">
        <v>39</v>
      </c>
      <c r="D455" s="26">
        <v>28</v>
      </c>
      <c r="E455" s="26">
        <v>139</v>
      </c>
      <c r="F455" s="26">
        <v>62</v>
      </c>
      <c r="G455" s="26">
        <v>59</v>
      </c>
      <c r="H455" s="26">
        <v>22</v>
      </c>
      <c r="I455" s="26">
        <v>106</v>
      </c>
      <c r="J455" s="26">
        <v>117</v>
      </c>
      <c r="K455" s="26">
        <v>6</v>
      </c>
      <c r="L455" s="26">
        <v>83</v>
      </c>
      <c r="M455" s="26">
        <v>86</v>
      </c>
      <c r="N455" s="27">
        <v>123</v>
      </c>
      <c r="O455" s="28">
        <f t="shared" si="312"/>
        <v>83810</v>
      </c>
      <c r="P455" s="29">
        <f t="shared" si="313"/>
        <v>9082800</v>
      </c>
      <c r="Q455" s="14"/>
      <c r="R455" s="15" t="s">
        <v>137</v>
      </c>
      <c r="S455" s="30" t="s">
        <v>125</v>
      </c>
      <c r="T455" s="31" t="s">
        <v>116</v>
      </c>
      <c r="U455" s="31" t="s">
        <v>25</v>
      </c>
      <c r="V455" s="31" t="s">
        <v>21</v>
      </c>
      <c r="W455" s="31" t="s">
        <v>73</v>
      </c>
      <c r="X455" s="31" t="s">
        <v>127</v>
      </c>
      <c r="Y455" s="31" t="s">
        <v>128</v>
      </c>
      <c r="Z455" s="31" t="s">
        <v>111</v>
      </c>
      <c r="AA455" s="31" t="s">
        <v>28</v>
      </c>
      <c r="AB455" s="31" t="s">
        <v>32</v>
      </c>
      <c r="AC455" s="31" t="s">
        <v>66</v>
      </c>
      <c r="AD455" s="32" t="s">
        <v>126</v>
      </c>
      <c r="AE455" s="19"/>
      <c r="AG455" s="206"/>
      <c r="AH455" s="25">
        <v>106</v>
      </c>
      <c r="AI455" s="26">
        <v>117</v>
      </c>
      <c r="AJ455" s="26">
        <v>6</v>
      </c>
      <c r="AK455" s="26">
        <v>83</v>
      </c>
      <c r="AL455" s="26">
        <v>86</v>
      </c>
      <c r="AM455" s="26">
        <v>123</v>
      </c>
      <c r="AN455" s="26">
        <v>39</v>
      </c>
      <c r="AO455" s="26">
        <v>28</v>
      </c>
      <c r="AP455" s="26">
        <v>139</v>
      </c>
      <c r="AQ455" s="26">
        <v>62</v>
      </c>
      <c r="AR455" s="26">
        <v>59</v>
      </c>
      <c r="AS455" s="27">
        <v>22</v>
      </c>
      <c r="AT455" s="28">
        <f t="shared" si="314"/>
        <v>83810</v>
      </c>
      <c r="AU455" s="29">
        <f t="shared" si="315"/>
        <v>9082800</v>
      </c>
      <c r="AV455" s="14"/>
      <c r="AW455" s="15" t="s">
        <v>137</v>
      </c>
      <c r="AX455" s="30" t="s">
        <v>128</v>
      </c>
      <c r="AY455" s="31" t="s">
        <v>111</v>
      </c>
      <c r="AZ455" s="31" t="s">
        <v>28</v>
      </c>
      <c r="BA455" s="31" t="s">
        <v>32</v>
      </c>
      <c r="BB455" s="31" t="s">
        <v>66</v>
      </c>
      <c r="BC455" s="31" t="s">
        <v>126</v>
      </c>
      <c r="BD455" s="31" t="s">
        <v>39</v>
      </c>
      <c r="BE455" s="31" t="s">
        <v>116</v>
      </c>
      <c r="BF455" s="31" t="s">
        <v>25</v>
      </c>
      <c r="BG455" s="31" t="s">
        <v>21</v>
      </c>
      <c r="BH455" s="31" t="s">
        <v>73</v>
      </c>
      <c r="BI455" s="32" t="s">
        <v>127</v>
      </c>
      <c r="BJ455" s="19"/>
      <c r="BL455" s="8"/>
      <c r="BM455" s="25">
        <v>89</v>
      </c>
      <c r="BN455" s="26">
        <v>115</v>
      </c>
      <c r="BO455" s="26">
        <v>144</v>
      </c>
      <c r="BP455" s="26">
        <v>122</v>
      </c>
      <c r="BQ455" s="26">
        <v>52</v>
      </c>
      <c r="BR455" s="26">
        <v>90</v>
      </c>
      <c r="BS455" s="26">
        <v>55</v>
      </c>
      <c r="BT455" s="26">
        <v>93</v>
      </c>
      <c r="BU455" s="26">
        <v>23</v>
      </c>
      <c r="BV455" s="26">
        <v>1</v>
      </c>
      <c r="BW455" s="26">
        <v>30</v>
      </c>
      <c r="BX455" s="27">
        <v>56</v>
      </c>
      <c r="BY455" s="28">
        <f t="shared" si="316"/>
        <v>83810</v>
      </c>
      <c r="BZ455" s="29">
        <f t="shared" si="317"/>
        <v>9082800</v>
      </c>
      <c r="CA455" s="204"/>
      <c r="CB455" s="15" t="s">
        <v>298</v>
      </c>
      <c r="CC455" s="30" t="s">
        <v>48</v>
      </c>
      <c r="CD455" s="31" t="s">
        <v>113</v>
      </c>
      <c r="CE455" s="31" t="s">
        <v>62</v>
      </c>
      <c r="CF455" s="31" t="s">
        <v>74</v>
      </c>
      <c r="CG455" s="31" t="s">
        <v>86</v>
      </c>
      <c r="CH455" s="31" t="s">
        <v>145</v>
      </c>
      <c r="CI455" s="31" t="s">
        <v>142</v>
      </c>
      <c r="CJ455" s="31" t="s">
        <v>89</v>
      </c>
      <c r="CK455" s="31" t="s">
        <v>65</v>
      </c>
      <c r="CL455" s="31" t="s">
        <v>55</v>
      </c>
      <c r="CM455" s="31" t="s">
        <v>114</v>
      </c>
      <c r="CN455" s="32" t="s">
        <v>47</v>
      </c>
      <c r="CO455" s="19"/>
    </row>
    <row r="456" spans="1:93" ht="13.5" thickBot="1" x14ac:dyDescent="0.25">
      <c r="A456" s="207"/>
      <c r="B456" s="206"/>
      <c r="C456" s="40">
        <v>49</v>
      </c>
      <c r="D456" s="41">
        <v>63</v>
      </c>
      <c r="E456" s="41">
        <v>40</v>
      </c>
      <c r="F456" s="41">
        <v>11</v>
      </c>
      <c r="G456" s="41">
        <v>80</v>
      </c>
      <c r="H456" s="41">
        <v>142</v>
      </c>
      <c r="I456" s="41">
        <v>96</v>
      </c>
      <c r="J456" s="41">
        <v>82</v>
      </c>
      <c r="K456" s="41">
        <v>105</v>
      </c>
      <c r="L456" s="41">
        <v>134</v>
      </c>
      <c r="M456" s="41">
        <v>65</v>
      </c>
      <c r="N456" s="42">
        <v>3</v>
      </c>
      <c r="O456" s="28">
        <f t="shared" si="312"/>
        <v>83810</v>
      </c>
      <c r="P456" s="29">
        <f t="shared" si="313"/>
        <v>9082800</v>
      </c>
      <c r="Q456" s="14"/>
      <c r="R456" s="15" t="s">
        <v>124</v>
      </c>
      <c r="S456" s="43" t="s">
        <v>138</v>
      </c>
      <c r="T456" s="44" t="s">
        <v>94</v>
      </c>
      <c r="U456" s="44" t="s">
        <v>39</v>
      </c>
      <c r="V456" s="44" t="s">
        <v>120</v>
      </c>
      <c r="W456" s="44" t="s">
        <v>40</v>
      </c>
      <c r="X456" s="44" t="s">
        <v>67</v>
      </c>
      <c r="Y456" s="44" t="s">
        <v>139</v>
      </c>
      <c r="Z456" s="44" t="s">
        <v>95</v>
      </c>
      <c r="AA456" s="44" t="s">
        <v>36</v>
      </c>
      <c r="AB456" s="44" t="s">
        <v>121</v>
      </c>
      <c r="AC456" s="44" t="s">
        <v>35</v>
      </c>
      <c r="AD456" s="45" t="s">
        <v>72</v>
      </c>
      <c r="AE456" s="19"/>
      <c r="AG456" s="206"/>
      <c r="AH456" s="40">
        <v>96</v>
      </c>
      <c r="AI456" s="41">
        <v>82</v>
      </c>
      <c r="AJ456" s="41">
        <v>105</v>
      </c>
      <c r="AK456" s="41">
        <v>134</v>
      </c>
      <c r="AL456" s="41">
        <v>65</v>
      </c>
      <c r="AM456" s="41">
        <v>3</v>
      </c>
      <c r="AN456" s="41">
        <v>49</v>
      </c>
      <c r="AO456" s="41">
        <v>63</v>
      </c>
      <c r="AP456" s="41">
        <v>40</v>
      </c>
      <c r="AQ456" s="41">
        <v>11</v>
      </c>
      <c r="AR456" s="41">
        <v>80</v>
      </c>
      <c r="AS456" s="42">
        <v>142</v>
      </c>
      <c r="AT456" s="28">
        <f t="shared" si="314"/>
        <v>83810</v>
      </c>
      <c r="AU456" s="29">
        <f t="shared" si="315"/>
        <v>9082800</v>
      </c>
      <c r="AV456" s="14"/>
      <c r="AW456" s="15" t="s">
        <v>124</v>
      </c>
      <c r="AX456" s="43" t="s">
        <v>139</v>
      </c>
      <c r="AY456" s="44" t="s">
        <v>95</v>
      </c>
      <c r="AZ456" s="44" t="s">
        <v>36</v>
      </c>
      <c r="BA456" s="44" t="s">
        <v>121</v>
      </c>
      <c r="BB456" s="44" t="s">
        <v>35</v>
      </c>
      <c r="BC456" s="44" t="s">
        <v>72</v>
      </c>
      <c r="BD456" s="44" t="s">
        <v>138</v>
      </c>
      <c r="BE456" s="44" t="s">
        <v>94</v>
      </c>
      <c r="BF456" s="44" t="s">
        <v>39</v>
      </c>
      <c r="BG456" s="44" t="s">
        <v>120</v>
      </c>
      <c r="BH456" s="44" t="s">
        <v>40</v>
      </c>
      <c r="BI456" s="45" t="s">
        <v>67</v>
      </c>
      <c r="BJ456" s="19"/>
      <c r="BL456" s="8"/>
      <c r="BM456" s="40">
        <v>33</v>
      </c>
      <c r="BN456" s="41">
        <v>137</v>
      </c>
      <c r="BO456" s="41">
        <v>47</v>
      </c>
      <c r="BP456" s="41">
        <v>100</v>
      </c>
      <c r="BQ456" s="41">
        <v>37</v>
      </c>
      <c r="BR456" s="41">
        <v>28</v>
      </c>
      <c r="BS456" s="41">
        <v>117</v>
      </c>
      <c r="BT456" s="41">
        <v>108</v>
      </c>
      <c r="BU456" s="41">
        <v>45</v>
      </c>
      <c r="BV456" s="41">
        <v>98</v>
      </c>
      <c r="BW456" s="41">
        <v>8</v>
      </c>
      <c r="BX456" s="42">
        <v>112</v>
      </c>
      <c r="BY456" s="28">
        <f t="shared" si="316"/>
        <v>83810</v>
      </c>
      <c r="BZ456" s="29">
        <f t="shared" si="317"/>
        <v>9082800</v>
      </c>
      <c r="CA456" s="204"/>
      <c r="CB456" s="15" t="s">
        <v>297</v>
      </c>
      <c r="CC456" s="43" t="s">
        <v>26</v>
      </c>
      <c r="CD456" s="44" t="s">
        <v>78</v>
      </c>
      <c r="CE456" s="44" t="s">
        <v>135</v>
      </c>
      <c r="CF456" s="44" t="s">
        <v>108</v>
      </c>
      <c r="CG456" s="44" t="s">
        <v>130</v>
      </c>
      <c r="CH456" s="44" t="s">
        <v>116</v>
      </c>
      <c r="CI456" s="44" t="s">
        <v>111</v>
      </c>
      <c r="CJ456" s="44" t="s">
        <v>131</v>
      </c>
      <c r="CK456" s="44" t="s">
        <v>101</v>
      </c>
      <c r="CL456" s="44" t="s">
        <v>134</v>
      </c>
      <c r="CM456" s="44" t="s">
        <v>83</v>
      </c>
      <c r="CN456" s="45" t="s">
        <v>27</v>
      </c>
      <c r="CO456" s="19"/>
    </row>
    <row r="457" spans="1:93" x14ac:dyDescent="0.2">
      <c r="A457" s="207"/>
      <c r="B457" s="206"/>
      <c r="C457" s="50">
        <f t="shared" ref="C457:N457" si="318">SUMSQ(C445:C456)</f>
        <v>83810</v>
      </c>
      <c r="D457" s="51">
        <f t="shared" si="318"/>
        <v>83810</v>
      </c>
      <c r="E457" s="51">
        <f t="shared" si="318"/>
        <v>83810</v>
      </c>
      <c r="F457" s="51">
        <f t="shared" si="318"/>
        <v>83810</v>
      </c>
      <c r="G457" s="51">
        <f t="shared" si="318"/>
        <v>83810</v>
      </c>
      <c r="H457" s="51">
        <f t="shared" si="318"/>
        <v>83810</v>
      </c>
      <c r="I457" s="51">
        <f t="shared" si="318"/>
        <v>83810</v>
      </c>
      <c r="J457" s="51">
        <f t="shared" si="318"/>
        <v>83810</v>
      </c>
      <c r="K457" s="51">
        <f t="shared" si="318"/>
        <v>83810</v>
      </c>
      <c r="L457" s="51">
        <f t="shared" si="318"/>
        <v>83810</v>
      </c>
      <c r="M457" s="51">
        <f t="shared" si="318"/>
        <v>83810</v>
      </c>
      <c r="N457" s="51">
        <f t="shared" si="318"/>
        <v>83810</v>
      </c>
      <c r="O457" s="28">
        <f>SUMSQ(C445,D446,E447,F448,G449,H450,I451,J452,K453,L454,M455,N456)</f>
        <v>83810</v>
      </c>
      <c r="P457" s="52">
        <f>C445^3+D446^3+E447^3+F448^3+G449^3+H450^3+I451^3+J452^3+K453^3+L454^3+M455^3+N456^3</f>
        <v>9082800</v>
      </c>
      <c r="Q457" s="14"/>
      <c r="R457" s="14"/>
      <c r="S457" s="53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  <c r="AE457" s="19"/>
      <c r="AG457" s="8"/>
      <c r="AH457" s="50">
        <f t="shared" ref="AH457:AS457" si="319">SUMSQ(AH445:AH456)</f>
        <v>83810</v>
      </c>
      <c r="AI457" s="51">
        <f t="shared" si="319"/>
        <v>83810</v>
      </c>
      <c r="AJ457" s="51">
        <f t="shared" si="319"/>
        <v>83810</v>
      </c>
      <c r="AK457" s="51">
        <f t="shared" si="319"/>
        <v>83810</v>
      </c>
      <c r="AL457" s="51">
        <f t="shared" si="319"/>
        <v>83810</v>
      </c>
      <c r="AM457" s="51">
        <f t="shared" si="319"/>
        <v>83810</v>
      </c>
      <c r="AN457" s="51">
        <f t="shared" si="319"/>
        <v>83810</v>
      </c>
      <c r="AO457" s="51">
        <f t="shared" si="319"/>
        <v>83810</v>
      </c>
      <c r="AP457" s="51">
        <f t="shared" si="319"/>
        <v>83810</v>
      </c>
      <c r="AQ457" s="51">
        <f t="shared" si="319"/>
        <v>83810</v>
      </c>
      <c r="AR457" s="51">
        <f t="shared" si="319"/>
        <v>83810</v>
      </c>
      <c r="AS457" s="51">
        <f t="shared" si="319"/>
        <v>83810</v>
      </c>
      <c r="AT457" s="28">
        <f>SUMSQ(AH445,AI446,AJ447,AK448,AL449,AM450,AN451,AO452,AP453,AQ454,AR455,AS456)</f>
        <v>83810</v>
      </c>
      <c r="AU457" s="52">
        <f>AH445^3+AI446^3+AJ447^3+AK448^3+AL449^3+AM450^3+AN451^3+AO452^3+AP453^3+AQ454^3+AR455^3+AS456^3</f>
        <v>9082800</v>
      </c>
      <c r="AV457" s="14"/>
      <c r="AW457" s="14"/>
      <c r="AX457" s="53"/>
      <c r="AY457" s="54"/>
      <c r="AZ457" s="54"/>
      <c r="BA457" s="54"/>
      <c r="BB457" s="54"/>
      <c r="BC457" s="54"/>
      <c r="BD457" s="54"/>
      <c r="BE457" s="54"/>
      <c r="BF457" s="54"/>
      <c r="BG457" s="54"/>
      <c r="BH457" s="54"/>
      <c r="BI457" s="54"/>
      <c r="BJ457" s="19"/>
      <c r="BL457" s="8"/>
      <c r="BM457" s="198">
        <f t="shared" ref="BM457:BX457" si="320">SUM(BM445:BM456)</f>
        <v>870</v>
      </c>
      <c r="BN457" s="199">
        <f t="shared" si="320"/>
        <v>870</v>
      </c>
      <c r="BO457" s="199">
        <f t="shared" si="320"/>
        <v>870</v>
      </c>
      <c r="BP457" s="199">
        <f t="shared" si="320"/>
        <v>870</v>
      </c>
      <c r="BQ457" s="199">
        <f t="shared" si="320"/>
        <v>870</v>
      </c>
      <c r="BR457" s="199">
        <f t="shared" si="320"/>
        <v>870</v>
      </c>
      <c r="BS457" s="199">
        <f t="shared" si="320"/>
        <v>870</v>
      </c>
      <c r="BT457" s="199">
        <f t="shared" si="320"/>
        <v>870</v>
      </c>
      <c r="BU457" s="199">
        <f t="shared" si="320"/>
        <v>870</v>
      </c>
      <c r="BV457" s="199">
        <f t="shared" si="320"/>
        <v>870</v>
      </c>
      <c r="BW457" s="199">
        <f t="shared" si="320"/>
        <v>870</v>
      </c>
      <c r="BX457" s="199">
        <f t="shared" si="320"/>
        <v>870</v>
      </c>
      <c r="BY457" s="28">
        <f>SUMSQ(BM445,BN446,BO447,BP448,BQ449,BR450,BS451,BT452,BU453,BV454,BW455,BX456)</f>
        <v>83810</v>
      </c>
      <c r="BZ457" s="52"/>
      <c r="CA457" s="205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9"/>
    </row>
    <row r="458" spans="1:93" ht="12.75" thickBot="1" x14ac:dyDescent="0.25">
      <c r="B458" s="8"/>
      <c r="C458" s="55">
        <f t="shared" ref="C458:N458" si="321">C445^3+C446^3+C447^3+C448^3+C449^3+C450^3+C451^3+C452^3+C453^3+C454^3+C455^3+C456^3</f>
        <v>9082800</v>
      </c>
      <c r="D458" s="56">
        <f t="shared" si="321"/>
        <v>9082800</v>
      </c>
      <c r="E458" s="56">
        <f t="shared" si="321"/>
        <v>9082800</v>
      </c>
      <c r="F458" s="56">
        <f t="shared" si="321"/>
        <v>9082800</v>
      </c>
      <c r="G458" s="56">
        <f t="shared" si="321"/>
        <v>9082800</v>
      </c>
      <c r="H458" s="56">
        <f t="shared" si="321"/>
        <v>9082800</v>
      </c>
      <c r="I458" s="56">
        <f t="shared" si="321"/>
        <v>9082800</v>
      </c>
      <c r="J458" s="56">
        <f t="shared" si="321"/>
        <v>9082800</v>
      </c>
      <c r="K458" s="56">
        <f t="shared" si="321"/>
        <v>9082800</v>
      </c>
      <c r="L458" s="56">
        <f t="shared" si="321"/>
        <v>9082800</v>
      </c>
      <c r="M458" s="56">
        <f t="shared" si="321"/>
        <v>9082800</v>
      </c>
      <c r="N458" s="56">
        <f t="shared" si="321"/>
        <v>9082800</v>
      </c>
      <c r="O458" s="57">
        <f>SUMSQ(C456,D455,E454,F453,G452,H451,I450,J449,K448,L447,M446,N445)</f>
        <v>83810</v>
      </c>
      <c r="P458" s="58">
        <f>C456^2+D455^2+E454^2+F453^2+G452^2+H451^2+I450^2+J449^2+K448^2+L447^2+M446^2+N445^2</f>
        <v>83810</v>
      </c>
      <c r="Q458" s="14"/>
      <c r="R458" s="14"/>
      <c r="S458" s="59" t="s">
        <v>8</v>
      </c>
      <c r="T458" s="60" t="s">
        <v>44</v>
      </c>
      <c r="U458" s="60" t="s">
        <v>91</v>
      </c>
      <c r="V458" s="60" t="s">
        <v>102</v>
      </c>
      <c r="W458" s="60" t="s">
        <v>163</v>
      </c>
      <c r="X458" s="60" t="s">
        <v>30</v>
      </c>
      <c r="Y458" s="60" t="s">
        <v>176</v>
      </c>
      <c r="Z458" s="60" t="s">
        <v>166</v>
      </c>
      <c r="AA458" s="60" t="s">
        <v>69</v>
      </c>
      <c r="AB458" s="60" t="s">
        <v>123</v>
      </c>
      <c r="AC458" s="60" t="s">
        <v>66</v>
      </c>
      <c r="AD458" s="61" t="s">
        <v>72</v>
      </c>
      <c r="AE458" s="19"/>
      <c r="AG458" s="8"/>
      <c r="AH458" s="55">
        <f t="shared" ref="AH458:AS458" si="322">AH445^3+AH446^3+AH447^3+AH448^3+AH449^3+AH450^3+AH451^3+AH452^3+AH453^3+AH454^3+AH455^3+AH456^3</f>
        <v>9082800</v>
      </c>
      <c r="AI458" s="56">
        <f t="shared" si="322"/>
        <v>9082800</v>
      </c>
      <c r="AJ458" s="56">
        <f t="shared" si="322"/>
        <v>9082800</v>
      </c>
      <c r="AK458" s="56">
        <f t="shared" si="322"/>
        <v>9082800</v>
      </c>
      <c r="AL458" s="56">
        <f t="shared" si="322"/>
        <v>9082800</v>
      </c>
      <c r="AM458" s="56">
        <f t="shared" si="322"/>
        <v>9082800</v>
      </c>
      <c r="AN458" s="56">
        <f t="shared" si="322"/>
        <v>9082800</v>
      </c>
      <c r="AO458" s="56">
        <f t="shared" si="322"/>
        <v>9082800</v>
      </c>
      <c r="AP458" s="56">
        <f t="shared" si="322"/>
        <v>9082800</v>
      </c>
      <c r="AQ458" s="56">
        <f t="shared" si="322"/>
        <v>9082800</v>
      </c>
      <c r="AR458" s="56">
        <f t="shared" si="322"/>
        <v>9082800</v>
      </c>
      <c r="AS458" s="56">
        <f t="shared" si="322"/>
        <v>9082800</v>
      </c>
      <c r="AT458" s="57">
        <f>SUMSQ(AH456,AI455,AJ454,AK453,AL452,AM451,AN450,AO449,AP448,AQ447,AR446,AS445)</f>
        <v>83810</v>
      </c>
      <c r="AU458" s="58">
        <f>AH456^2+AI455^2+AJ454^2+AK453^2+AL452^2+AM451^2+AN450^2+AO449^2+AP448^2+AQ447^2+AR446^2+AS445^2</f>
        <v>83810</v>
      </c>
      <c r="AV458" s="14"/>
      <c r="AW458" s="14"/>
      <c r="AX458" s="59" t="s">
        <v>19</v>
      </c>
      <c r="AY458" s="60" t="s">
        <v>323</v>
      </c>
      <c r="AZ458" s="60" t="s">
        <v>98</v>
      </c>
      <c r="BA458" s="60" t="s">
        <v>107</v>
      </c>
      <c r="BB458" s="60" t="s">
        <v>162</v>
      </c>
      <c r="BC458" s="60" t="s">
        <v>23</v>
      </c>
      <c r="BD458" s="60" t="s">
        <v>175</v>
      </c>
      <c r="BE458" s="60" t="s">
        <v>165</v>
      </c>
      <c r="BF458" s="60" t="s">
        <v>70</v>
      </c>
      <c r="BG458" s="60" t="s">
        <v>118</v>
      </c>
      <c r="BH458" s="60" t="s">
        <v>73</v>
      </c>
      <c r="BI458" s="61" t="s">
        <v>67</v>
      </c>
      <c r="BJ458" s="19"/>
      <c r="BL458" s="8"/>
      <c r="BM458" s="200">
        <f t="shared" ref="BM458:BX458" si="323">SUMSQ(BM445:BM456)</f>
        <v>83810</v>
      </c>
      <c r="BN458" s="201">
        <f t="shared" si="323"/>
        <v>83810</v>
      </c>
      <c r="BO458" s="201">
        <f t="shared" si="323"/>
        <v>83810</v>
      </c>
      <c r="BP458" s="201">
        <f t="shared" si="323"/>
        <v>83810</v>
      </c>
      <c r="BQ458" s="201">
        <f t="shared" si="323"/>
        <v>83810</v>
      </c>
      <c r="BR458" s="201">
        <f t="shared" si="323"/>
        <v>83810</v>
      </c>
      <c r="BS458" s="201">
        <f t="shared" si="323"/>
        <v>83810</v>
      </c>
      <c r="BT458" s="201">
        <f t="shared" si="323"/>
        <v>83810</v>
      </c>
      <c r="BU458" s="201">
        <f t="shared" si="323"/>
        <v>83810</v>
      </c>
      <c r="BV458" s="201">
        <f t="shared" si="323"/>
        <v>83810</v>
      </c>
      <c r="BW458" s="201">
        <f t="shared" si="323"/>
        <v>83810</v>
      </c>
      <c r="BX458" s="201">
        <f t="shared" si="323"/>
        <v>83810</v>
      </c>
      <c r="BY458" s="201">
        <f>SUMSQ(BM456,BN455,BO454,BP453,BQ452,BR451,BS450,BT449,BU448,BV447,BW446,BX445)</f>
        <v>83810</v>
      </c>
      <c r="BZ458" s="58"/>
      <c r="CA458" s="205"/>
      <c r="CB458" s="14"/>
      <c r="CC458" s="62" t="s">
        <v>46</v>
      </c>
      <c r="CD458" s="63" t="s">
        <v>31</v>
      </c>
      <c r="CE458" s="63" t="s">
        <v>36</v>
      </c>
      <c r="CF458" s="63" t="s">
        <v>93</v>
      </c>
      <c r="CG458" s="63" t="s">
        <v>63</v>
      </c>
      <c r="CH458" s="63" t="s">
        <v>133</v>
      </c>
      <c r="CI458" s="63" t="s">
        <v>159</v>
      </c>
      <c r="CJ458" s="63" t="s">
        <v>16</v>
      </c>
      <c r="CK458" s="63" t="s">
        <v>14</v>
      </c>
      <c r="CL458" s="63" t="s">
        <v>149</v>
      </c>
      <c r="CM458" s="63" t="s">
        <v>114</v>
      </c>
      <c r="CN458" s="64" t="s">
        <v>27</v>
      </c>
      <c r="CO458" s="19"/>
    </row>
    <row r="459" spans="1:93" ht="12.75" thickBot="1" x14ac:dyDescent="0.25">
      <c r="B459" s="65" t="s">
        <v>0</v>
      </c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7"/>
      <c r="P459" s="67"/>
      <c r="Q459" s="66"/>
      <c r="R459" s="66"/>
      <c r="S459" s="68" t="s">
        <v>138</v>
      </c>
      <c r="T459" s="69" t="s">
        <v>116</v>
      </c>
      <c r="U459" s="69" t="s">
        <v>97</v>
      </c>
      <c r="V459" s="69" t="s">
        <v>38</v>
      </c>
      <c r="W459" s="69" t="s">
        <v>112</v>
      </c>
      <c r="X459" s="69" t="s">
        <v>57</v>
      </c>
      <c r="Y459" s="69" t="s">
        <v>145</v>
      </c>
      <c r="Z459" s="69" t="s">
        <v>144</v>
      </c>
      <c r="AA459" s="69" t="s">
        <v>101</v>
      </c>
      <c r="AB459" s="69" t="s">
        <v>56</v>
      </c>
      <c r="AC459" s="69" t="s">
        <v>41</v>
      </c>
      <c r="AD459" s="70" t="s">
        <v>13</v>
      </c>
      <c r="AE459" s="71"/>
      <c r="AG459" s="65" t="s">
        <v>0</v>
      </c>
      <c r="AH459" s="66"/>
      <c r="AI459" s="66"/>
      <c r="AJ459" s="66"/>
      <c r="AK459" s="66"/>
      <c r="AL459" s="66"/>
      <c r="AM459" s="66"/>
      <c r="AN459" s="66"/>
      <c r="AO459" s="66"/>
      <c r="AP459" s="66"/>
      <c r="AQ459" s="66"/>
      <c r="AR459" s="66"/>
      <c r="AS459" s="66"/>
      <c r="AT459" s="67"/>
      <c r="AU459" s="67"/>
      <c r="AV459" s="66"/>
      <c r="AW459" s="66"/>
      <c r="AX459" s="68" t="s">
        <v>139</v>
      </c>
      <c r="AY459" s="69" t="s">
        <v>111</v>
      </c>
      <c r="AZ459" s="69" t="s">
        <v>92</v>
      </c>
      <c r="BA459" s="69" t="s">
        <v>37</v>
      </c>
      <c r="BB459" s="69" t="s">
        <v>115</v>
      </c>
      <c r="BC459" s="69" t="s">
        <v>60</v>
      </c>
      <c r="BD459" s="69" t="s">
        <v>142</v>
      </c>
      <c r="BE459" s="69" t="s">
        <v>143</v>
      </c>
      <c r="BF459" s="69" t="s">
        <v>108</v>
      </c>
      <c r="BG459" s="69" t="s">
        <v>61</v>
      </c>
      <c r="BH459" s="69" t="s">
        <v>34</v>
      </c>
      <c r="BI459" s="70" t="s">
        <v>14</v>
      </c>
      <c r="BJ459" s="71"/>
      <c r="BL459" s="65"/>
      <c r="BM459" s="125"/>
      <c r="BN459" s="125"/>
      <c r="BO459" s="125"/>
      <c r="BP459" s="125"/>
      <c r="BQ459" s="125"/>
      <c r="BR459" s="125"/>
      <c r="BS459" s="125"/>
      <c r="BT459" s="125"/>
      <c r="BU459" s="125"/>
      <c r="BV459" s="125"/>
      <c r="BW459" s="125"/>
      <c r="BX459" s="125"/>
      <c r="BY459" s="125"/>
      <c r="BZ459" s="125"/>
      <c r="CA459" s="66"/>
      <c r="CB459" s="66"/>
      <c r="CC459" s="126" t="s">
        <v>26</v>
      </c>
      <c r="CD459" s="127" t="s">
        <v>113</v>
      </c>
      <c r="CE459" s="127" t="s">
        <v>148</v>
      </c>
      <c r="CF459" s="127" t="s">
        <v>13</v>
      </c>
      <c r="CG459" s="127" t="s">
        <v>11</v>
      </c>
      <c r="CH459" s="127" t="s">
        <v>156</v>
      </c>
      <c r="CI459" s="127" t="s">
        <v>136</v>
      </c>
      <c r="CJ459" s="127" t="s">
        <v>54</v>
      </c>
      <c r="CK459" s="127" t="s">
        <v>96</v>
      </c>
      <c r="CL459" s="127" t="s">
        <v>39</v>
      </c>
      <c r="CM459" s="127" t="s">
        <v>22</v>
      </c>
      <c r="CN459" s="128" t="s">
        <v>49</v>
      </c>
      <c r="CO459" s="71"/>
    </row>
    <row r="464" spans="1:93" x14ac:dyDescent="0.2">
      <c r="AP464" s="1" t="s">
        <v>0</v>
      </c>
      <c r="BR464" s="208"/>
      <c r="BS464" s="208"/>
      <c r="BT464" s="208"/>
      <c r="BU464" s="208"/>
      <c r="BV464" s="208"/>
      <c r="BW464" s="208"/>
      <c r="BX464" s="208"/>
      <c r="BY464" s="208"/>
      <c r="BZ464" s="208"/>
      <c r="CA464" s="208"/>
      <c r="CB464" s="208"/>
      <c r="CC464" s="208"/>
    </row>
    <row r="465" spans="70:81" x14ac:dyDescent="0.2">
      <c r="BR465" s="208"/>
      <c r="BS465" s="208"/>
      <c r="BT465" s="208"/>
      <c r="BU465" s="208"/>
      <c r="BV465" s="208"/>
      <c r="BW465" s="208"/>
      <c r="BX465" s="208"/>
      <c r="BY465" s="208"/>
      <c r="BZ465" s="208"/>
      <c r="CA465" s="208"/>
      <c r="CB465" s="208"/>
      <c r="CC465" s="208"/>
    </row>
    <row r="466" spans="70:81" x14ac:dyDescent="0.2">
      <c r="BR466" s="208"/>
      <c r="BS466" s="208"/>
      <c r="BT466" s="208"/>
      <c r="BU466" s="208"/>
      <c r="BV466" s="208"/>
      <c r="BW466" s="208"/>
      <c r="BX466" s="208"/>
      <c r="BY466" s="208"/>
      <c r="BZ466" s="208"/>
      <c r="CA466" s="208"/>
      <c r="CB466" s="208"/>
      <c r="CC466" s="208"/>
    </row>
    <row r="467" spans="70:81" x14ac:dyDescent="0.2">
      <c r="BR467" s="208"/>
      <c r="BS467" s="208"/>
      <c r="BT467" s="208"/>
      <c r="BU467" s="208"/>
      <c r="BV467" s="208"/>
      <c r="BW467" s="208"/>
      <c r="BX467" s="208"/>
      <c r="BY467" s="208"/>
      <c r="BZ467" s="208"/>
      <c r="CA467" s="208"/>
      <c r="CB467" s="208"/>
      <c r="CC467" s="208"/>
    </row>
    <row r="468" spans="70:81" x14ac:dyDescent="0.2">
      <c r="BR468" s="208"/>
      <c r="BS468" s="208"/>
      <c r="BT468" s="208"/>
      <c r="BU468" s="208"/>
      <c r="BV468" s="208"/>
      <c r="BW468" s="208"/>
      <c r="BX468" s="208"/>
      <c r="BY468" s="208"/>
      <c r="BZ468" s="208"/>
      <c r="CA468" s="208"/>
      <c r="CB468" s="208"/>
      <c r="CC468" s="208"/>
    </row>
    <row r="469" spans="70:81" x14ac:dyDescent="0.2">
      <c r="BR469" s="208"/>
      <c r="BS469" s="208"/>
      <c r="BT469" s="208"/>
      <c r="BU469" s="208"/>
      <c r="BV469" s="208"/>
      <c r="BW469" s="208"/>
      <c r="BX469" s="208"/>
      <c r="BY469" s="208"/>
      <c r="BZ469" s="208"/>
      <c r="CA469" s="208"/>
      <c r="CB469" s="208"/>
      <c r="CC469" s="208"/>
    </row>
    <row r="470" spans="70:81" x14ac:dyDescent="0.2">
      <c r="BR470" s="208"/>
      <c r="BS470" s="208"/>
      <c r="BT470" s="208"/>
      <c r="BU470" s="208"/>
      <c r="BV470" s="208"/>
      <c r="BW470" s="208"/>
      <c r="BX470" s="208"/>
      <c r="BY470" s="208"/>
      <c r="BZ470" s="208"/>
      <c r="CA470" s="208"/>
      <c r="CB470" s="208"/>
      <c r="CC470" s="208"/>
    </row>
    <row r="471" spans="70:81" x14ac:dyDescent="0.2">
      <c r="BR471" s="208"/>
      <c r="BS471" s="208"/>
      <c r="BT471" s="208"/>
      <c r="BU471" s="208"/>
      <c r="BV471" s="208"/>
      <c r="BW471" s="208"/>
      <c r="BX471" s="208"/>
      <c r="BY471" s="208"/>
      <c r="BZ471" s="208"/>
      <c r="CA471" s="208"/>
      <c r="CB471" s="208"/>
      <c r="CC471" s="208"/>
    </row>
    <row r="472" spans="70:81" x14ac:dyDescent="0.2">
      <c r="BR472" s="208"/>
      <c r="BS472" s="208"/>
      <c r="BT472" s="208"/>
      <c r="BU472" s="208"/>
      <c r="BV472" s="208"/>
      <c r="BW472" s="208"/>
      <c r="BX472" s="208"/>
      <c r="BY472" s="208"/>
      <c r="BZ472" s="208"/>
      <c r="CA472" s="208"/>
      <c r="CB472" s="208"/>
      <c r="CC472" s="208"/>
    </row>
    <row r="473" spans="70:81" x14ac:dyDescent="0.2">
      <c r="BR473" s="208"/>
      <c r="BS473" s="208"/>
      <c r="BT473" s="208"/>
      <c r="BU473" s="208"/>
      <c r="BV473" s="208"/>
      <c r="BW473" s="208"/>
      <c r="BX473" s="208"/>
      <c r="BY473" s="208"/>
      <c r="BZ473" s="208"/>
      <c r="CA473" s="208"/>
      <c r="CB473" s="208"/>
      <c r="CC473" s="208"/>
    </row>
    <row r="474" spans="70:81" x14ac:dyDescent="0.2">
      <c r="BR474" s="208"/>
      <c r="BS474" s="208"/>
      <c r="BT474" s="208"/>
      <c r="BU474" s="208"/>
      <c r="BV474" s="208"/>
      <c r="BW474" s="208"/>
      <c r="BX474" s="208"/>
      <c r="BY474" s="208"/>
      <c r="BZ474" s="208"/>
      <c r="CA474" s="208"/>
      <c r="CB474" s="208"/>
      <c r="CC474" s="208"/>
    </row>
    <row r="475" spans="70:81" x14ac:dyDescent="0.2">
      <c r="BR475" s="208"/>
      <c r="BS475" s="208"/>
      <c r="BT475" s="208"/>
      <c r="BU475" s="208"/>
      <c r="BV475" s="208"/>
      <c r="BW475" s="208"/>
      <c r="BX475" s="208"/>
      <c r="BY475" s="208"/>
      <c r="BZ475" s="208"/>
      <c r="CA475" s="208"/>
      <c r="CB475" s="208"/>
      <c r="CC475" s="20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D438-DA1C-4DC4-A390-0E02A8E04837}">
  <sheetPr>
    <tabColor rgb="FF92D050"/>
  </sheetPr>
  <dimension ref="B1:AY205"/>
  <sheetViews>
    <sheetView workbookViewId="0"/>
  </sheetViews>
  <sheetFormatPr defaultRowHeight="12.75" x14ac:dyDescent="0.2"/>
  <cols>
    <col min="1" max="2" width="4.140625" style="140" customWidth="1"/>
    <col min="3" max="3" width="8.28515625" style="140" customWidth="1"/>
    <col min="4" max="4" width="8.42578125" style="140" customWidth="1"/>
    <col min="5" max="14" width="8.28515625" style="140" customWidth="1"/>
    <col min="15" max="15" width="7.28515625" style="140" customWidth="1"/>
    <col min="16" max="16" width="8.28515625" style="140" customWidth="1"/>
    <col min="17" max="19" width="4.140625" style="140" customWidth="1"/>
    <col min="20" max="21" width="8.28515625" style="140" customWidth="1"/>
    <col min="22" max="23" width="8.42578125" style="140" customWidth="1"/>
    <col min="24" max="31" width="8.28515625" style="140" customWidth="1"/>
    <col min="32" max="32" width="7.28515625" style="140" customWidth="1"/>
    <col min="33" max="33" width="8.28515625" style="140" customWidth="1"/>
    <col min="34" max="36" width="4.140625" style="140" customWidth="1"/>
    <col min="37" max="48" width="8.28515625" style="140" customWidth="1"/>
    <col min="49" max="49" width="7.28515625" style="140" customWidth="1"/>
    <col min="50" max="50" width="8.28515625" style="140" customWidth="1"/>
    <col min="51" max="52" width="4.140625" style="140" customWidth="1"/>
    <col min="53" max="16384" width="9.140625" style="140"/>
  </cols>
  <sheetData>
    <row r="1" spans="2:51" ht="13.5" thickBot="1" x14ac:dyDescent="0.25">
      <c r="R1" s="140" t="s">
        <v>0</v>
      </c>
    </row>
    <row r="2" spans="2:51" ht="13.5" thickBot="1" x14ac:dyDescent="0.25">
      <c r="B2" s="215" t="s">
        <v>0</v>
      </c>
      <c r="C2" s="216"/>
      <c r="D2" s="216"/>
      <c r="E2" s="216"/>
      <c r="F2" s="216"/>
      <c r="G2" s="216"/>
      <c r="H2" s="216"/>
      <c r="I2" s="353" t="s">
        <v>324</v>
      </c>
      <c r="J2" s="216"/>
      <c r="K2" s="216"/>
      <c r="L2" s="216"/>
      <c r="M2" s="216"/>
      <c r="N2" s="216"/>
      <c r="O2" s="216"/>
      <c r="P2" s="216"/>
      <c r="Q2" s="217"/>
      <c r="S2" s="215" t="s">
        <v>0</v>
      </c>
      <c r="T2" s="216"/>
      <c r="U2" s="216"/>
      <c r="V2" s="216"/>
      <c r="W2" s="216"/>
      <c r="X2" s="216"/>
      <c r="Y2" s="216"/>
      <c r="Z2" s="353" t="s">
        <v>325</v>
      </c>
      <c r="AA2" s="216"/>
      <c r="AB2" s="216"/>
      <c r="AC2" s="216"/>
      <c r="AD2" s="216"/>
      <c r="AE2" s="216"/>
      <c r="AF2" s="216"/>
      <c r="AG2" s="216"/>
      <c r="AH2" s="217"/>
      <c r="AJ2" s="215" t="s">
        <v>0</v>
      </c>
      <c r="AK2" s="216"/>
      <c r="AL2" s="216"/>
      <c r="AM2" s="216"/>
      <c r="AN2" s="216"/>
      <c r="AO2" s="216"/>
      <c r="AP2" s="216"/>
      <c r="AQ2" s="353" t="s">
        <v>326</v>
      </c>
      <c r="AR2" s="216"/>
      <c r="AS2" s="216"/>
      <c r="AT2" s="216"/>
      <c r="AU2" s="216"/>
      <c r="AV2" s="216"/>
      <c r="AW2" s="216"/>
      <c r="AX2" s="216"/>
      <c r="AY2" s="217"/>
    </row>
    <row r="3" spans="2:51" x14ac:dyDescent="0.2">
      <c r="B3" s="219"/>
      <c r="C3" s="440">
        <v>1</v>
      </c>
      <c r="D3" s="432">
        <v>68</v>
      </c>
      <c r="E3" s="432">
        <v>137</v>
      </c>
      <c r="F3" s="432">
        <v>64</v>
      </c>
      <c r="G3" s="432">
        <v>99</v>
      </c>
      <c r="H3" s="432">
        <v>142</v>
      </c>
      <c r="I3" s="432">
        <v>52</v>
      </c>
      <c r="J3" s="432">
        <v>98</v>
      </c>
      <c r="K3" s="432">
        <v>51</v>
      </c>
      <c r="L3" s="432">
        <v>86</v>
      </c>
      <c r="M3" s="432">
        <v>9</v>
      </c>
      <c r="N3" s="433">
        <v>63</v>
      </c>
      <c r="O3" s="357">
        <f t="shared" ref="O3:O14" si="0">SUMSQ(C3:N3)</f>
        <v>83810</v>
      </c>
      <c r="P3" s="358">
        <f t="shared" ref="P3:P14" si="1">C3^3+D3^3+E3^3+F3^3+G3^3+H3^3+I3^3+J3^3+K3^3+L3^3+M3^3+N3^3</f>
        <v>9082800</v>
      </c>
      <c r="Q3" s="227"/>
      <c r="S3" s="219"/>
      <c r="T3" s="440">
        <v>1</v>
      </c>
      <c r="U3" s="432">
        <v>73</v>
      </c>
      <c r="V3" s="432">
        <v>75</v>
      </c>
      <c r="W3" s="432">
        <v>55</v>
      </c>
      <c r="X3" s="432">
        <v>140</v>
      </c>
      <c r="Y3" s="432">
        <v>80</v>
      </c>
      <c r="Z3" s="432">
        <v>9</v>
      </c>
      <c r="AA3" s="432">
        <v>132</v>
      </c>
      <c r="AB3" s="432">
        <v>122</v>
      </c>
      <c r="AC3" s="432">
        <v>58</v>
      </c>
      <c r="AD3" s="432">
        <v>74</v>
      </c>
      <c r="AE3" s="433">
        <v>51</v>
      </c>
      <c r="AF3" s="357">
        <f t="shared" ref="AF3:AF14" si="2">SUMSQ(T3:AE3)</f>
        <v>83810</v>
      </c>
      <c r="AG3" s="358">
        <f t="shared" ref="AG3:AG14" si="3">T3^3+U3^3+V3^3+W3^3+X3^3+Y3^3+Z3^3+AA3^3+AB3^3+AC3^3+AD3^3+AE3^3</f>
        <v>9082800</v>
      </c>
      <c r="AH3" s="227"/>
      <c r="AJ3" s="219"/>
      <c r="AK3" s="440">
        <v>2</v>
      </c>
      <c r="AL3" s="432">
        <v>12</v>
      </c>
      <c r="AM3" s="432">
        <v>88</v>
      </c>
      <c r="AN3" s="432">
        <v>63</v>
      </c>
      <c r="AO3" s="432">
        <v>31</v>
      </c>
      <c r="AP3" s="432">
        <v>91</v>
      </c>
      <c r="AQ3" s="432">
        <v>76</v>
      </c>
      <c r="AR3" s="432">
        <v>137</v>
      </c>
      <c r="AS3" s="432">
        <v>59</v>
      </c>
      <c r="AT3" s="432">
        <v>144</v>
      </c>
      <c r="AU3" s="432">
        <v>83</v>
      </c>
      <c r="AV3" s="433">
        <v>84</v>
      </c>
      <c r="AW3" s="357">
        <f t="shared" ref="AW3:AW14" si="4">SUMSQ(AK3:AV3)</f>
        <v>83810</v>
      </c>
      <c r="AX3" s="358">
        <f t="shared" ref="AX3:AX14" si="5">AK3^3+AL3^3+AM3^3+AN3^3+AO3^3+AP3^3+AQ3^3+AR3^3+AS3^3+AT3^3+AU3^3+AV3^3</f>
        <v>9082800</v>
      </c>
      <c r="AY3" s="227"/>
    </row>
    <row r="4" spans="2:51" x14ac:dyDescent="0.2">
      <c r="B4" s="219"/>
      <c r="C4" s="434">
        <v>80</v>
      </c>
      <c r="D4" s="435">
        <v>15</v>
      </c>
      <c r="E4" s="435">
        <v>113</v>
      </c>
      <c r="F4" s="435">
        <v>132</v>
      </c>
      <c r="G4" s="435">
        <v>139</v>
      </c>
      <c r="H4" s="435">
        <v>76</v>
      </c>
      <c r="I4" s="435">
        <v>18</v>
      </c>
      <c r="J4" s="435">
        <v>12</v>
      </c>
      <c r="K4" s="435">
        <v>55</v>
      </c>
      <c r="L4" s="435">
        <v>79</v>
      </c>
      <c r="M4" s="435">
        <v>56</v>
      </c>
      <c r="N4" s="436">
        <v>95</v>
      </c>
      <c r="O4" s="362">
        <f t="shared" si="0"/>
        <v>83810</v>
      </c>
      <c r="P4" s="363">
        <f t="shared" si="1"/>
        <v>9082800</v>
      </c>
      <c r="Q4" s="227"/>
      <c r="S4" s="219"/>
      <c r="T4" s="434">
        <v>104</v>
      </c>
      <c r="U4" s="435">
        <v>24</v>
      </c>
      <c r="V4" s="435">
        <v>97</v>
      </c>
      <c r="W4" s="435">
        <v>10</v>
      </c>
      <c r="X4" s="435">
        <v>103</v>
      </c>
      <c r="Y4" s="435">
        <v>139</v>
      </c>
      <c r="Z4" s="435">
        <v>30</v>
      </c>
      <c r="AA4" s="435">
        <v>54</v>
      </c>
      <c r="AB4" s="435">
        <v>59</v>
      </c>
      <c r="AC4" s="435">
        <v>29</v>
      </c>
      <c r="AD4" s="435">
        <v>96</v>
      </c>
      <c r="AE4" s="436">
        <v>125</v>
      </c>
      <c r="AF4" s="362">
        <f t="shared" si="2"/>
        <v>83810</v>
      </c>
      <c r="AG4" s="363">
        <f t="shared" si="3"/>
        <v>9082800</v>
      </c>
      <c r="AH4" s="227"/>
      <c r="AJ4" s="219"/>
      <c r="AK4" s="434">
        <v>112</v>
      </c>
      <c r="AL4" s="435">
        <v>24</v>
      </c>
      <c r="AM4" s="435">
        <v>123</v>
      </c>
      <c r="AN4" s="435">
        <v>98</v>
      </c>
      <c r="AO4" s="435">
        <v>79</v>
      </c>
      <c r="AP4" s="435">
        <v>68</v>
      </c>
      <c r="AQ4" s="435">
        <v>32</v>
      </c>
      <c r="AR4" s="435">
        <v>111</v>
      </c>
      <c r="AS4" s="435">
        <v>136</v>
      </c>
      <c r="AT4" s="435">
        <v>49</v>
      </c>
      <c r="AU4" s="435">
        <v>27</v>
      </c>
      <c r="AV4" s="436">
        <v>11</v>
      </c>
      <c r="AW4" s="362">
        <f t="shared" si="4"/>
        <v>83810</v>
      </c>
      <c r="AX4" s="363">
        <f t="shared" si="5"/>
        <v>9082800</v>
      </c>
      <c r="AY4" s="227"/>
    </row>
    <row r="5" spans="2:51" x14ac:dyDescent="0.2">
      <c r="B5" s="219"/>
      <c r="C5" s="434">
        <v>109</v>
      </c>
      <c r="D5" s="435">
        <v>126</v>
      </c>
      <c r="E5" s="435">
        <v>40</v>
      </c>
      <c r="F5" s="435">
        <v>21</v>
      </c>
      <c r="G5" s="435">
        <v>53</v>
      </c>
      <c r="H5" s="435">
        <v>96</v>
      </c>
      <c r="I5" s="435">
        <v>131</v>
      </c>
      <c r="J5" s="435">
        <v>91</v>
      </c>
      <c r="K5" s="435">
        <v>116</v>
      </c>
      <c r="L5" s="435">
        <v>10</v>
      </c>
      <c r="M5" s="435">
        <v>42</v>
      </c>
      <c r="N5" s="436">
        <v>35</v>
      </c>
      <c r="O5" s="362">
        <f t="shared" si="0"/>
        <v>83810</v>
      </c>
      <c r="P5" s="363">
        <f t="shared" si="1"/>
        <v>9082800</v>
      </c>
      <c r="Q5" s="227"/>
      <c r="S5" s="219"/>
      <c r="T5" s="434">
        <v>33</v>
      </c>
      <c r="U5" s="435">
        <v>2</v>
      </c>
      <c r="V5" s="435">
        <v>35</v>
      </c>
      <c r="W5" s="435">
        <v>95</v>
      </c>
      <c r="X5" s="435">
        <v>124</v>
      </c>
      <c r="Y5" s="435">
        <v>105</v>
      </c>
      <c r="Z5" s="435">
        <v>45</v>
      </c>
      <c r="AA5" s="435">
        <v>68</v>
      </c>
      <c r="AB5" s="435">
        <v>142</v>
      </c>
      <c r="AC5" s="435">
        <v>84</v>
      </c>
      <c r="AD5" s="435">
        <v>106</v>
      </c>
      <c r="AE5" s="436">
        <v>31</v>
      </c>
      <c r="AF5" s="362">
        <f t="shared" si="2"/>
        <v>83810</v>
      </c>
      <c r="AG5" s="363">
        <f t="shared" si="3"/>
        <v>9082800</v>
      </c>
      <c r="AH5" s="227"/>
      <c r="AJ5" s="219"/>
      <c r="AK5" s="434">
        <v>87</v>
      </c>
      <c r="AL5" s="435">
        <v>60</v>
      </c>
      <c r="AM5" s="435">
        <v>29</v>
      </c>
      <c r="AN5" s="435">
        <v>5</v>
      </c>
      <c r="AO5" s="435">
        <v>130</v>
      </c>
      <c r="AP5" s="435">
        <v>64</v>
      </c>
      <c r="AQ5" s="435">
        <v>107</v>
      </c>
      <c r="AR5" s="435">
        <v>16</v>
      </c>
      <c r="AS5" s="435">
        <v>103</v>
      </c>
      <c r="AT5" s="435">
        <v>78</v>
      </c>
      <c r="AU5" s="435">
        <v>141</v>
      </c>
      <c r="AV5" s="436">
        <v>50</v>
      </c>
      <c r="AW5" s="362">
        <f t="shared" si="4"/>
        <v>83810</v>
      </c>
      <c r="AX5" s="363">
        <f t="shared" si="5"/>
        <v>9082800</v>
      </c>
      <c r="AY5" s="227"/>
    </row>
    <row r="6" spans="2:51" x14ac:dyDescent="0.2">
      <c r="B6" s="219"/>
      <c r="C6" s="434">
        <v>43</v>
      </c>
      <c r="D6" s="435">
        <v>108</v>
      </c>
      <c r="E6" s="435">
        <v>25</v>
      </c>
      <c r="F6" s="435">
        <v>44</v>
      </c>
      <c r="G6" s="435">
        <v>112</v>
      </c>
      <c r="H6" s="435">
        <v>107</v>
      </c>
      <c r="I6" s="435">
        <v>71</v>
      </c>
      <c r="J6" s="435">
        <v>141</v>
      </c>
      <c r="K6" s="435">
        <v>5</v>
      </c>
      <c r="L6" s="435">
        <v>30</v>
      </c>
      <c r="M6" s="435">
        <v>70</v>
      </c>
      <c r="N6" s="436">
        <v>114</v>
      </c>
      <c r="O6" s="362">
        <f t="shared" si="0"/>
        <v>83810</v>
      </c>
      <c r="P6" s="363">
        <f t="shared" si="1"/>
        <v>9082800</v>
      </c>
      <c r="Q6" s="227"/>
      <c r="S6" s="219"/>
      <c r="T6" s="434">
        <v>79</v>
      </c>
      <c r="U6" s="435">
        <v>113</v>
      </c>
      <c r="V6" s="435">
        <v>131</v>
      </c>
      <c r="W6" s="435">
        <v>56</v>
      </c>
      <c r="X6" s="435">
        <v>108</v>
      </c>
      <c r="Y6" s="435">
        <v>18</v>
      </c>
      <c r="Z6" s="435">
        <v>52</v>
      </c>
      <c r="AA6" s="435">
        <v>46</v>
      </c>
      <c r="AB6" s="435">
        <v>19</v>
      </c>
      <c r="AC6" s="435">
        <v>129</v>
      </c>
      <c r="AD6" s="435">
        <v>102</v>
      </c>
      <c r="AE6" s="436">
        <v>17</v>
      </c>
      <c r="AF6" s="362">
        <f t="shared" si="2"/>
        <v>83810</v>
      </c>
      <c r="AG6" s="363">
        <f t="shared" si="3"/>
        <v>9082800</v>
      </c>
      <c r="AH6" s="227"/>
      <c r="AJ6" s="219"/>
      <c r="AK6" s="434">
        <v>125</v>
      </c>
      <c r="AL6" s="435">
        <v>128</v>
      </c>
      <c r="AM6" s="435">
        <v>70</v>
      </c>
      <c r="AN6" s="435">
        <v>51</v>
      </c>
      <c r="AO6" s="435">
        <v>19</v>
      </c>
      <c r="AP6" s="435">
        <v>3</v>
      </c>
      <c r="AQ6" s="435">
        <v>106</v>
      </c>
      <c r="AR6" s="435">
        <v>80</v>
      </c>
      <c r="AS6" s="435">
        <v>37</v>
      </c>
      <c r="AT6" s="435">
        <v>74</v>
      </c>
      <c r="AU6" s="435">
        <v>45</v>
      </c>
      <c r="AV6" s="436">
        <v>132</v>
      </c>
      <c r="AW6" s="362">
        <f t="shared" si="4"/>
        <v>83810</v>
      </c>
      <c r="AX6" s="363">
        <f t="shared" si="5"/>
        <v>9082800</v>
      </c>
      <c r="AY6" s="227"/>
    </row>
    <row r="7" spans="2:51" x14ac:dyDescent="0.2">
      <c r="B7" s="219"/>
      <c r="C7" s="434">
        <v>20</v>
      </c>
      <c r="D7" s="435">
        <v>45</v>
      </c>
      <c r="E7" s="435">
        <v>106</v>
      </c>
      <c r="F7" s="435">
        <v>128</v>
      </c>
      <c r="G7" s="435">
        <v>62</v>
      </c>
      <c r="H7" s="435">
        <v>134</v>
      </c>
      <c r="I7" s="435">
        <v>27</v>
      </c>
      <c r="J7" s="435">
        <v>67</v>
      </c>
      <c r="K7" s="435">
        <v>97</v>
      </c>
      <c r="L7" s="435">
        <v>117</v>
      </c>
      <c r="M7" s="435">
        <v>60</v>
      </c>
      <c r="N7" s="436">
        <v>7</v>
      </c>
      <c r="O7" s="362">
        <f t="shared" si="0"/>
        <v>83810</v>
      </c>
      <c r="P7" s="363">
        <f t="shared" si="1"/>
        <v>9082800</v>
      </c>
      <c r="Q7" s="227"/>
      <c r="S7" s="219"/>
      <c r="T7" s="434">
        <v>62</v>
      </c>
      <c r="U7" s="435">
        <v>109</v>
      </c>
      <c r="V7" s="435">
        <v>57</v>
      </c>
      <c r="W7" s="435">
        <v>130</v>
      </c>
      <c r="X7" s="435">
        <v>60</v>
      </c>
      <c r="Y7" s="435">
        <v>92</v>
      </c>
      <c r="Z7" s="435">
        <v>107</v>
      </c>
      <c r="AA7" s="435">
        <v>11</v>
      </c>
      <c r="AB7" s="435">
        <v>67</v>
      </c>
      <c r="AC7" s="435">
        <v>138</v>
      </c>
      <c r="AD7" s="435">
        <v>12</v>
      </c>
      <c r="AE7" s="436">
        <v>25</v>
      </c>
      <c r="AF7" s="362">
        <f t="shared" si="2"/>
        <v>83810</v>
      </c>
      <c r="AG7" s="363">
        <f t="shared" si="3"/>
        <v>9082800</v>
      </c>
      <c r="AH7" s="227"/>
      <c r="AJ7" s="219"/>
      <c r="AK7" s="434">
        <v>72</v>
      </c>
      <c r="AL7" s="435">
        <v>101</v>
      </c>
      <c r="AM7" s="435">
        <v>131</v>
      </c>
      <c r="AN7" s="435">
        <v>46</v>
      </c>
      <c r="AO7" s="435">
        <v>56</v>
      </c>
      <c r="AP7" s="435">
        <v>21</v>
      </c>
      <c r="AQ7" s="435">
        <v>117</v>
      </c>
      <c r="AR7" s="435">
        <v>52</v>
      </c>
      <c r="AS7" s="435">
        <v>127</v>
      </c>
      <c r="AT7" s="435">
        <v>7</v>
      </c>
      <c r="AU7" s="435">
        <v>110</v>
      </c>
      <c r="AV7" s="436">
        <v>30</v>
      </c>
      <c r="AW7" s="362">
        <f t="shared" si="4"/>
        <v>83810</v>
      </c>
      <c r="AX7" s="363">
        <f t="shared" si="5"/>
        <v>9082800</v>
      </c>
      <c r="AY7" s="227"/>
    </row>
    <row r="8" spans="2:51" x14ac:dyDescent="0.2">
      <c r="B8" s="219"/>
      <c r="C8" s="434">
        <v>57</v>
      </c>
      <c r="D8" s="435">
        <v>26</v>
      </c>
      <c r="E8" s="435">
        <v>84</v>
      </c>
      <c r="F8" s="435">
        <v>58</v>
      </c>
      <c r="G8" s="435">
        <v>129</v>
      </c>
      <c r="H8" s="435">
        <v>73</v>
      </c>
      <c r="I8" s="435">
        <v>34</v>
      </c>
      <c r="J8" s="435">
        <v>41</v>
      </c>
      <c r="K8" s="435">
        <v>123</v>
      </c>
      <c r="L8" s="435">
        <v>122</v>
      </c>
      <c r="M8" s="435">
        <v>2</v>
      </c>
      <c r="N8" s="436">
        <v>121</v>
      </c>
      <c r="O8" s="362">
        <f t="shared" si="0"/>
        <v>83810</v>
      </c>
      <c r="P8" s="363">
        <f t="shared" si="1"/>
        <v>9082800</v>
      </c>
      <c r="Q8" s="227"/>
      <c r="S8" s="219"/>
      <c r="T8" s="434">
        <v>123</v>
      </c>
      <c r="U8" s="435">
        <v>81</v>
      </c>
      <c r="V8" s="435">
        <v>4</v>
      </c>
      <c r="W8" s="435">
        <v>118</v>
      </c>
      <c r="X8" s="435">
        <v>44</v>
      </c>
      <c r="Y8" s="435">
        <v>111</v>
      </c>
      <c r="Z8" s="435">
        <v>26</v>
      </c>
      <c r="AA8" s="435">
        <v>28</v>
      </c>
      <c r="AB8" s="435">
        <v>69</v>
      </c>
      <c r="AC8" s="435">
        <v>47</v>
      </c>
      <c r="AD8" s="435">
        <v>137</v>
      </c>
      <c r="AE8" s="436">
        <v>82</v>
      </c>
      <c r="AF8" s="362">
        <f t="shared" si="2"/>
        <v>83810</v>
      </c>
      <c r="AG8" s="363">
        <f t="shared" si="3"/>
        <v>9082800</v>
      </c>
      <c r="AH8" s="227"/>
      <c r="AJ8" s="219"/>
      <c r="AK8" s="434">
        <v>43</v>
      </c>
      <c r="AL8" s="435">
        <v>90</v>
      </c>
      <c r="AM8" s="435">
        <v>25</v>
      </c>
      <c r="AN8" s="435">
        <v>135</v>
      </c>
      <c r="AO8" s="435">
        <v>119</v>
      </c>
      <c r="AP8" s="435">
        <v>122</v>
      </c>
      <c r="AQ8" s="435">
        <v>6</v>
      </c>
      <c r="AR8" s="435">
        <v>40</v>
      </c>
      <c r="AS8" s="435">
        <v>104</v>
      </c>
      <c r="AT8" s="435">
        <v>53</v>
      </c>
      <c r="AU8" s="435">
        <v>36</v>
      </c>
      <c r="AV8" s="436">
        <v>97</v>
      </c>
      <c r="AW8" s="362">
        <f t="shared" si="4"/>
        <v>83810</v>
      </c>
      <c r="AX8" s="363">
        <f t="shared" si="5"/>
        <v>9082800</v>
      </c>
      <c r="AY8" s="227"/>
    </row>
    <row r="9" spans="2:51" x14ac:dyDescent="0.2">
      <c r="B9" s="219"/>
      <c r="C9" s="434">
        <v>88</v>
      </c>
      <c r="D9" s="435">
        <v>119</v>
      </c>
      <c r="E9" s="435">
        <v>61</v>
      </c>
      <c r="F9" s="435">
        <v>87</v>
      </c>
      <c r="G9" s="435">
        <v>16</v>
      </c>
      <c r="H9" s="435">
        <v>72</v>
      </c>
      <c r="I9" s="435">
        <v>111</v>
      </c>
      <c r="J9" s="435">
        <v>104</v>
      </c>
      <c r="K9" s="435">
        <v>22</v>
      </c>
      <c r="L9" s="435">
        <v>23</v>
      </c>
      <c r="M9" s="435">
        <v>143</v>
      </c>
      <c r="N9" s="436">
        <v>24</v>
      </c>
      <c r="O9" s="362">
        <f t="shared" si="0"/>
        <v>83810</v>
      </c>
      <c r="P9" s="363">
        <f t="shared" si="1"/>
        <v>9082800</v>
      </c>
      <c r="Q9" s="227"/>
      <c r="S9" s="219"/>
      <c r="T9" s="434">
        <v>22</v>
      </c>
      <c r="U9" s="435">
        <v>64</v>
      </c>
      <c r="V9" s="435">
        <v>141</v>
      </c>
      <c r="W9" s="435">
        <v>27</v>
      </c>
      <c r="X9" s="435">
        <v>101</v>
      </c>
      <c r="Y9" s="435">
        <v>34</v>
      </c>
      <c r="Z9" s="435">
        <v>119</v>
      </c>
      <c r="AA9" s="435">
        <v>117</v>
      </c>
      <c r="AB9" s="435">
        <v>76</v>
      </c>
      <c r="AC9" s="435">
        <v>98</v>
      </c>
      <c r="AD9" s="435">
        <v>8</v>
      </c>
      <c r="AE9" s="436">
        <v>63</v>
      </c>
      <c r="AF9" s="362">
        <f t="shared" si="2"/>
        <v>83810</v>
      </c>
      <c r="AG9" s="363">
        <f t="shared" si="3"/>
        <v>9082800</v>
      </c>
      <c r="AH9" s="227"/>
      <c r="AJ9" s="219"/>
      <c r="AK9" s="434">
        <v>102</v>
      </c>
      <c r="AL9" s="435">
        <v>55</v>
      </c>
      <c r="AM9" s="435">
        <v>120</v>
      </c>
      <c r="AN9" s="435">
        <v>10</v>
      </c>
      <c r="AO9" s="435">
        <v>26</v>
      </c>
      <c r="AP9" s="435">
        <v>23</v>
      </c>
      <c r="AQ9" s="435">
        <v>139</v>
      </c>
      <c r="AR9" s="435">
        <v>105</v>
      </c>
      <c r="AS9" s="435">
        <v>41</v>
      </c>
      <c r="AT9" s="435">
        <v>92</v>
      </c>
      <c r="AU9" s="435">
        <v>109</v>
      </c>
      <c r="AV9" s="436">
        <v>48</v>
      </c>
      <c r="AW9" s="362">
        <f t="shared" si="4"/>
        <v>83810</v>
      </c>
      <c r="AX9" s="363">
        <f t="shared" si="5"/>
        <v>9082800</v>
      </c>
      <c r="AY9" s="227"/>
    </row>
    <row r="10" spans="2:51" x14ac:dyDescent="0.2">
      <c r="B10" s="219"/>
      <c r="C10" s="434">
        <v>125</v>
      </c>
      <c r="D10" s="435">
        <v>100</v>
      </c>
      <c r="E10" s="435">
        <v>39</v>
      </c>
      <c r="F10" s="435">
        <v>17</v>
      </c>
      <c r="G10" s="435">
        <v>83</v>
      </c>
      <c r="H10" s="435">
        <v>11</v>
      </c>
      <c r="I10" s="435">
        <v>118</v>
      </c>
      <c r="J10" s="435">
        <v>78</v>
      </c>
      <c r="K10" s="435">
        <v>48</v>
      </c>
      <c r="L10" s="435">
        <v>28</v>
      </c>
      <c r="M10" s="435">
        <v>85</v>
      </c>
      <c r="N10" s="436">
        <v>138</v>
      </c>
      <c r="O10" s="362">
        <f t="shared" si="0"/>
        <v>83810</v>
      </c>
      <c r="P10" s="363">
        <f t="shared" si="1"/>
        <v>9082800</v>
      </c>
      <c r="Q10" s="227"/>
      <c r="S10" s="219"/>
      <c r="T10" s="434">
        <v>83</v>
      </c>
      <c r="U10" s="435">
        <v>36</v>
      </c>
      <c r="V10" s="435">
        <v>88</v>
      </c>
      <c r="W10" s="435">
        <v>15</v>
      </c>
      <c r="X10" s="435">
        <v>85</v>
      </c>
      <c r="Y10" s="435">
        <v>53</v>
      </c>
      <c r="Z10" s="435">
        <v>38</v>
      </c>
      <c r="AA10" s="435">
        <v>134</v>
      </c>
      <c r="AB10" s="435">
        <v>78</v>
      </c>
      <c r="AC10" s="435">
        <v>7</v>
      </c>
      <c r="AD10" s="435">
        <v>133</v>
      </c>
      <c r="AE10" s="436">
        <v>120</v>
      </c>
      <c r="AF10" s="362">
        <f t="shared" si="2"/>
        <v>83810</v>
      </c>
      <c r="AG10" s="363">
        <f t="shared" si="3"/>
        <v>9082800</v>
      </c>
      <c r="AH10" s="227"/>
      <c r="AJ10" s="219"/>
      <c r="AK10" s="434">
        <v>73</v>
      </c>
      <c r="AL10" s="435">
        <v>44</v>
      </c>
      <c r="AM10" s="435">
        <v>14</v>
      </c>
      <c r="AN10" s="435">
        <v>99</v>
      </c>
      <c r="AO10" s="435">
        <v>89</v>
      </c>
      <c r="AP10" s="435">
        <v>124</v>
      </c>
      <c r="AQ10" s="435">
        <v>28</v>
      </c>
      <c r="AR10" s="435">
        <v>93</v>
      </c>
      <c r="AS10" s="435">
        <v>18</v>
      </c>
      <c r="AT10" s="435">
        <v>138</v>
      </c>
      <c r="AU10" s="435">
        <v>35</v>
      </c>
      <c r="AV10" s="436">
        <v>115</v>
      </c>
      <c r="AW10" s="362">
        <f t="shared" si="4"/>
        <v>83810</v>
      </c>
      <c r="AX10" s="363">
        <f t="shared" si="5"/>
        <v>9082800</v>
      </c>
      <c r="AY10" s="227"/>
    </row>
    <row r="11" spans="2:51" x14ac:dyDescent="0.2">
      <c r="B11" s="219"/>
      <c r="C11" s="434">
        <v>102</v>
      </c>
      <c r="D11" s="435">
        <v>37</v>
      </c>
      <c r="E11" s="435">
        <v>120</v>
      </c>
      <c r="F11" s="435">
        <v>101</v>
      </c>
      <c r="G11" s="435">
        <v>33</v>
      </c>
      <c r="H11" s="435">
        <v>38</v>
      </c>
      <c r="I11" s="435">
        <v>74</v>
      </c>
      <c r="J11" s="435">
        <v>4</v>
      </c>
      <c r="K11" s="435">
        <v>140</v>
      </c>
      <c r="L11" s="435">
        <v>115</v>
      </c>
      <c r="M11" s="435">
        <v>75</v>
      </c>
      <c r="N11" s="436">
        <v>31</v>
      </c>
      <c r="O11" s="362">
        <f t="shared" si="0"/>
        <v>83810</v>
      </c>
      <c r="P11" s="363">
        <f t="shared" si="1"/>
        <v>9082800</v>
      </c>
      <c r="Q11" s="227"/>
      <c r="S11" s="219"/>
      <c r="T11" s="434">
        <v>66</v>
      </c>
      <c r="U11" s="435">
        <v>32</v>
      </c>
      <c r="V11" s="435">
        <v>14</v>
      </c>
      <c r="W11" s="435">
        <v>89</v>
      </c>
      <c r="X11" s="435">
        <v>37</v>
      </c>
      <c r="Y11" s="435">
        <v>127</v>
      </c>
      <c r="Z11" s="435">
        <v>93</v>
      </c>
      <c r="AA11" s="435">
        <v>99</v>
      </c>
      <c r="AB11" s="435">
        <v>126</v>
      </c>
      <c r="AC11" s="435">
        <v>16</v>
      </c>
      <c r="AD11" s="435">
        <v>43</v>
      </c>
      <c r="AE11" s="436">
        <v>128</v>
      </c>
      <c r="AF11" s="362">
        <f t="shared" si="2"/>
        <v>83810</v>
      </c>
      <c r="AG11" s="363">
        <f t="shared" si="3"/>
        <v>9082800</v>
      </c>
      <c r="AH11" s="227"/>
      <c r="AJ11" s="219"/>
      <c r="AK11" s="434">
        <v>20</v>
      </c>
      <c r="AL11" s="435">
        <v>17</v>
      </c>
      <c r="AM11" s="435">
        <v>75</v>
      </c>
      <c r="AN11" s="435">
        <v>94</v>
      </c>
      <c r="AO11" s="435">
        <v>126</v>
      </c>
      <c r="AP11" s="435">
        <v>142</v>
      </c>
      <c r="AQ11" s="435">
        <v>39</v>
      </c>
      <c r="AR11" s="435">
        <v>65</v>
      </c>
      <c r="AS11" s="435">
        <v>108</v>
      </c>
      <c r="AT11" s="435">
        <v>71</v>
      </c>
      <c r="AU11" s="435">
        <v>100</v>
      </c>
      <c r="AV11" s="436">
        <v>13</v>
      </c>
      <c r="AW11" s="362">
        <f t="shared" si="4"/>
        <v>83810</v>
      </c>
      <c r="AX11" s="363">
        <f t="shared" si="5"/>
        <v>9082800</v>
      </c>
      <c r="AY11" s="227"/>
    </row>
    <row r="12" spans="2:51" x14ac:dyDescent="0.2">
      <c r="B12" s="219"/>
      <c r="C12" s="434">
        <v>36</v>
      </c>
      <c r="D12" s="435">
        <v>19</v>
      </c>
      <c r="E12" s="435">
        <v>105</v>
      </c>
      <c r="F12" s="435">
        <v>124</v>
      </c>
      <c r="G12" s="435">
        <v>92</v>
      </c>
      <c r="H12" s="435">
        <v>49</v>
      </c>
      <c r="I12" s="435">
        <v>14</v>
      </c>
      <c r="J12" s="435">
        <v>54</v>
      </c>
      <c r="K12" s="435">
        <v>29</v>
      </c>
      <c r="L12" s="435">
        <v>135</v>
      </c>
      <c r="M12" s="435">
        <v>103</v>
      </c>
      <c r="N12" s="436">
        <v>110</v>
      </c>
      <c r="O12" s="362">
        <f t="shared" si="0"/>
        <v>83810</v>
      </c>
      <c r="P12" s="363">
        <f t="shared" si="1"/>
        <v>9082800</v>
      </c>
      <c r="Q12" s="227"/>
      <c r="S12" s="219"/>
      <c r="T12" s="434">
        <v>112</v>
      </c>
      <c r="U12" s="435">
        <v>143</v>
      </c>
      <c r="V12" s="435">
        <v>110</v>
      </c>
      <c r="W12" s="435">
        <v>50</v>
      </c>
      <c r="X12" s="435">
        <v>21</v>
      </c>
      <c r="Y12" s="435">
        <v>40</v>
      </c>
      <c r="Z12" s="435">
        <v>100</v>
      </c>
      <c r="AA12" s="435">
        <v>77</v>
      </c>
      <c r="AB12" s="435">
        <v>3</v>
      </c>
      <c r="AC12" s="435">
        <v>61</v>
      </c>
      <c r="AD12" s="435">
        <v>39</v>
      </c>
      <c r="AE12" s="436">
        <v>114</v>
      </c>
      <c r="AF12" s="362">
        <f t="shared" si="2"/>
        <v>83810</v>
      </c>
      <c r="AG12" s="363">
        <f t="shared" si="3"/>
        <v>9082800</v>
      </c>
      <c r="AH12" s="227"/>
      <c r="AJ12" s="219"/>
      <c r="AK12" s="434">
        <v>58</v>
      </c>
      <c r="AL12" s="435">
        <v>85</v>
      </c>
      <c r="AM12" s="435">
        <v>116</v>
      </c>
      <c r="AN12" s="435">
        <v>140</v>
      </c>
      <c r="AO12" s="435">
        <v>15</v>
      </c>
      <c r="AP12" s="435">
        <v>81</v>
      </c>
      <c r="AQ12" s="435">
        <v>38</v>
      </c>
      <c r="AR12" s="435">
        <v>129</v>
      </c>
      <c r="AS12" s="435">
        <v>42</v>
      </c>
      <c r="AT12" s="435">
        <v>67</v>
      </c>
      <c r="AU12" s="435">
        <v>4</v>
      </c>
      <c r="AV12" s="436">
        <v>95</v>
      </c>
      <c r="AW12" s="362">
        <f t="shared" si="4"/>
        <v>83810</v>
      </c>
      <c r="AX12" s="363">
        <f t="shared" si="5"/>
        <v>9082800</v>
      </c>
      <c r="AY12" s="227"/>
    </row>
    <row r="13" spans="2:51" x14ac:dyDescent="0.2">
      <c r="B13" s="219"/>
      <c r="C13" s="434">
        <v>65</v>
      </c>
      <c r="D13" s="435">
        <v>130</v>
      </c>
      <c r="E13" s="435">
        <v>32</v>
      </c>
      <c r="F13" s="435">
        <v>13</v>
      </c>
      <c r="G13" s="435">
        <v>6</v>
      </c>
      <c r="H13" s="435">
        <v>69</v>
      </c>
      <c r="I13" s="435">
        <v>127</v>
      </c>
      <c r="J13" s="435">
        <v>133</v>
      </c>
      <c r="K13" s="435">
        <v>90</v>
      </c>
      <c r="L13" s="435">
        <v>66</v>
      </c>
      <c r="M13" s="435">
        <v>89</v>
      </c>
      <c r="N13" s="436">
        <v>50</v>
      </c>
      <c r="O13" s="362">
        <f t="shared" si="0"/>
        <v>83810</v>
      </c>
      <c r="P13" s="363">
        <f t="shared" si="1"/>
        <v>9082800</v>
      </c>
      <c r="Q13" s="227"/>
      <c r="S13" s="219"/>
      <c r="T13" s="434">
        <v>41</v>
      </c>
      <c r="U13" s="435">
        <v>121</v>
      </c>
      <c r="V13" s="435">
        <v>48</v>
      </c>
      <c r="W13" s="435">
        <v>135</v>
      </c>
      <c r="X13" s="435">
        <v>42</v>
      </c>
      <c r="Y13" s="435">
        <v>6</v>
      </c>
      <c r="Z13" s="435">
        <v>115</v>
      </c>
      <c r="AA13" s="435">
        <v>91</v>
      </c>
      <c r="AB13" s="435">
        <v>86</v>
      </c>
      <c r="AC13" s="435">
        <v>116</v>
      </c>
      <c r="AD13" s="435">
        <v>49</v>
      </c>
      <c r="AE13" s="436">
        <v>20</v>
      </c>
      <c r="AF13" s="362">
        <f t="shared" si="2"/>
        <v>83810</v>
      </c>
      <c r="AG13" s="363">
        <f t="shared" si="3"/>
        <v>9082800</v>
      </c>
      <c r="AH13" s="227"/>
      <c r="AJ13" s="219"/>
      <c r="AK13" s="434">
        <v>33</v>
      </c>
      <c r="AL13" s="435">
        <v>121</v>
      </c>
      <c r="AM13" s="435">
        <v>22</v>
      </c>
      <c r="AN13" s="435">
        <v>47</v>
      </c>
      <c r="AO13" s="435">
        <v>66</v>
      </c>
      <c r="AP13" s="435">
        <v>77</v>
      </c>
      <c r="AQ13" s="435">
        <v>113</v>
      </c>
      <c r="AR13" s="435">
        <v>34</v>
      </c>
      <c r="AS13" s="435">
        <v>9</v>
      </c>
      <c r="AT13" s="435">
        <v>96</v>
      </c>
      <c r="AU13" s="435">
        <v>118</v>
      </c>
      <c r="AV13" s="436">
        <v>134</v>
      </c>
      <c r="AW13" s="362">
        <f t="shared" si="4"/>
        <v>83810</v>
      </c>
      <c r="AX13" s="363">
        <f t="shared" si="5"/>
        <v>9082800</v>
      </c>
      <c r="AY13" s="227"/>
    </row>
    <row r="14" spans="2:51" ht="13.5" thickBot="1" x14ac:dyDescent="0.25">
      <c r="B14" s="219"/>
      <c r="C14" s="437">
        <v>144</v>
      </c>
      <c r="D14" s="438">
        <v>77</v>
      </c>
      <c r="E14" s="438">
        <v>8</v>
      </c>
      <c r="F14" s="438">
        <v>81</v>
      </c>
      <c r="G14" s="438">
        <v>46</v>
      </c>
      <c r="H14" s="438">
        <v>3</v>
      </c>
      <c r="I14" s="438">
        <v>93</v>
      </c>
      <c r="J14" s="438">
        <v>47</v>
      </c>
      <c r="K14" s="438">
        <v>94</v>
      </c>
      <c r="L14" s="438">
        <v>59</v>
      </c>
      <c r="M14" s="438">
        <v>136</v>
      </c>
      <c r="N14" s="439">
        <v>82</v>
      </c>
      <c r="O14" s="362">
        <f t="shared" si="0"/>
        <v>83810</v>
      </c>
      <c r="P14" s="363">
        <f t="shared" si="1"/>
        <v>9082800</v>
      </c>
      <c r="Q14" s="227"/>
      <c r="S14" s="219"/>
      <c r="T14" s="437">
        <v>144</v>
      </c>
      <c r="U14" s="438">
        <v>72</v>
      </c>
      <c r="V14" s="438">
        <v>70</v>
      </c>
      <c r="W14" s="438">
        <v>90</v>
      </c>
      <c r="X14" s="438">
        <v>5</v>
      </c>
      <c r="Y14" s="438">
        <v>65</v>
      </c>
      <c r="Z14" s="438">
        <v>136</v>
      </c>
      <c r="AA14" s="438">
        <v>13</v>
      </c>
      <c r="AB14" s="438">
        <v>23</v>
      </c>
      <c r="AC14" s="438">
        <v>87</v>
      </c>
      <c r="AD14" s="438">
        <v>71</v>
      </c>
      <c r="AE14" s="439">
        <v>94</v>
      </c>
      <c r="AF14" s="362">
        <f t="shared" si="2"/>
        <v>83810</v>
      </c>
      <c r="AG14" s="363">
        <f t="shared" si="3"/>
        <v>9082800</v>
      </c>
      <c r="AH14" s="227"/>
      <c r="AJ14" s="219"/>
      <c r="AK14" s="437">
        <v>143</v>
      </c>
      <c r="AL14" s="438">
        <v>133</v>
      </c>
      <c r="AM14" s="438">
        <v>57</v>
      </c>
      <c r="AN14" s="438">
        <v>82</v>
      </c>
      <c r="AO14" s="438">
        <v>114</v>
      </c>
      <c r="AP14" s="438">
        <v>54</v>
      </c>
      <c r="AQ14" s="438">
        <v>69</v>
      </c>
      <c r="AR14" s="438">
        <v>8</v>
      </c>
      <c r="AS14" s="438">
        <v>86</v>
      </c>
      <c r="AT14" s="438">
        <v>1</v>
      </c>
      <c r="AU14" s="438">
        <v>62</v>
      </c>
      <c r="AV14" s="439">
        <v>61</v>
      </c>
      <c r="AW14" s="362">
        <f t="shared" si="4"/>
        <v>83810</v>
      </c>
      <c r="AX14" s="363">
        <f t="shared" si="5"/>
        <v>9082800</v>
      </c>
      <c r="AY14" s="227"/>
    </row>
    <row r="15" spans="2:51" x14ac:dyDescent="0.2">
      <c r="B15" s="219"/>
      <c r="C15" s="367">
        <f t="shared" ref="C15:N15" si="6">SUMSQ(C3:C14)</f>
        <v>83810</v>
      </c>
      <c r="D15" s="368">
        <f t="shared" si="6"/>
        <v>83810</v>
      </c>
      <c r="E15" s="368">
        <f t="shared" si="6"/>
        <v>83810</v>
      </c>
      <c r="F15" s="368">
        <f t="shared" si="6"/>
        <v>83810</v>
      </c>
      <c r="G15" s="368">
        <f t="shared" si="6"/>
        <v>83810</v>
      </c>
      <c r="H15" s="368">
        <f t="shared" si="6"/>
        <v>83810</v>
      </c>
      <c r="I15" s="368">
        <f t="shared" si="6"/>
        <v>83810</v>
      </c>
      <c r="J15" s="368">
        <f t="shared" si="6"/>
        <v>83810</v>
      </c>
      <c r="K15" s="368">
        <f t="shared" si="6"/>
        <v>83810</v>
      </c>
      <c r="L15" s="368">
        <f t="shared" si="6"/>
        <v>83810</v>
      </c>
      <c r="M15" s="368">
        <f t="shared" si="6"/>
        <v>83810</v>
      </c>
      <c r="N15" s="368">
        <f t="shared" si="6"/>
        <v>83810</v>
      </c>
      <c r="O15" s="369">
        <f>SUMSQ(C3,D4,E5,F6,G7,H8,I9,J10,K11,L12,M13,N14)</f>
        <v>83810</v>
      </c>
      <c r="P15" s="427">
        <f>C3^3+D4^3+E5^3+F6^3+G7^3+H8^3+I9^3+J10^3+K11^3+L12^3+M13^3+N14^3</f>
        <v>9082800</v>
      </c>
      <c r="Q15" s="227"/>
      <c r="S15" s="219"/>
      <c r="T15" s="367">
        <f t="shared" ref="T15:AE15" si="7">SUMSQ(T3:T14)</f>
        <v>83810</v>
      </c>
      <c r="U15" s="368">
        <f t="shared" si="7"/>
        <v>83810</v>
      </c>
      <c r="V15" s="368">
        <f t="shared" si="7"/>
        <v>83810</v>
      </c>
      <c r="W15" s="368">
        <f t="shared" si="7"/>
        <v>83810</v>
      </c>
      <c r="X15" s="368">
        <f t="shared" si="7"/>
        <v>83810</v>
      </c>
      <c r="Y15" s="368">
        <f t="shared" si="7"/>
        <v>83810</v>
      </c>
      <c r="Z15" s="368">
        <f t="shared" si="7"/>
        <v>83810</v>
      </c>
      <c r="AA15" s="368">
        <f t="shared" si="7"/>
        <v>83810</v>
      </c>
      <c r="AB15" s="368">
        <f t="shared" si="7"/>
        <v>83810</v>
      </c>
      <c r="AC15" s="368">
        <f t="shared" si="7"/>
        <v>83810</v>
      </c>
      <c r="AD15" s="368">
        <f t="shared" si="7"/>
        <v>83810</v>
      </c>
      <c r="AE15" s="368">
        <f t="shared" si="7"/>
        <v>83810</v>
      </c>
      <c r="AF15" s="369">
        <f>SUMSQ(T3,U4,V5,W6,X7,Y8,Z9,AA10,AB11,AC12,AD13,AE14)</f>
        <v>83810</v>
      </c>
      <c r="AG15" s="427">
        <f>T3^3+U4^3+V5^3+W6^3+X7^3+Y8^3+Z9^3+AA10^3+AB11^3+AC12^3+AD13^3+AE14^3</f>
        <v>9082800</v>
      </c>
      <c r="AH15" s="227"/>
      <c r="AJ15" s="219"/>
      <c r="AK15" s="367">
        <f t="shared" ref="AK15:AV15" si="8">SUMSQ(AK3:AK14)</f>
        <v>83810</v>
      </c>
      <c r="AL15" s="368">
        <f t="shared" si="8"/>
        <v>83810</v>
      </c>
      <c r="AM15" s="368">
        <f t="shared" si="8"/>
        <v>83810</v>
      </c>
      <c r="AN15" s="368">
        <f t="shared" si="8"/>
        <v>83810</v>
      </c>
      <c r="AO15" s="368">
        <f t="shared" si="8"/>
        <v>83810</v>
      </c>
      <c r="AP15" s="368">
        <f t="shared" si="8"/>
        <v>83810</v>
      </c>
      <c r="AQ15" s="368">
        <f t="shared" si="8"/>
        <v>83810</v>
      </c>
      <c r="AR15" s="368">
        <f t="shared" si="8"/>
        <v>83810</v>
      </c>
      <c r="AS15" s="368">
        <f t="shared" si="8"/>
        <v>83810</v>
      </c>
      <c r="AT15" s="368">
        <f t="shared" si="8"/>
        <v>83810</v>
      </c>
      <c r="AU15" s="368">
        <f t="shared" si="8"/>
        <v>83810</v>
      </c>
      <c r="AV15" s="368">
        <f t="shared" si="8"/>
        <v>83810</v>
      </c>
      <c r="AW15" s="369">
        <f>SUMSQ(AK3,AL4,AM5,AN6,AO7,AP8,AQ9,AR10,AS11,AT12,AU13,AV14)</f>
        <v>83810</v>
      </c>
      <c r="AX15" s="427">
        <f>AK3^3+AL4^3+AM5^3+AN6^3+AO7^3+AP8^3+AQ9^3+AR10^3+AS11^3+AT12^3+AU13^3+AV14^3</f>
        <v>9082800</v>
      </c>
      <c r="AY15" s="227"/>
    </row>
    <row r="16" spans="2:51" ht="13.5" thickBot="1" x14ac:dyDescent="0.25">
      <c r="B16" s="219"/>
      <c r="C16" s="272">
        <f t="shared" ref="C16:N16" si="9">C3^3+C4^3+C5^3+C6^3+C7^3+C8^3+C9^3+C10^3+C11^3+C12^3+C13^3+C14^3</f>
        <v>9082800</v>
      </c>
      <c r="D16" s="273">
        <f t="shared" si="9"/>
        <v>9082800</v>
      </c>
      <c r="E16" s="273">
        <f t="shared" si="9"/>
        <v>9082800</v>
      </c>
      <c r="F16" s="273">
        <f t="shared" si="9"/>
        <v>9082800</v>
      </c>
      <c r="G16" s="273">
        <f t="shared" si="9"/>
        <v>9082800</v>
      </c>
      <c r="H16" s="273">
        <f t="shared" si="9"/>
        <v>9082800</v>
      </c>
      <c r="I16" s="273">
        <f t="shared" si="9"/>
        <v>9082800</v>
      </c>
      <c r="J16" s="273">
        <f t="shared" si="9"/>
        <v>9082800</v>
      </c>
      <c r="K16" s="273">
        <f t="shared" si="9"/>
        <v>9082800</v>
      </c>
      <c r="L16" s="273">
        <f t="shared" si="9"/>
        <v>9082800</v>
      </c>
      <c r="M16" s="273">
        <f t="shared" si="9"/>
        <v>9082800</v>
      </c>
      <c r="N16" s="273">
        <f t="shared" si="9"/>
        <v>9082800</v>
      </c>
      <c r="O16" s="373">
        <f>SUMSQ(C14,D13,E12,F11,G10,H9,I8,J7,K6,L5,M4,N3)</f>
        <v>83810</v>
      </c>
      <c r="P16" s="428">
        <f>C14^3+D13^3+E12^3+F11^3+G10^3+H9^3+I8^3+J7^3+K6^3+L5^3+M4^3+N3^3</f>
        <v>9082800</v>
      </c>
      <c r="Q16" s="227"/>
      <c r="S16" s="219"/>
      <c r="T16" s="272">
        <f t="shared" ref="T16:AE16" si="10">T3^3+T4^3+T5^3+T6^3+T7^3+T8^3+T9^3+T10^3+T11^3+T12^3+T13^3+T14^3</f>
        <v>9082800</v>
      </c>
      <c r="U16" s="273">
        <f t="shared" si="10"/>
        <v>9082800</v>
      </c>
      <c r="V16" s="273">
        <f t="shared" si="10"/>
        <v>9082800</v>
      </c>
      <c r="W16" s="273">
        <f t="shared" si="10"/>
        <v>9082800</v>
      </c>
      <c r="X16" s="273">
        <f t="shared" si="10"/>
        <v>9082800</v>
      </c>
      <c r="Y16" s="273">
        <f t="shared" si="10"/>
        <v>9082800</v>
      </c>
      <c r="Z16" s="273">
        <f t="shared" si="10"/>
        <v>9082800</v>
      </c>
      <c r="AA16" s="273">
        <f t="shared" si="10"/>
        <v>9082800</v>
      </c>
      <c r="AB16" s="273">
        <f t="shared" si="10"/>
        <v>9082800</v>
      </c>
      <c r="AC16" s="273">
        <f t="shared" si="10"/>
        <v>9082800</v>
      </c>
      <c r="AD16" s="273">
        <f t="shared" si="10"/>
        <v>9082800</v>
      </c>
      <c r="AE16" s="273">
        <f t="shared" si="10"/>
        <v>9082800</v>
      </c>
      <c r="AF16" s="373">
        <f>SUMSQ(T14,U13,V12,W11,X10,Y9,Z8,AA7,AB6,AC5,AD4,AE3)</f>
        <v>83810</v>
      </c>
      <c r="AG16" s="428">
        <f>T14^3+U13^3+V12^3+W11^3+X10^3+Y9^3+Z8^3+AA7^3+AB6^3+AC5^3+AD4^3+AE3^3</f>
        <v>9082800</v>
      </c>
      <c r="AH16" s="227"/>
      <c r="AJ16" s="219"/>
      <c r="AK16" s="272">
        <f t="shared" ref="AK16:AV16" si="11">AK3^3+AK4^3+AK5^3+AK6^3+AK7^3+AK8^3+AK9^3+AK10^3+AK11^3+AK12^3+AK13^3+AK14^3</f>
        <v>9082800</v>
      </c>
      <c r="AL16" s="273">
        <f t="shared" si="11"/>
        <v>9082800</v>
      </c>
      <c r="AM16" s="273">
        <f t="shared" si="11"/>
        <v>9082800</v>
      </c>
      <c r="AN16" s="273">
        <f t="shared" si="11"/>
        <v>9082800</v>
      </c>
      <c r="AO16" s="273">
        <f t="shared" si="11"/>
        <v>9082800</v>
      </c>
      <c r="AP16" s="273">
        <f t="shared" si="11"/>
        <v>9082800</v>
      </c>
      <c r="AQ16" s="273">
        <f t="shared" si="11"/>
        <v>9082800</v>
      </c>
      <c r="AR16" s="273">
        <f t="shared" si="11"/>
        <v>9082800</v>
      </c>
      <c r="AS16" s="273">
        <f t="shared" si="11"/>
        <v>9082800</v>
      </c>
      <c r="AT16" s="273">
        <f t="shared" si="11"/>
        <v>9082800</v>
      </c>
      <c r="AU16" s="273">
        <f t="shared" si="11"/>
        <v>9082800</v>
      </c>
      <c r="AV16" s="273">
        <f t="shared" si="11"/>
        <v>9082800</v>
      </c>
      <c r="AW16" s="373">
        <f>SUMSQ(AK14,AL13,AM12,AN11,AO10,AP9,AQ8,AR7,AS6,AT5,AU4,AV3)</f>
        <v>83810</v>
      </c>
      <c r="AX16" s="428">
        <f>AK14^3+AL13^3+AM12^3+AN11^3+AO10^3+AP9^3+AQ8^3+AR7^3+AS6^3+AT5^3+AU4^3+AV3^3</f>
        <v>9082800</v>
      </c>
      <c r="AY16" s="227"/>
    </row>
    <row r="17" spans="2:51" ht="13.5" thickBot="1" x14ac:dyDescent="0.25">
      <c r="B17" s="275" t="s">
        <v>0</v>
      </c>
      <c r="C17" s="276"/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276"/>
      <c r="O17" s="429"/>
      <c r="P17" s="429"/>
      <c r="Q17" s="278"/>
      <c r="S17" s="275" t="s">
        <v>0</v>
      </c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429"/>
      <c r="AG17" s="429"/>
      <c r="AH17" s="278"/>
      <c r="AJ17" s="275" t="s">
        <v>0</v>
      </c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  <c r="AV17" s="276"/>
      <c r="AW17" s="429"/>
      <c r="AX17" s="429"/>
      <c r="AY17" s="278"/>
    </row>
    <row r="18" spans="2:51" ht="13.5" thickBot="1" x14ac:dyDescent="0.25">
      <c r="T18" s="140" t="s">
        <v>0</v>
      </c>
      <c r="AK18" s="140" t="s">
        <v>0</v>
      </c>
    </row>
    <row r="19" spans="2:51" ht="13.5" thickBot="1" x14ac:dyDescent="0.25">
      <c r="B19" s="215" t="s">
        <v>0</v>
      </c>
      <c r="C19" s="216"/>
      <c r="D19" s="216"/>
      <c r="E19" s="216"/>
      <c r="F19" s="216"/>
      <c r="G19" s="216"/>
      <c r="H19" s="216"/>
      <c r="I19" s="353" t="s">
        <v>327</v>
      </c>
      <c r="J19" s="216"/>
      <c r="K19" s="216"/>
      <c r="L19" s="216"/>
      <c r="M19" s="216"/>
      <c r="N19" s="216"/>
      <c r="O19" s="216"/>
      <c r="P19" s="216"/>
      <c r="Q19" s="217"/>
      <c r="S19" s="215" t="s">
        <v>0</v>
      </c>
      <c r="T19" s="216"/>
      <c r="U19" s="216"/>
      <c r="V19" s="216"/>
      <c r="W19" s="216"/>
      <c r="X19" s="216"/>
      <c r="Y19" s="216"/>
      <c r="Z19" s="353" t="s">
        <v>328</v>
      </c>
      <c r="AA19" s="216"/>
      <c r="AB19" s="216"/>
      <c r="AC19" s="216"/>
      <c r="AD19" s="216"/>
      <c r="AE19" s="216"/>
      <c r="AF19" s="216"/>
      <c r="AG19" s="216"/>
      <c r="AH19" s="217"/>
      <c r="AJ19" s="215" t="s">
        <v>0</v>
      </c>
      <c r="AK19" s="216"/>
      <c r="AL19" s="216"/>
      <c r="AM19" s="216"/>
      <c r="AN19" s="216"/>
      <c r="AO19" s="216"/>
      <c r="AP19" s="216"/>
      <c r="AQ19" s="353" t="s">
        <v>329</v>
      </c>
      <c r="AR19" s="216"/>
      <c r="AS19" s="216"/>
      <c r="AT19" s="216"/>
      <c r="AU19" s="216"/>
      <c r="AV19" s="216"/>
      <c r="AW19" s="216"/>
      <c r="AX19" s="216"/>
      <c r="AY19" s="217"/>
    </row>
    <row r="20" spans="2:51" x14ac:dyDescent="0.2">
      <c r="B20" s="219"/>
      <c r="C20" s="440">
        <v>2</v>
      </c>
      <c r="D20" s="432">
        <v>12</v>
      </c>
      <c r="E20" s="432">
        <v>88</v>
      </c>
      <c r="F20" s="432">
        <v>84</v>
      </c>
      <c r="G20" s="432">
        <v>144</v>
      </c>
      <c r="H20" s="432">
        <v>137</v>
      </c>
      <c r="I20" s="432">
        <v>59</v>
      </c>
      <c r="J20" s="432">
        <v>83</v>
      </c>
      <c r="K20" s="432">
        <v>91</v>
      </c>
      <c r="L20" s="432">
        <v>31</v>
      </c>
      <c r="M20" s="432">
        <v>76</v>
      </c>
      <c r="N20" s="433">
        <v>63</v>
      </c>
      <c r="O20" s="357">
        <f t="shared" ref="O20:O31" si="12">SUMSQ(C20:N20)</f>
        <v>83810</v>
      </c>
      <c r="P20" s="358">
        <f t="shared" ref="P20:P31" si="13">C20^3+D20^3+E20^3+F20^3+G20^3+H20^3+I20^3+J20^3+K20^3+L20^3+M20^3+N20^3</f>
        <v>9082800</v>
      </c>
      <c r="Q20" s="227"/>
      <c r="S20" s="219"/>
      <c r="T20" s="440">
        <v>3</v>
      </c>
      <c r="U20" s="432">
        <v>40</v>
      </c>
      <c r="V20" s="432">
        <v>96</v>
      </c>
      <c r="W20" s="432">
        <v>11</v>
      </c>
      <c r="X20" s="432">
        <v>63</v>
      </c>
      <c r="Y20" s="432">
        <v>80</v>
      </c>
      <c r="Z20" s="432">
        <v>65</v>
      </c>
      <c r="AA20" s="432">
        <v>82</v>
      </c>
      <c r="AB20" s="432">
        <v>134</v>
      </c>
      <c r="AC20" s="432">
        <v>49</v>
      </c>
      <c r="AD20" s="432">
        <v>105</v>
      </c>
      <c r="AE20" s="433">
        <v>142</v>
      </c>
      <c r="AF20" s="357">
        <f t="shared" ref="AF20:AF31" si="14">SUMSQ(T20:AE20)</f>
        <v>83810</v>
      </c>
      <c r="AG20" s="358">
        <f t="shared" ref="AG20:AG31" si="15">T20^3+U20^3+V20^3+W20^3+X20^3+Y20^3+Z20^3+AA20^3+AB20^3+AC20^3+AD20^3+AE20^3</f>
        <v>9082800</v>
      </c>
      <c r="AH20" s="227"/>
      <c r="AJ20" s="219"/>
      <c r="AK20" s="440">
        <v>4</v>
      </c>
      <c r="AL20" s="432">
        <v>35</v>
      </c>
      <c r="AM20" s="432">
        <v>27</v>
      </c>
      <c r="AN20" s="432">
        <v>62</v>
      </c>
      <c r="AO20" s="432">
        <v>109</v>
      </c>
      <c r="AP20" s="432">
        <v>100</v>
      </c>
      <c r="AQ20" s="432">
        <v>45</v>
      </c>
      <c r="AR20" s="432">
        <v>36</v>
      </c>
      <c r="AS20" s="432">
        <v>83</v>
      </c>
      <c r="AT20" s="432">
        <v>118</v>
      </c>
      <c r="AU20" s="432">
        <v>110</v>
      </c>
      <c r="AV20" s="433">
        <v>141</v>
      </c>
      <c r="AW20" s="357">
        <f t="shared" ref="AW20:AW31" si="16">SUMSQ(AK20:AV20)</f>
        <v>83810</v>
      </c>
      <c r="AX20" s="358">
        <f t="shared" ref="AX20:AX31" si="17">AK20^3+AL20^3+AM20^3+AN20^3+AO20^3+AP20^3+AQ20^3+AR20^3+AS20^3+AT20^3+AU20^3+AV20^3</f>
        <v>9082800</v>
      </c>
      <c r="AY20" s="227"/>
    </row>
    <row r="21" spans="2:51" x14ac:dyDescent="0.2">
      <c r="B21" s="219"/>
      <c r="C21" s="434">
        <v>112</v>
      </c>
      <c r="D21" s="435">
        <v>24</v>
      </c>
      <c r="E21" s="435">
        <v>123</v>
      </c>
      <c r="F21" s="435">
        <v>11</v>
      </c>
      <c r="G21" s="435">
        <v>49</v>
      </c>
      <c r="H21" s="435">
        <v>111</v>
      </c>
      <c r="I21" s="435">
        <v>136</v>
      </c>
      <c r="J21" s="435">
        <v>27</v>
      </c>
      <c r="K21" s="435">
        <v>68</v>
      </c>
      <c r="L21" s="435">
        <v>79</v>
      </c>
      <c r="M21" s="435">
        <v>32</v>
      </c>
      <c r="N21" s="436">
        <v>98</v>
      </c>
      <c r="O21" s="362">
        <f t="shared" si="12"/>
        <v>83810</v>
      </c>
      <c r="P21" s="363">
        <f t="shared" si="13"/>
        <v>9082800</v>
      </c>
      <c r="Q21" s="227"/>
      <c r="S21" s="219"/>
      <c r="T21" s="434">
        <v>97</v>
      </c>
      <c r="U21" s="435">
        <v>17</v>
      </c>
      <c r="V21" s="435">
        <v>20</v>
      </c>
      <c r="W21" s="435">
        <v>57</v>
      </c>
      <c r="X21" s="435">
        <v>78</v>
      </c>
      <c r="Y21" s="435">
        <v>133</v>
      </c>
      <c r="Z21" s="435">
        <v>12</v>
      </c>
      <c r="AA21" s="435">
        <v>67</v>
      </c>
      <c r="AB21" s="435">
        <v>88</v>
      </c>
      <c r="AC21" s="435">
        <v>125</v>
      </c>
      <c r="AD21" s="435">
        <v>128</v>
      </c>
      <c r="AE21" s="436">
        <v>48</v>
      </c>
      <c r="AF21" s="362">
        <f t="shared" si="14"/>
        <v>83810</v>
      </c>
      <c r="AG21" s="363">
        <f t="shared" si="15"/>
        <v>9082800</v>
      </c>
      <c r="AH21" s="227"/>
      <c r="AJ21" s="219"/>
      <c r="AK21" s="434">
        <v>42</v>
      </c>
      <c r="AL21" s="435">
        <v>18</v>
      </c>
      <c r="AM21" s="435">
        <v>136</v>
      </c>
      <c r="AN21" s="435">
        <v>86</v>
      </c>
      <c r="AO21" s="435">
        <v>41</v>
      </c>
      <c r="AP21" s="435">
        <v>108</v>
      </c>
      <c r="AQ21" s="435">
        <v>37</v>
      </c>
      <c r="AR21" s="435">
        <v>104</v>
      </c>
      <c r="AS21" s="435">
        <v>59</v>
      </c>
      <c r="AT21" s="435">
        <v>9</v>
      </c>
      <c r="AU21" s="435">
        <v>127</v>
      </c>
      <c r="AV21" s="436">
        <v>103</v>
      </c>
      <c r="AW21" s="362">
        <f t="shared" si="16"/>
        <v>83810</v>
      </c>
      <c r="AX21" s="363">
        <f t="shared" si="17"/>
        <v>9082800</v>
      </c>
      <c r="AY21" s="227"/>
    </row>
    <row r="22" spans="2:51" x14ac:dyDescent="0.2">
      <c r="B22" s="219"/>
      <c r="C22" s="434">
        <v>87</v>
      </c>
      <c r="D22" s="435">
        <v>60</v>
      </c>
      <c r="E22" s="435">
        <v>29</v>
      </c>
      <c r="F22" s="435">
        <v>50</v>
      </c>
      <c r="G22" s="435">
        <v>78</v>
      </c>
      <c r="H22" s="435">
        <v>16</v>
      </c>
      <c r="I22" s="435">
        <v>103</v>
      </c>
      <c r="J22" s="435">
        <v>141</v>
      </c>
      <c r="K22" s="435">
        <v>64</v>
      </c>
      <c r="L22" s="435">
        <v>130</v>
      </c>
      <c r="M22" s="435">
        <v>107</v>
      </c>
      <c r="N22" s="436">
        <v>5</v>
      </c>
      <c r="O22" s="362">
        <f t="shared" si="12"/>
        <v>83810</v>
      </c>
      <c r="P22" s="363">
        <f t="shared" si="13"/>
        <v>9082800</v>
      </c>
      <c r="Q22" s="227"/>
      <c r="S22" s="219"/>
      <c r="T22" s="434">
        <v>109</v>
      </c>
      <c r="U22" s="435">
        <v>113</v>
      </c>
      <c r="V22" s="435">
        <v>35</v>
      </c>
      <c r="W22" s="435">
        <v>102</v>
      </c>
      <c r="X22" s="435">
        <v>19</v>
      </c>
      <c r="Y22" s="435">
        <v>25</v>
      </c>
      <c r="Z22" s="435">
        <v>120</v>
      </c>
      <c r="AA22" s="435">
        <v>126</v>
      </c>
      <c r="AB22" s="435">
        <v>43</v>
      </c>
      <c r="AC22" s="435">
        <v>110</v>
      </c>
      <c r="AD22" s="435">
        <v>32</v>
      </c>
      <c r="AE22" s="436">
        <v>36</v>
      </c>
      <c r="AF22" s="362">
        <f t="shared" si="14"/>
        <v>83810</v>
      </c>
      <c r="AG22" s="363">
        <f t="shared" si="15"/>
        <v>9082800</v>
      </c>
      <c r="AH22" s="227"/>
      <c r="AJ22" s="219"/>
      <c r="AK22" s="434">
        <v>38</v>
      </c>
      <c r="AL22" s="435">
        <v>28</v>
      </c>
      <c r="AM22" s="435">
        <v>32</v>
      </c>
      <c r="AN22" s="435">
        <v>69</v>
      </c>
      <c r="AO22" s="435">
        <v>139</v>
      </c>
      <c r="AP22" s="435">
        <v>39</v>
      </c>
      <c r="AQ22" s="435">
        <v>106</v>
      </c>
      <c r="AR22" s="435">
        <v>6</v>
      </c>
      <c r="AS22" s="435">
        <v>76</v>
      </c>
      <c r="AT22" s="435">
        <v>113</v>
      </c>
      <c r="AU22" s="435">
        <v>117</v>
      </c>
      <c r="AV22" s="436">
        <v>107</v>
      </c>
      <c r="AW22" s="362">
        <f t="shared" si="16"/>
        <v>83810</v>
      </c>
      <c r="AX22" s="363">
        <f t="shared" si="17"/>
        <v>9082800</v>
      </c>
      <c r="AY22" s="227"/>
    </row>
    <row r="23" spans="2:51" x14ac:dyDescent="0.2">
      <c r="B23" s="219"/>
      <c r="C23" s="434">
        <v>143</v>
      </c>
      <c r="D23" s="435">
        <v>133</v>
      </c>
      <c r="E23" s="435">
        <v>57</v>
      </c>
      <c r="F23" s="435">
        <v>61</v>
      </c>
      <c r="G23" s="435">
        <v>1</v>
      </c>
      <c r="H23" s="435">
        <v>8</v>
      </c>
      <c r="I23" s="435">
        <v>86</v>
      </c>
      <c r="J23" s="435">
        <v>62</v>
      </c>
      <c r="K23" s="435">
        <v>54</v>
      </c>
      <c r="L23" s="435">
        <v>114</v>
      </c>
      <c r="M23" s="435">
        <v>69</v>
      </c>
      <c r="N23" s="436">
        <v>82</v>
      </c>
      <c r="O23" s="362">
        <f t="shared" si="12"/>
        <v>83810</v>
      </c>
      <c r="P23" s="363">
        <f t="shared" si="13"/>
        <v>9082800</v>
      </c>
      <c r="Q23" s="227"/>
      <c r="S23" s="219"/>
      <c r="T23" s="434">
        <v>104</v>
      </c>
      <c r="U23" s="435">
        <v>100</v>
      </c>
      <c r="V23" s="435">
        <v>124</v>
      </c>
      <c r="W23" s="435">
        <v>44</v>
      </c>
      <c r="X23" s="435">
        <v>1</v>
      </c>
      <c r="Y23" s="435">
        <v>66</v>
      </c>
      <c r="Z23" s="435">
        <v>79</v>
      </c>
      <c r="AA23" s="435">
        <v>144</v>
      </c>
      <c r="AB23" s="435">
        <v>101</v>
      </c>
      <c r="AC23" s="435">
        <v>21</v>
      </c>
      <c r="AD23" s="435">
        <v>45</v>
      </c>
      <c r="AE23" s="436">
        <v>41</v>
      </c>
      <c r="AF23" s="362">
        <f t="shared" si="14"/>
        <v>83810</v>
      </c>
      <c r="AG23" s="363">
        <f t="shared" si="15"/>
        <v>9082800</v>
      </c>
      <c r="AH23" s="227"/>
      <c r="AJ23" s="219"/>
      <c r="AK23" s="434">
        <v>81</v>
      </c>
      <c r="AL23" s="435">
        <v>124</v>
      </c>
      <c r="AM23" s="435">
        <v>68</v>
      </c>
      <c r="AN23" s="435">
        <v>54</v>
      </c>
      <c r="AO23" s="435">
        <v>23</v>
      </c>
      <c r="AP23" s="435">
        <v>142</v>
      </c>
      <c r="AQ23" s="435">
        <v>3</v>
      </c>
      <c r="AR23" s="435">
        <v>122</v>
      </c>
      <c r="AS23" s="435">
        <v>91</v>
      </c>
      <c r="AT23" s="435">
        <v>77</v>
      </c>
      <c r="AU23" s="435">
        <v>21</v>
      </c>
      <c r="AV23" s="436">
        <v>64</v>
      </c>
      <c r="AW23" s="362">
        <f t="shared" si="16"/>
        <v>83810</v>
      </c>
      <c r="AX23" s="363">
        <f t="shared" si="17"/>
        <v>9082800</v>
      </c>
      <c r="AY23" s="227"/>
    </row>
    <row r="24" spans="2:51" x14ac:dyDescent="0.2">
      <c r="B24" s="219"/>
      <c r="C24" s="434">
        <v>58</v>
      </c>
      <c r="D24" s="435">
        <v>85</v>
      </c>
      <c r="E24" s="435">
        <v>116</v>
      </c>
      <c r="F24" s="435">
        <v>95</v>
      </c>
      <c r="G24" s="435">
        <v>67</v>
      </c>
      <c r="H24" s="435">
        <v>129</v>
      </c>
      <c r="I24" s="435">
        <v>42</v>
      </c>
      <c r="J24" s="435">
        <v>4</v>
      </c>
      <c r="K24" s="435">
        <v>81</v>
      </c>
      <c r="L24" s="435">
        <v>15</v>
      </c>
      <c r="M24" s="435">
        <v>38</v>
      </c>
      <c r="N24" s="436">
        <v>140</v>
      </c>
      <c r="O24" s="362">
        <f t="shared" si="12"/>
        <v>83810</v>
      </c>
      <c r="P24" s="363">
        <f t="shared" si="13"/>
        <v>9082800</v>
      </c>
      <c r="Q24" s="227"/>
      <c r="S24" s="219"/>
      <c r="T24" s="434">
        <v>56</v>
      </c>
      <c r="U24" s="435">
        <v>51</v>
      </c>
      <c r="V24" s="435">
        <v>138</v>
      </c>
      <c r="W24" s="435">
        <v>119</v>
      </c>
      <c r="X24" s="435">
        <v>58</v>
      </c>
      <c r="Y24" s="435">
        <v>18</v>
      </c>
      <c r="Z24" s="435">
        <v>127</v>
      </c>
      <c r="AA24" s="435">
        <v>87</v>
      </c>
      <c r="AB24" s="435">
        <v>26</v>
      </c>
      <c r="AC24" s="435">
        <v>7</v>
      </c>
      <c r="AD24" s="435">
        <v>94</v>
      </c>
      <c r="AE24" s="436">
        <v>89</v>
      </c>
      <c r="AF24" s="362">
        <f t="shared" si="14"/>
        <v>83810</v>
      </c>
      <c r="AG24" s="363">
        <f t="shared" si="15"/>
        <v>9082800</v>
      </c>
      <c r="AH24" s="227"/>
      <c r="AJ24" s="219"/>
      <c r="AK24" s="434">
        <v>85</v>
      </c>
      <c r="AL24" s="435">
        <v>44</v>
      </c>
      <c r="AM24" s="435">
        <v>24</v>
      </c>
      <c r="AN24" s="435">
        <v>133</v>
      </c>
      <c r="AO24" s="435">
        <v>55</v>
      </c>
      <c r="AP24" s="435">
        <v>17</v>
      </c>
      <c r="AQ24" s="435">
        <v>128</v>
      </c>
      <c r="AR24" s="435">
        <v>90</v>
      </c>
      <c r="AS24" s="435">
        <v>12</v>
      </c>
      <c r="AT24" s="435">
        <v>121</v>
      </c>
      <c r="AU24" s="435">
        <v>101</v>
      </c>
      <c r="AV24" s="436">
        <v>60</v>
      </c>
      <c r="AW24" s="362">
        <f t="shared" si="16"/>
        <v>83810</v>
      </c>
      <c r="AX24" s="363">
        <f t="shared" si="17"/>
        <v>9082800</v>
      </c>
      <c r="AY24" s="227"/>
    </row>
    <row r="25" spans="2:51" x14ac:dyDescent="0.2">
      <c r="B25" s="219"/>
      <c r="C25" s="434">
        <v>73</v>
      </c>
      <c r="D25" s="435">
        <v>44</v>
      </c>
      <c r="E25" s="435">
        <v>14</v>
      </c>
      <c r="F25" s="435">
        <v>115</v>
      </c>
      <c r="G25" s="435">
        <v>138</v>
      </c>
      <c r="H25" s="435">
        <v>93</v>
      </c>
      <c r="I25" s="435">
        <v>18</v>
      </c>
      <c r="J25" s="435">
        <v>35</v>
      </c>
      <c r="K25" s="435">
        <v>124</v>
      </c>
      <c r="L25" s="435">
        <v>89</v>
      </c>
      <c r="M25" s="435">
        <v>28</v>
      </c>
      <c r="N25" s="436">
        <v>99</v>
      </c>
      <c r="O25" s="362">
        <f t="shared" si="12"/>
        <v>83810</v>
      </c>
      <c r="P25" s="363">
        <f t="shared" si="13"/>
        <v>9082800</v>
      </c>
      <c r="Q25" s="227"/>
      <c r="S25" s="219"/>
      <c r="T25" s="434">
        <v>46</v>
      </c>
      <c r="U25" s="435">
        <v>24</v>
      </c>
      <c r="V25" s="435">
        <v>107</v>
      </c>
      <c r="W25" s="435">
        <v>33</v>
      </c>
      <c r="X25" s="435">
        <v>140</v>
      </c>
      <c r="Y25" s="435">
        <v>75</v>
      </c>
      <c r="Z25" s="435">
        <v>70</v>
      </c>
      <c r="AA25" s="435">
        <v>5</v>
      </c>
      <c r="AB25" s="435">
        <v>112</v>
      </c>
      <c r="AC25" s="435">
        <v>38</v>
      </c>
      <c r="AD25" s="435">
        <v>121</v>
      </c>
      <c r="AE25" s="436">
        <v>99</v>
      </c>
      <c r="AF25" s="362">
        <f t="shared" si="14"/>
        <v>83810</v>
      </c>
      <c r="AG25" s="363">
        <f t="shared" si="15"/>
        <v>9082800</v>
      </c>
      <c r="AH25" s="227"/>
      <c r="AJ25" s="219"/>
      <c r="AK25" s="434">
        <v>129</v>
      </c>
      <c r="AL25" s="435">
        <v>93</v>
      </c>
      <c r="AM25" s="435">
        <v>111</v>
      </c>
      <c r="AN25" s="435">
        <v>8</v>
      </c>
      <c r="AO25" s="435">
        <v>105</v>
      </c>
      <c r="AP25" s="435">
        <v>65</v>
      </c>
      <c r="AQ25" s="435">
        <v>80</v>
      </c>
      <c r="AR25" s="435">
        <v>40</v>
      </c>
      <c r="AS25" s="435">
        <v>137</v>
      </c>
      <c r="AT25" s="435">
        <v>34</v>
      </c>
      <c r="AU25" s="435">
        <v>52</v>
      </c>
      <c r="AV25" s="436">
        <v>16</v>
      </c>
      <c r="AW25" s="362">
        <f t="shared" si="16"/>
        <v>83810</v>
      </c>
      <c r="AX25" s="363">
        <f t="shared" si="17"/>
        <v>9082800</v>
      </c>
      <c r="AY25" s="227"/>
    </row>
    <row r="26" spans="2:51" x14ac:dyDescent="0.2">
      <c r="B26" s="219"/>
      <c r="C26" s="434">
        <v>20</v>
      </c>
      <c r="D26" s="435">
        <v>17</v>
      </c>
      <c r="E26" s="435">
        <v>75</v>
      </c>
      <c r="F26" s="435">
        <v>13</v>
      </c>
      <c r="G26" s="435">
        <v>71</v>
      </c>
      <c r="H26" s="435">
        <v>65</v>
      </c>
      <c r="I26" s="435">
        <v>108</v>
      </c>
      <c r="J26" s="435">
        <v>100</v>
      </c>
      <c r="K26" s="435">
        <v>142</v>
      </c>
      <c r="L26" s="435">
        <v>126</v>
      </c>
      <c r="M26" s="435">
        <v>39</v>
      </c>
      <c r="N26" s="436">
        <v>94</v>
      </c>
      <c r="O26" s="362">
        <f t="shared" si="12"/>
        <v>83810</v>
      </c>
      <c r="P26" s="363">
        <f t="shared" si="13"/>
        <v>9082800</v>
      </c>
      <c r="Q26" s="227"/>
      <c r="S26" s="219"/>
      <c r="T26" s="434">
        <v>123</v>
      </c>
      <c r="U26" s="435">
        <v>139</v>
      </c>
      <c r="V26" s="435">
        <v>106</v>
      </c>
      <c r="W26" s="435">
        <v>62</v>
      </c>
      <c r="X26" s="435">
        <v>28</v>
      </c>
      <c r="Y26" s="435">
        <v>59</v>
      </c>
      <c r="Z26" s="435">
        <v>86</v>
      </c>
      <c r="AA26" s="435">
        <v>117</v>
      </c>
      <c r="AB26" s="435">
        <v>83</v>
      </c>
      <c r="AC26" s="435">
        <v>39</v>
      </c>
      <c r="AD26" s="435">
        <v>6</v>
      </c>
      <c r="AE26" s="436">
        <v>22</v>
      </c>
      <c r="AF26" s="362">
        <f t="shared" si="14"/>
        <v>83810</v>
      </c>
      <c r="AG26" s="363">
        <f t="shared" si="15"/>
        <v>9082800</v>
      </c>
      <c r="AH26" s="227"/>
      <c r="AJ26" s="219"/>
      <c r="AK26" s="434">
        <v>58</v>
      </c>
      <c r="AL26" s="435">
        <v>73</v>
      </c>
      <c r="AM26" s="435">
        <v>112</v>
      </c>
      <c r="AN26" s="435">
        <v>143</v>
      </c>
      <c r="AO26" s="435">
        <v>102</v>
      </c>
      <c r="AP26" s="435">
        <v>20</v>
      </c>
      <c r="AQ26" s="435">
        <v>125</v>
      </c>
      <c r="AR26" s="435">
        <v>43</v>
      </c>
      <c r="AS26" s="435">
        <v>2</v>
      </c>
      <c r="AT26" s="435">
        <v>33</v>
      </c>
      <c r="AU26" s="435">
        <v>72</v>
      </c>
      <c r="AV26" s="436">
        <v>87</v>
      </c>
      <c r="AW26" s="362">
        <f t="shared" si="16"/>
        <v>83810</v>
      </c>
      <c r="AX26" s="363">
        <f t="shared" si="17"/>
        <v>9082800</v>
      </c>
      <c r="AY26" s="227"/>
    </row>
    <row r="27" spans="2:51" x14ac:dyDescent="0.2">
      <c r="B27" s="219"/>
      <c r="C27" s="434">
        <v>33</v>
      </c>
      <c r="D27" s="435">
        <v>121</v>
      </c>
      <c r="E27" s="435">
        <v>22</v>
      </c>
      <c r="F27" s="435">
        <v>134</v>
      </c>
      <c r="G27" s="435">
        <v>96</v>
      </c>
      <c r="H27" s="435">
        <v>34</v>
      </c>
      <c r="I27" s="435">
        <v>9</v>
      </c>
      <c r="J27" s="435">
        <v>118</v>
      </c>
      <c r="K27" s="435">
        <v>77</v>
      </c>
      <c r="L27" s="435">
        <v>66</v>
      </c>
      <c r="M27" s="435">
        <v>113</v>
      </c>
      <c r="N27" s="436">
        <v>47</v>
      </c>
      <c r="O27" s="362">
        <f t="shared" si="12"/>
        <v>83810</v>
      </c>
      <c r="P27" s="363">
        <f t="shared" si="13"/>
        <v>9082800</v>
      </c>
      <c r="Q27" s="227"/>
      <c r="S27" s="219"/>
      <c r="T27" s="434">
        <v>143</v>
      </c>
      <c r="U27" s="435">
        <v>74</v>
      </c>
      <c r="V27" s="435">
        <v>37</v>
      </c>
      <c r="W27" s="435">
        <v>64</v>
      </c>
      <c r="X27" s="435">
        <v>60</v>
      </c>
      <c r="Y27" s="435">
        <v>135</v>
      </c>
      <c r="Z27" s="435">
        <v>10</v>
      </c>
      <c r="AA27" s="435">
        <v>85</v>
      </c>
      <c r="AB27" s="435">
        <v>81</v>
      </c>
      <c r="AC27" s="435">
        <v>108</v>
      </c>
      <c r="AD27" s="435">
        <v>71</v>
      </c>
      <c r="AE27" s="436">
        <v>2</v>
      </c>
      <c r="AF27" s="362">
        <f t="shared" si="14"/>
        <v>83810</v>
      </c>
      <c r="AG27" s="363">
        <f t="shared" si="15"/>
        <v>9082800</v>
      </c>
      <c r="AH27" s="227"/>
      <c r="AJ27" s="219"/>
      <c r="AK27" s="434">
        <v>95</v>
      </c>
      <c r="AL27" s="435">
        <v>115</v>
      </c>
      <c r="AM27" s="435">
        <v>11</v>
      </c>
      <c r="AN27" s="435">
        <v>61</v>
      </c>
      <c r="AO27" s="435">
        <v>48</v>
      </c>
      <c r="AP27" s="435">
        <v>13</v>
      </c>
      <c r="AQ27" s="435">
        <v>132</v>
      </c>
      <c r="AR27" s="435">
        <v>97</v>
      </c>
      <c r="AS27" s="435">
        <v>84</v>
      </c>
      <c r="AT27" s="435">
        <v>134</v>
      </c>
      <c r="AU27" s="435">
        <v>30</v>
      </c>
      <c r="AV27" s="436">
        <v>50</v>
      </c>
      <c r="AW27" s="362">
        <f t="shared" si="16"/>
        <v>83810</v>
      </c>
      <c r="AX27" s="363">
        <f t="shared" si="17"/>
        <v>9082800</v>
      </c>
      <c r="AY27" s="227"/>
    </row>
    <row r="28" spans="2:51" x14ac:dyDescent="0.2">
      <c r="B28" s="219"/>
      <c r="C28" s="434">
        <v>43</v>
      </c>
      <c r="D28" s="435">
        <v>90</v>
      </c>
      <c r="E28" s="435">
        <v>25</v>
      </c>
      <c r="F28" s="435">
        <v>97</v>
      </c>
      <c r="G28" s="435">
        <v>53</v>
      </c>
      <c r="H28" s="435">
        <v>40</v>
      </c>
      <c r="I28" s="435">
        <v>104</v>
      </c>
      <c r="J28" s="435">
        <v>36</v>
      </c>
      <c r="K28" s="435">
        <v>122</v>
      </c>
      <c r="L28" s="435">
        <v>119</v>
      </c>
      <c r="M28" s="435">
        <v>6</v>
      </c>
      <c r="N28" s="436">
        <v>135</v>
      </c>
      <c r="O28" s="362">
        <f t="shared" si="12"/>
        <v>83810</v>
      </c>
      <c r="P28" s="363">
        <f t="shared" si="13"/>
        <v>9082800</v>
      </c>
      <c r="Q28" s="227"/>
      <c r="S28" s="219"/>
      <c r="T28" s="434">
        <v>54</v>
      </c>
      <c r="U28" s="435">
        <v>114</v>
      </c>
      <c r="V28" s="435">
        <v>29</v>
      </c>
      <c r="W28" s="435">
        <v>13</v>
      </c>
      <c r="X28" s="435">
        <v>93</v>
      </c>
      <c r="Y28" s="435">
        <v>122</v>
      </c>
      <c r="Z28" s="435">
        <v>23</v>
      </c>
      <c r="AA28" s="435">
        <v>52</v>
      </c>
      <c r="AB28" s="435">
        <v>132</v>
      </c>
      <c r="AC28" s="435">
        <v>116</v>
      </c>
      <c r="AD28" s="435">
        <v>31</v>
      </c>
      <c r="AE28" s="436">
        <v>91</v>
      </c>
      <c r="AF28" s="362">
        <f t="shared" si="14"/>
        <v>83810</v>
      </c>
      <c r="AG28" s="363">
        <f t="shared" si="15"/>
        <v>9082800</v>
      </c>
      <c r="AH28" s="227"/>
      <c r="AJ28" s="219"/>
      <c r="AK28" s="434">
        <v>140</v>
      </c>
      <c r="AL28" s="435">
        <v>99</v>
      </c>
      <c r="AM28" s="435">
        <v>98</v>
      </c>
      <c r="AN28" s="435">
        <v>82</v>
      </c>
      <c r="AO28" s="435">
        <v>10</v>
      </c>
      <c r="AP28" s="435">
        <v>94</v>
      </c>
      <c r="AQ28" s="435">
        <v>51</v>
      </c>
      <c r="AR28" s="435">
        <v>135</v>
      </c>
      <c r="AS28" s="435">
        <v>63</v>
      </c>
      <c r="AT28" s="435">
        <v>47</v>
      </c>
      <c r="AU28" s="435">
        <v>46</v>
      </c>
      <c r="AV28" s="436">
        <v>5</v>
      </c>
      <c r="AW28" s="362">
        <f t="shared" si="16"/>
        <v>83810</v>
      </c>
      <c r="AX28" s="363">
        <f t="shared" si="17"/>
        <v>9082800</v>
      </c>
      <c r="AY28" s="227"/>
    </row>
    <row r="29" spans="2:51" x14ac:dyDescent="0.2">
      <c r="B29" s="219"/>
      <c r="C29" s="434">
        <v>72</v>
      </c>
      <c r="D29" s="435">
        <v>101</v>
      </c>
      <c r="E29" s="435">
        <v>131</v>
      </c>
      <c r="F29" s="435">
        <v>30</v>
      </c>
      <c r="G29" s="435">
        <v>7</v>
      </c>
      <c r="H29" s="435">
        <v>52</v>
      </c>
      <c r="I29" s="435">
        <v>127</v>
      </c>
      <c r="J29" s="435">
        <v>110</v>
      </c>
      <c r="K29" s="435">
        <v>21</v>
      </c>
      <c r="L29" s="435">
        <v>56</v>
      </c>
      <c r="M29" s="435">
        <v>117</v>
      </c>
      <c r="N29" s="436">
        <v>46</v>
      </c>
      <c r="O29" s="362">
        <f t="shared" si="12"/>
        <v>83810</v>
      </c>
      <c r="P29" s="363">
        <f t="shared" si="13"/>
        <v>9082800</v>
      </c>
      <c r="Q29" s="227"/>
      <c r="S29" s="219"/>
      <c r="T29" s="434">
        <v>42</v>
      </c>
      <c r="U29" s="435">
        <v>14</v>
      </c>
      <c r="V29" s="435">
        <v>15</v>
      </c>
      <c r="W29" s="435">
        <v>118</v>
      </c>
      <c r="X29" s="435">
        <v>95</v>
      </c>
      <c r="Y29" s="435">
        <v>61</v>
      </c>
      <c r="Z29" s="435">
        <v>84</v>
      </c>
      <c r="AA29" s="435">
        <v>50</v>
      </c>
      <c r="AB29" s="435">
        <v>27</v>
      </c>
      <c r="AC29" s="435">
        <v>130</v>
      </c>
      <c r="AD29" s="435">
        <v>131</v>
      </c>
      <c r="AE29" s="436">
        <v>103</v>
      </c>
      <c r="AF29" s="362">
        <f t="shared" si="14"/>
        <v>83810</v>
      </c>
      <c r="AG29" s="363">
        <f t="shared" si="15"/>
        <v>9082800</v>
      </c>
      <c r="AH29" s="227"/>
      <c r="AJ29" s="219"/>
      <c r="AK29" s="434">
        <v>67</v>
      </c>
      <c r="AL29" s="435">
        <v>138</v>
      </c>
      <c r="AM29" s="435">
        <v>49</v>
      </c>
      <c r="AN29" s="435">
        <v>1</v>
      </c>
      <c r="AO29" s="435">
        <v>92</v>
      </c>
      <c r="AP29" s="435">
        <v>71</v>
      </c>
      <c r="AQ29" s="435">
        <v>74</v>
      </c>
      <c r="AR29" s="435">
        <v>53</v>
      </c>
      <c r="AS29" s="435">
        <v>144</v>
      </c>
      <c r="AT29" s="435">
        <v>96</v>
      </c>
      <c r="AU29" s="435">
        <v>7</v>
      </c>
      <c r="AV29" s="436">
        <v>78</v>
      </c>
      <c r="AW29" s="362">
        <f t="shared" si="16"/>
        <v>83810</v>
      </c>
      <c r="AX29" s="363">
        <f t="shared" si="17"/>
        <v>9082800</v>
      </c>
      <c r="AY29" s="227"/>
    </row>
    <row r="30" spans="2:51" x14ac:dyDescent="0.2">
      <c r="B30" s="219"/>
      <c r="C30" s="434">
        <v>102</v>
      </c>
      <c r="D30" s="435">
        <v>55</v>
      </c>
      <c r="E30" s="435">
        <v>120</v>
      </c>
      <c r="F30" s="435">
        <v>48</v>
      </c>
      <c r="G30" s="435">
        <v>92</v>
      </c>
      <c r="H30" s="435">
        <v>105</v>
      </c>
      <c r="I30" s="435">
        <v>41</v>
      </c>
      <c r="J30" s="435">
        <v>109</v>
      </c>
      <c r="K30" s="435">
        <v>23</v>
      </c>
      <c r="L30" s="435">
        <v>26</v>
      </c>
      <c r="M30" s="435">
        <v>139</v>
      </c>
      <c r="N30" s="436">
        <v>10</v>
      </c>
      <c r="O30" s="362">
        <f t="shared" si="12"/>
        <v>83810</v>
      </c>
      <c r="P30" s="363">
        <f t="shared" si="13"/>
        <v>9082800</v>
      </c>
      <c r="Q30" s="227"/>
      <c r="S30" s="219"/>
      <c r="T30" s="434">
        <v>77</v>
      </c>
      <c r="U30" s="435">
        <v>69</v>
      </c>
      <c r="V30" s="435">
        <v>73</v>
      </c>
      <c r="W30" s="435">
        <v>111</v>
      </c>
      <c r="X30" s="435">
        <v>137</v>
      </c>
      <c r="Y30" s="435">
        <v>4</v>
      </c>
      <c r="Z30" s="435">
        <v>141</v>
      </c>
      <c r="AA30" s="435">
        <v>8</v>
      </c>
      <c r="AB30" s="435">
        <v>34</v>
      </c>
      <c r="AC30" s="435">
        <v>72</v>
      </c>
      <c r="AD30" s="435">
        <v>76</v>
      </c>
      <c r="AE30" s="436">
        <v>68</v>
      </c>
      <c r="AF30" s="362">
        <f t="shared" si="14"/>
        <v>83810</v>
      </c>
      <c r="AG30" s="363">
        <f t="shared" si="15"/>
        <v>9082800</v>
      </c>
      <c r="AH30" s="227"/>
      <c r="AJ30" s="219"/>
      <c r="AK30" s="434">
        <v>116</v>
      </c>
      <c r="AL30" s="435">
        <v>14</v>
      </c>
      <c r="AM30" s="435">
        <v>123</v>
      </c>
      <c r="AN30" s="435">
        <v>57</v>
      </c>
      <c r="AO30" s="435">
        <v>120</v>
      </c>
      <c r="AP30" s="435">
        <v>75</v>
      </c>
      <c r="AQ30" s="435">
        <v>70</v>
      </c>
      <c r="AR30" s="435">
        <v>25</v>
      </c>
      <c r="AS30" s="435">
        <v>88</v>
      </c>
      <c r="AT30" s="435">
        <v>22</v>
      </c>
      <c r="AU30" s="435">
        <v>131</v>
      </c>
      <c r="AV30" s="436">
        <v>29</v>
      </c>
      <c r="AW30" s="362">
        <f t="shared" si="16"/>
        <v>83810</v>
      </c>
      <c r="AX30" s="363">
        <f t="shared" si="17"/>
        <v>9082800</v>
      </c>
      <c r="AY30" s="227"/>
    </row>
    <row r="31" spans="2:51" ht="13.5" thickBot="1" x14ac:dyDescent="0.25">
      <c r="B31" s="219"/>
      <c r="C31" s="437">
        <v>125</v>
      </c>
      <c r="D31" s="438">
        <v>128</v>
      </c>
      <c r="E31" s="438">
        <v>70</v>
      </c>
      <c r="F31" s="438">
        <v>132</v>
      </c>
      <c r="G31" s="438">
        <v>74</v>
      </c>
      <c r="H31" s="438">
        <v>80</v>
      </c>
      <c r="I31" s="438">
        <v>37</v>
      </c>
      <c r="J31" s="438">
        <v>45</v>
      </c>
      <c r="K31" s="438">
        <v>3</v>
      </c>
      <c r="L31" s="438">
        <v>19</v>
      </c>
      <c r="M31" s="438">
        <v>106</v>
      </c>
      <c r="N31" s="439">
        <v>51</v>
      </c>
      <c r="O31" s="362">
        <f t="shared" si="12"/>
        <v>83810</v>
      </c>
      <c r="P31" s="363">
        <f t="shared" si="13"/>
        <v>9082800</v>
      </c>
      <c r="Q31" s="227"/>
      <c r="S31" s="219"/>
      <c r="T31" s="437">
        <v>16</v>
      </c>
      <c r="U31" s="438">
        <v>115</v>
      </c>
      <c r="V31" s="438">
        <v>90</v>
      </c>
      <c r="W31" s="438">
        <v>136</v>
      </c>
      <c r="X31" s="438">
        <v>98</v>
      </c>
      <c r="Y31" s="438">
        <v>92</v>
      </c>
      <c r="Z31" s="438">
        <v>53</v>
      </c>
      <c r="AA31" s="438">
        <v>47</v>
      </c>
      <c r="AB31" s="438">
        <v>9</v>
      </c>
      <c r="AC31" s="438">
        <v>55</v>
      </c>
      <c r="AD31" s="438">
        <v>30</v>
      </c>
      <c r="AE31" s="439">
        <v>129</v>
      </c>
      <c r="AF31" s="362">
        <f t="shared" si="14"/>
        <v>83810</v>
      </c>
      <c r="AG31" s="363">
        <f t="shared" si="15"/>
        <v>9082800</v>
      </c>
      <c r="AH31" s="227"/>
      <c r="AJ31" s="219"/>
      <c r="AK31" s="437">
        <v>15</v>
      </c>
      <c r="AL31" s="438">
        <v>89</v>
      </c>
      <c r="AM31" s="438">
        <v>79</v>
      </c>
      <c r="AN31" s="438">
        <v>114</v>
      </c>
      <c r="AO31" s="438">
        <v>26</v>
      </c>
      <c r="AP31" s="438">
        <v>126</v>
      </c>
      <c r="AQ31" s="438">
        <v>19</v>
      </c>
      <c r="AR31" s="438">
        <v>119</v>
      </c>
      <c r="AS31" s="438">
        <v>31</v>
      </c>
      <c r="AT31" s="438">
        <v>66</v>
      </c>
      <c r="AU31" s="438">
        <v>56</v>
      </c>
      <c r="AV31" s="439">
        <v>130</v>
      </c>
      <c r="AW31" s="362">
        <f t="shared" si="16"/>
        <v>83810</v>
      </c>
      <c r="AX31" s="363">
        <f t="shared" si="17"/>
        <v>9082800</v>
      </c>
      <c r="AY31" s="227"/>
    </row>
    <row r="32" spans="2:51" x14ac:dyDescent="0.2">
      <c r="B32" s="219"/>
      <c r="C32" s="367">
        <f t="shared" ref="C32:N32" si="18">SUMSQ(C20:C31)</f>
        <v>83810</v>
      </c>
      <c r="D32" s="368">
        <f t="shared" si="18"/>
        <v>83810</v>
      </c>
      <c r="E32" s="368">
        <f t="shared" si="18"/>
        <v>83810</v>
      </c>
      <c r="F32" s="368">
        <f t="shared" si="18"/>
        <v>83810</v>
      </c>
      <c r="G32" s="368">
        <f t="shared" si="18"/>
        <v>83810</v>
      </c>
      <c r="H32" s="368">
        <f t="shared" si="18"/>
        <v>83810</v>
      </c>
      <c r="I32" s="368">
        <f t="shared" si="18"/>
        <v>83810</v>
      </c>
      <c r="J32" s="368">
        <f t="shared" si="18"/>
        <v>83810</v>
      </c>
      <c r="K32" s="368">
        <f t="shared" si="18"/>
        <v>83810</v>
      </c>
      <c r="L32" s="368">
        <f t="shared" si="18"/>
        <v>83810</v>
      </c>
      <c r="M32" s="368">
        <f t="shared" si="18"/>
        <v>83810</v>
      </c>
      <c r="N32" s="368">
        <f t="shared" si="18"/>
        <v>83810</v>
      </c>
      <c r="O32" s="369">
        <f>SUMSQ(C20,D21,E22,F23,G24,H25,I26,J27,K28,L29,M30,N31)</f>
        <v>83810</v>
      </c>
      <c r="P32" s="427">
        <f>C20^3+D21^3+E22^3+F23^3+G24^3+H25^3+I26^3+J27^3+K28^3+L29^3+M30^3+N31^3</f>
        <v>9082800</v>
      </c>
      <c r="Q32" s="227"/>
      <c r="S32" s="219"/>
      <c r="T32" s="367">
        <f t="shared" ref="T32:AE32" si="19">SUMSQ(T20:T31)</f>
        <v>83810</v>
      </c>
      <c r="U32" s="368">
        <f t="shared" si="19"/>
        <v>83810</v>
      </c>
      <c r="V32" s="368">
        <f t="shared" si="19"/>
        <v>83810</v>
      </c>
      <c r="W32" s="368">
        <f t="shared" si="19"/>
        <v>83810</v>
      </c>
      <c r="X32" s="368">
        <f t="shared" si="19"/>
        <v>83810</v>
      </c>
      <c r="Y32" s="368">
        <f t="shared" si="19"/>
        <v>83810</v>
      </c>
      <c r="Z32" s="368">
        <f t="shared" si="19"/>
        <v>83810</v>
      </c>
      <c r="AA32" s="368">
        <f t="shared" si="19"/>
        <v>83810</v>
      </c>
      <c r="AB32" s="368">
        <f t="shared" si="19"/>
        <v>83810</v>
      </c>
      <c r="AC32" s="368">
        <f t="shared" si="19"/>
        <v>83810</v>
      </c>
      <c r="AD32" s="368">
        <f t="shared" si="19"/>
        <v>83810</v>
      </c>
      <c r="AE32" s="368">
        <f t="shared" si="19"/>
        <v>83810</v>
      </c>
      <c r="AF32" s="369">
        <f>SUMSQ(T20,U21,V22,W23,X24,Y25,Z26,AA27,AB28,AC29,AD30,AE31)</f>
        <v>83810</v>
      </c>
      <c r="AG32" s="427">
        <f>T20^3+U21^3+V22^3+W23^3+X24^3+Y25^3+Z26^3+AA27^3+AB28^3+AC29^3+AD30^3+AE31^3</f>
        <v>9082800</v>
      </c>
      <c r="AH32" s="227"/>
      <c r="AJ32" s="219"/>
      <c r="AK32" s="367">
        <f t="shared" ref="AK32:AV32" si="20">SUMSQ(AK20:AK31)</f>
        <v>83810</v>
      </c>
      <c r="AL32" s="368">
        <f t="shared" si="20"/>
        <v>83810</v>
      </c>
      <c r="AM32" s="368">
        <f t="shared" si="20"/>
        <v>83810</v>
      </c>
      <c r="AN32" s="368">
        <f t="shared" si="20"/>
        <v>83810</v>
      </c>
      <c r="AO32" s="368">
        <f t="shared" si="20"/>
        <v>83810</v>
      </c>
      <c r="AP32" s="368">
        <f t="shared" si="20"/>
        <v>83810</v>
      </c>
      <c r="AQ32" s="368">
        <f t="shared" si="20"/>
        <v>83810</v>
      </c>
      <c r="AR32" s="368">
        <f t="shared" si="20"/>
        <v>83810</v>
      </c>
      <c r="AS32" s="368">
        <f t="shared" si="20"/>
        <v>83810</v>
      </c>
      <c r="AT32" s="368">
        <f t="shared" si="20"/>
        <v>83810</v>
      </c>
      <c r="AU32" s="368">
        <f t="shared" si="20"/>
        <v>83810</v>
      </c>
      <c r="AV32" s="368">
        <f t="shared" si="20"/>
        <v>83810</v>
      </c>
      <c r="AW32" s="369">
        <f>SUMSQ(AK20,AL21,AM22,AN23,AO24,AP25,AQ26,AR27,AS28,AT29,AU30,AV31)</f>
        <v>83810</v>
      </c>
      <c r="AX32" s="427">
        <f>AK20^3+AL21^3+AM22^3+AN23^3+AO24^3+AP25^3+AQ26^3+AR27^3+AS28^3+AT29^3+AU30^3+AV31^3</f>
        <v>9082800</v>
      </c>
      <c r="AY32" s="227"/>
    </row>
    <row r="33" spans="2:51" ht="13.5" thickBot="1" x14ac:dyDescent="0.25">
      <c r="B33" s="219"/>
      <c r="C33" s="272">
        <f t="shared" ref="C33:N33" si="21">C20^3+C21^3+C22^3+C23^3+C24^3+C25^3+C26^3+C27^3+C28^3+C29^3+C30^3+C31^3</f>
        <v>9082800</v>
      </c>
      <c r="D33" s="273">
        <f t="shared" si="21"/>
        <v>9082800</v>
      </c>
      <c r="E33" s="273">
        <f t="shared" si="21"/>
        <v>9082800</v>
      </c>
      <c r="F33" s="273">
        <f t="shared" si="21"/>
        <v>9082800</v>
      </c>
      <c r="G33" s="273">
        <f t="shared" si="21"/>
        <v>9082800</v>
      </c>
      <c r="H33" s="273">
        <f t="shared" si="21"/>
        <v>9082800</v>
      </c>
      <c r="I33" s="273">
        <f t="shared" si="21"/>
        <v>9082800</v>
      </c>
      <c r="J33" s="273">
        <f t="shared" si="21"/>
        <v>9082800</v>
      </c>
      <c r="K33" s="273">
        <f t="shared" si="21"/>
        <v>9082800</v>
      </c>
      <c r="L33" s="273">
        <f t="shared" si="21"/>
        <v>9082800</v>
      </c>
      <c r="M33" s="273">
        <f t="shared" si="21"/>
        <v>9082800</v>
      </c>
      <c r="N33" s="273">
        <f t="shared" si="21"/>
        <v>9082800</v>
      </c>
      <c r="O33" s="430">
        <f>SUMSQ(C31,D30,E29,F28,G27,H26,I25,J24,K23,L22,M21,N20)</f>
        <v>83810</v>
      </c>
      <c r="P33" s="431">
        <f>C31^3+D30^3+E29^3+F28^3+G27^3+H26^3+I25^3+J24^3+K23^3+L22^3+M21^3+N20^3</f>
        <v>9082800</v>
      </c>
      <c r="Q33" s="227"/>
      <c r="S33" s="219"/>
      <c r="T33" s="272">
        <f t="shared" ref="T33:AE33" si="22">T20^3+T21^3+T22^3+T23^3+T24^3+T25^3+T26^3+T27^3+T28^3+T29^3+T30^3+T31^3</f>
        <v>9082800</v>
      </c>
      <c r="U33" s="273">
        <f t="shared" si="22"/>
        <v>9082800</v>
      </c>
      <c r="V33" s="273">
        <f t="shared" si="22"/>
        <v>9082800</v>
      </c>
      <c r="W33" s="273">
        <f t="shared" si="22"/>
        <v>9082800</v>
      </c>
      <c r="X33" s="273">
        <f t="shared" si="22"/>
        <v>9082800</v>
      </c>
      <c r="Y33" s="273">
        <f t="shared" si="22"/>
        <v>9082800</v>
      </c>
      <c r="Z33" s="273">
        <f t="shared" si="22"/>
        <v>9082800</v>
      </c>
      <c r="AA33" s="273">
        <f t="shared" si="22"/>
        <v>9082800</v>
      </c>
      <c r="AB33" s="273">
        <f t="shared" si="22"/>
        <v>9082800</v>
      </c>
      <c r="AC33" s="273">
        <f t="shared" si="22"/>
        <v>9082800</v>
      </c>
      <c r="AD33" s="273">
        <f t="shared" si="22"/>
        <v>9082800</v>
      </c>
      <c r="AE33" s="273">
        <f t="shared" si="22"/>
        <v>9082800</v>
      </c>
      <c r="AF33" s="373">
        <f>SUMSQ(T31,U30,V29,W28,X27,Y26,Z25,AA24,AB23,AC22,AD21,AE20)</f>
        <v>83810</v>
      </c>
      <c r="AG33" s="428">
        <f>T31^3+U30^3+V29^3+W28^3+X27^3+Y26^3+Z25^3+AA24^3+AB23^3+AC22^3+AD21^3+AE20^3</f>
        <v>9082800</v>
      </c>
      <c r="AH33" s="227"/>
      <c r="AJ33" s="219"/>
      <c r="AK33" s="272">
        <f t="shared" ref="AK33:AV33" si="23">AK20^3+AK21^3+AK22^3+AK23^3+AK24^3+AK25^3+AK26^3+AK27^3+AK28^3+AK29^3+AK30^3+AK31^3</f>
        <v>9082800</v>
      </c>
      <c r="AL33" s="273">
        <f t="shared" si="23"/>
        <v>9082800</v>
      </c>
      <c r="AM33" s="273">
        <f t="shared" si="23"/>
        <v>9082800</v>
      </c>
      <c r="AN33" s="273">
        <f t="shared" si="23"/>
        <v>9082800</v>
      </c>
      <c r="AO33" s="273">
        <f t="shared" si="23"/>
        <v>9082800</v>
      </c>
      <c r="AP33" s="273">
        <f t="shared" si="23"/>
        <v>9082800</v>
      </c>
      <c r="AQ33" s="273">
        <f t="shared" si="23"/>
        <v>9082800</v>
      </c>
      <c r="AR33" s="273">
        <f t="shared" si="23"/>
        <v>9082800</v>
      </c>
      <c r="AS33" s="273">
        <f t="shared" si="23"/>
        <v>9082800</v>
      </c>
      <c r="AT33" s="273">
        <f t="shared" si="23"/>
        <v>9082800</v>
      </c>
      <c r="AU33" s="273">
        <f t="shared" si="23"/>
        <v>9082800</v>
      </c>
      <c r="AV33" s="273">
        <f t="shared" si="23"/>
        <v>9082800</v>
      </c>
      <c r="AW33" s="373">
        <f>SUMSQ(AK31,AL30,AM29,AN28,AO27,AP26,AQ25,AR24,AS23,AT22,AU21,AV20)</f>
        <v>83810</v>
      </c>
      <c r="AX33" s="428">
        <f>AK31^3+AL30^3+AM29^3+AN28^3+AO27^3+AP26^3+AQ25^3+AR24^3+AS23^3+AT22^3+AU21^3+AV20^3</f>
        <v>9082800</v>
      </c>
      <c r="AY33" s="227"/>
    </row>
    <row r="34" spans="2:51" ht="13.5" thickBot="1" x14ac:dyDescent="0.25">
      <c r="B34" s="275" t="s">
        <v>0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429"/>
      <c r="P34" s="429"/>
      <c r="Q34" s="278"/>
      <c r="S34" s="275" t="s">
        <v>0</v>
      </c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429"/>
      <c r="AG34" s="429"/>
      <c r="AH34" s="278"/>
      <c r="AJ34" s="275" t="s">
        <v>0</v>
      </c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276"/>
      <c r="AW34" s="429"/>
      <c r="AX34" s="429"/>
      <c r="AY34" s="278"/>
    </row>
    <row r="35" spans="2:51" ht="13.5" thickBot="1" x14ac:dyDescent="0.25">
      <c r="C35" s="140" t="s">
        <v>0</v>
      </c>
      <c r="T35" s="140" t="s">
        <v>0</v>
      </c>
      <c r="AK35" s="140" t="s">
        <v>0</v>
      </c>
    </row>
    <row r="36" spans="2:51" ht="13.5" thickBot="1" x14ac:dyDescent="0.25">
      <c r="B36" s="215" t="s">
        <v>0</v>
      </c>
      <c r="C36" s="216"/>
      <c r="D36" s="216"/>
      <c r="E36" s="216"/>
      <c r="F36" s="216"/>
      <c r="G36" s="216"/>
      <c r="H36" s="216"/>
      <c r="I36" s="353" t="s">
        <v>330</v>
      </c>
      <c r="J36" s="216"/>
      <c r="K36" s="216"/>
      <c r="L36" s="216"/>
      <c r="M36" s="216"/>
      <c r="N36" s="216"/>
      <c r="O36" s="216"/>
      <c r="P36" s="216"/>
      <c r="Q36" s="217"/>
      <c r="S36" s="215" t="s">
        <v>0</v>
      </c>
      <c r="T36" s="216"/>
      <c r="U36" s="216"/>
      <c r="V36" s="216"/>
      <c r="W36" s="216"/>
      <c r="X36" s="216"/>
      <c r="Y36" s="216"/>
      <c r="Z36" s="353" t="s">
        <v>331</v>
      </c>
      <c r="AA36" s="216"/>
      <c r="AB36" s="216"/>
      <c r="AC36" s="216"/>
      <c r="AD36" s="216"/>
      <c r="AE36" s="216"/>
      <c r="AF36" s="216"/>
      <c r="AG36" s="216"/>
      <c r="AH36" s="217"/>
      <c r="AJ36" s="215" t="s">
        <v>0</v>
      </c>
      <c r="AK36" s="216"/>
      <c r="AL36" s="216"/>
      <c r="AM36" s="216"/>
      <c r="AN36" s="216"/>
      <c r="AO36" s="216"/>
      <c r="AP36" s="216"/>
      <c r="AQ36" s="353" t="s">
        <v>332</v>
      </c>
      <c r="AR36" s="216"/>
      <c r="AS36" s="216"/>
      <c r="AT36" s="216"/>
      <c r="AU36" s="216"/>
      <c r="AV36" s="216"/>
      <c r="AW36" s="216"/>
      <c r="AX36" s="216"/>
      <c r="AY36" s="217"/>
    </row>
    <row r="37" spans="2:51" x14ac:dyDescent="0.2">
      <c r="B37" s="219"/>
      <c r="C37" s="440">
        <v>4</v>
      </c>
      <c r="D37" s="432">
        <v>46</v>
      </c>
      <c r="E37" s="432">
        <v>101</v>
      </c>
      <c r="F37" s="432">
        <v>118</v>
      </c>
      <c r="G37" s="432">
        <v>83</v>
      </c>
      <c r="H37" s="432">
        <v>117</v>
      </c>
      <c r="I37" s="432">
        <v>28</v>
      </c>
      <c r="J37" s="432">
        <v>62</v>
      </c>
      <c r="K37" s="432">
        <v>27</v>
      </c>
      <c r="L37" s="432">
        <v>44</v>
      </c>
      <c r="M37" s="432">
        <v>99</v>
      </c>
      <c r="N37" s="433">
        <v>141</v>
      </c>
      <c r="O37" s="357">
        <f t="shared" ref="O37:O48" si="24">SUMSQ(C37:N37)</f>
        <v>83810</v>
      </c>
      <c r="P37" s="358">
        <f t="shared" ref="P37:P48" si="25">C37^3+D37^3+E37^3+F37^3+G37^3+H37^3+I37^3+J37^3+K37^3+L37^3+M37^3+N37^3</f>
        <v>9082800</v>
      </c>
      <c r="Q37" s="227"/>
      <c r="S37" s="219"/>
      <c r="T37" s="440">
        <v>4</v>
      </c>
      <c r="U37" s="432">
        <v>46</v>
      </c>
      <c r="V37" s="432">
        <v>101</v>
      </c>
      <c r="W37" s="432">
        <v>118</v>
      </c>
      <c r="X37" s="432">
        <v>83</v>
      </c>
      <c r="Y37" s="432">
        <v>117</v>
      </c>
      <c r="Z37" s="432">
        <v>28</v>
      </c>
      <c r="AA37" s="432">
        <v>62</v>
      </c>
      <c r="AB37" s="432">
        <v>27</v>
      </c>
      <c r="AC37" s="432">
        <v>44</v>
      </c>
      <c r="AD37" s="432">
        <v>99</v>
      </c>
      <c r="AE37" s="433">
        <v>141</v>
      </c>
      <c r="AF37" s="357">
        <f t="shared" ref="AF37:AF48" si="26">SUMSQ(T37:AE37)</f>
        <v>83810</v>
      </c>
      <c r="AG37" s="358">
        <f t="shared" ref="AG37:AG48" si="27">T37^3+U37^3+V37^3+W37^3+X37^3+Y37^3+Z37^3+AA37^3+AB37^3+AC37^3+AD37^3+AE37^3</f>
        <v>9082800</v>
      </c>
      <c r="AH37" s="227"/>
      <c r="AJ37" s="219"/>
      <c r="AK37" s="440">
        <v>4</v>
      </c>
      <c r="AL37" s="432">
        <v>46</v>
      </c>
      <c r="AM37" s="432">
        <v>101</v>
      </c>
      <c r="AN37" s="432">
        <v>118</v>
      </c>
      <c r="AO37" s="432">
        <v>83</v>
      </c>
      <c r="AP37" s="432">
        <v>117</v>
      </c>
      <c r="AQ37" s="432">
        <v>28</v>
      </c>
      <c r="AR37" s="432">
        <v>62</v>
      </c>
      <c r="AS37" s="432">
        <v>27</v>
      </c>
      <c r="AT37" s="432">
        <v>44</v>
      </c>
      <c r="AU37" s="432">
        <v>99</v>
      </c>
      <c r="AV37" s="433">
        <v>141</v>
      </c>
      <c r="AW37" s="357">
        <f t="shared" ref="AW37:AW48" si="28">SUMSQ(AK37:AV37)</f>
        <v>83810</v>
      </c>
      <c r="AX37" s="358">
        <f t="shared" ref="AX37:AX48" si="29">AK37^3+AL37^3+AM37^3+AN37^3+AO37^3+AP37^3+AQ37^3+AR37^3+AS37^3+AT37^3+AU37^3+AV37^3</f>
        <v>9082800</v>
      </c>
      <c r="AY37" s="227"/>
    </row>
    <row r="38" spans="2:51" x14ac:dyDescent="0.2">
      <c r="B38" s="219"/>
      <c r="C38" s="434">
        <v>98</v>
      </c>
      <c r="D38" s="435">
        <v>13</v>
      </c>
      <c r="E38" s="435">
        <v>76</v>
      </c>
      <c r="F38" s="435">
        <v>54</v>
      </c>
      <c r="G38" s="435">
        <v>119</v>
      </c>
      <c r="H38" s="435">
        <v>12</v>
      </c>
      <c r="I38" s="435">
        <v>133</v>
      </c>
      <c r="J38" s="435">
        <v>26</v>
      </c>
      <c r="K38" s="435">
        <v>91</v>
      </c>
      <c r="L38" s="435">
        <v>69</v>
      </c>
      <c r="M38" s="435">
        <v>132</v>
      </c>
      <c r="N38" s="436">
        <v>47</v>
      </c>
      <c r="O38" s="362">
        <f t="shared" si="24"/>
        <v>83810</v>
      </c>
      <c r="P38" s="363">
        <f t="shared" si="25"/>
        <v>9082800</v>
      </c>
      <c r="Q38" s="227"/>
      <c r="S38" s="219"/>
      <c r="T38" s="434">
        <v>98</v>
      </c>
      <c r="U38" s="435">
        <v>13</v>
      </c>
      <c r="V38" s="435">
        <v>76</v>
      </c>
      <c r="W38" s="435">
        <v>54</v>
      </c>
      <c r="X38" s="435">
        <v>119</v>
      </c>
      <c r="Y38" s="435">
        <v>12</v>
      </c>
      <c r="Z38" s="435">
        <v>133</v>
      </c>
      <c r="AA38" s="435">
        <v>26</v>
      </c>
      <c r="AB38" s="435">
        <v>91</v>
      </c>
      <c r="AC38" s="435">
        <v>69</v>
      </c>
      <c r="AD38" s="435">
        <v>132</v>
      </c>
      <c r="AE38" s="436">
        <v>47</v>
      </c>
      <c r="AF38" s="362">
        <f t="shared" si="26"/>
        <v>83810</v>
      </c>
      <c r="AG38" s="363">
        <f t="shared" si="27"/>
        <v>9082800</v>
      </c>
      <c r="AH38" s="227"/>
      <c r="AJ38" s="219"/>
      <c r="AK38" s="434">
        <v>98</v>
      </c>
      <c r="AL38" s="435">
        <v>13</v>
      </c>
      <c r="AM38" s="435">
        <v>76</v>
      </c>
      <c r="AN38" s="435">
        <v>54</v>
      </c>
      <c r="AO38" s="435">
        <v>119</v>
      </c>
      <c r="AP38" s="435">
        <v>12</v>
      </c>
      <c r="AQ38" s="435">
        <v>133</v>
      </c>
      <c r="AR38" s="435">
        <v>26</v>
      </c>
      <c r="AS38" s="435">
        <v>91</v>
      </c>
      <c r="AT38" s="435">
        <v>69</v>
      </c>
      <c r="AU38" s="435">
        <v>132</v>
      </c>
      <c r="AV38" s="436">
        <v>47</v>
      </c>
      <c r="AW38" s="362">
        <f t="shared" si="28"/>
        <v>83810</v>
      </c>
      <c r="AX38" s="363">
        <f t="shared" si="29"/>
        <v>9082800</v>
      </c>
      <c r="AY38" s="227"/>
    </row>
    <row r="39" spans="2:51" x14ac:dyDescent="0.2">
      <c r="B39" s="219"/>
      <c r="C39" s="434">
        <v>41</v>
      </c>
      <c r="D39" s="435">
        <v>121</v>
      </c>
      <c r="E39" s="435">
        <v>48</v>
      </c>
      <c r="F39" s="435">
        <v>127</v>
      </c>
      <c r="G39" s="435">
        <v>33</v>
      </c>
      <c r="H39" s="435">
        <v>29</v>
      </c>
      <c r="I39" s="435">
        <v>116</v>
      </c>
      <c r="J39" s="435">
        <v>112</v>
      </c>
      <c r="K39" s="435">
        <v>18</v>
      </c>
      <c r="L39" s="435">
        <v>97</v>
      </c>
      <c r="M39" s="435">
        <v>24</v>
      </c>
      <c r="N39" s="436">
        <v>104</v>
      </c>
      <c r="O39" s="362">
        <f t="shared" si="24"/>
        <v>83810</v>
      </c>
      <c r="P39" s="363">
        <f t="shared" si="25"/>
        <v>9082800</v>
      </c>
      <c r="Q39" s="227"/>
      <c r="S39" s="219"/>
      <c r="T39" s="434">
        <v>41</v>
      </c>
      <c r="U39" s="435">
        <v>121</v>
      </c>
      <c r="V39" s="435">
        <v>48</v>
      </c>
      <c r="W39" s="435">
        <v>127</v>
      </c>
      <c r="X39" s="435">
        <v>33</v>
      </c>
      <c r="Y39" s="435">
        <v>29</v>
      </c>
      <c r="Z39" s="435">
        <v>116</v>
      </c>
      <c r="AA39" s="435">
        <v>112</v>
      </c>
      <c r="AB39" s="435">
        <v>18</v>
      </c>
      <c r="AC39" s="435">
        <v>97</v>
      </c>
      <c r="AD39" s="435">
        <v>24</v>
      </c>
      <c r="AE39" s="436">
        <v>104</v>
      </c>
      <c r="AF39" s="362">
        <f t="shared" si="26"/>
        <v>83810</v>
      </c>
      <c r="AG39" s="363">
        <f t="shared" si="27"/>
        <v>9082800</v>
      </c>
      <c r="AH39" s="227"/>
      <c r="AJ39" s="219"/>
      <c r="AK39" s="434">
        <v>41</v>
      </c>
      <c r="AL39" s="435">
        <v>121</v>
      </c>
      <c r="AM39" s="435">
        <v>48</v>
      </c>
      <c r="AN39" s="435">
        <v>127</v>
      </c>
      <c r="AO39" s="435">
        <v>33</v>
      </c>
      <c r="AP39" s="435">
        <v>29</v>
      </c>
      <c r="AQ39" s="435">
        <v>116</v>
      </c>
      <c r="AR39" s="435">
        <v>112</v>
      </c>
      <c r="AS39" s="435">
        <v>18</v>
      </c>
      <c r="AT39" s="435">
        <v>97</v>
      </c>
      <c r="AU39" s="435">
        <v>24</v>
      </c>
      <c r="AV39" s="436">
        <v>104</v>
      </c>
      <c r="AW39" s="362">
        <f t="shared" si="28"/>
        <v>83810</v>
      </c>
      <c r="AX39" s="363">
        <f t="shared" si="29"/>
        <v>9082800</v>
      </c>
      <c r="AY39" s="227"/>
    </row>
    <row r="40" spans="2:51" x14ac:dyDescent="0.2">
      <c r="B40" s="219"/>
      <c r="C40" s="434">
        <v>142</v>
      </c>
      <c r="D40" s="435">
        <v>86</v>
      </c>
      <c r="E40" s="435">
        <v>84</v>
      </c>
      <c r="F40" s="435">
        <v>52</v>
      </c>
      <c r="G40" s="435">
        <v>6</v>
      </c>
      <c r="H40" s="435">
        <v>92</v>
      </c>
      <c r="I40" s="435">
        <v>53</v>
      </c>
      <c r="J40" s="435">
        <v>139</v>
      </c>
      <c r="K40" s="435">
        <v>93</v>
      </c>
      <c r="L40" s="435">
        <v>61</v>
      </c>
      <c r="M40" s="435">
        <v>59</v>
      </c>
      <c r="N40" s="436">
        <v>3</v>
      </c>
      <c r="O40" s="362">
        <f t="shared" si="24"/>
        <v>83810</v>
      </c>
      <c r="P40" s="363">
        <f t="shared" si="25"/>
        <v>9082800</v>
      </c>
      <c r="Q40" s="227"/>
      <c r="S40" s="219"/>
      <c r="T40" s="434">
        <v>142</v>
      </c>
      <c r="U40" s="435">
        <v>86</v>
      </c>
      <c r="V40" s="435">
        <v>84</v>
      </c>
      <c r="W40" s="435">
        <v>52</v>
      </c>
      <c r="X40" s="435">
        <v>6</v>
      </c>
      <c r="Y40" s="435">
        <v>92</v>
      </c>
      <c r="Z40" s="435">
        <v>53</v>
      </c>
      <c r="AA40" s="435">
        <v>139</v>
      </c>
      <c r="AB40" s="435">
        <v>93</v>
      </c>
      <c r="AC40" s="435">
        <v>61</v>
      </c>
      <c r="AD40" s="435">
        <v>59</v>
      </c>
      <c r="AE40" s="436">
        <v>3</v>
      </c>
      <c r="AF40" s="362">
        <f t="shared" si="26"/>
        <v>83810</v>
      </c>
      <c r="AG40" s="363">
        <f t="shared" si="27"/>
        <v>9082800</v>
      </c>
      <c r="AH40" s="227"/>
      <c r="AJ40" s="219"/>
      <c r="AK40" s="434">
        <v>142</v>
      </c>
      <c r="AL40" s="435">
        <v>86</v>
      </c>
      <c r="AM40" s="435">
        <v>84</v>
      </c>
      <c r="AN40" s="435">
        <v>52</v>
      </c>
      <c r="AO40" s="435">
        <v>6</v>
      </c>
      <c r="AP40" s="435">
        <v>92</v>
      </c>
      <c r="AQ40" s="435">
        <v>53</v>
      </c>
      <c r="AR40" s="435">
        <v>139</v>
      </c>
      <c r="AS40" s="435">
        <v>93</v>
      </c>
      <c r="AT40" s="435">
        <v>61</v>
      </c>
      <c r="AU40" s="435">
        <v>59</v>
      </c>
      <c r="AV40" s="436">
        <v>3</v>
      </c>
      <c r="AW40" s="362">
        <f t="shared" si="28"/>
        <v>83810</v>
      </c>
      <c r="AX40" s="363">
        <f t="shared" si="29"/>
        <v>9082800</v>
      </c>
      <c r="AY40" s="227"/>
    </row>
    <row r="41" spans="2:51" x14ac:dyDescent="0.2">
      <c r="B41" s="219"/>
      <c r="C41" s="434">
        <v>103</v>
      </c>
      <c r="D41" s="435">
        <v>32</v>
      </c>
      <c r="E41" s="435">
        <v>137</v>
      </c>
      <c r="F41" s="435">
        <v>15</v>
      </c>
      <c r="G41" s="435">
        <v>57</v>
      </c>
      <c r="H41" s="435">
        <v>82</v>
      </c>
      <c r="I41" s="435">
        <v>63</v>
      </c>
      <c r="J41" s="435">
        <v>88</v>
      </c>
      <c r="K41" s="435">
        <v>130</v>
      </c>
      <c r="L41" s="435">
        <v>8</v>
      </c>
      <c r="M41" s="435">
        <v>113</v>
      </c>
      <c r="N41" s="436">
        <v>42</v>
      </c>
      <c r="O41" s="362">
        <f t="shared" si="24"/>
        <v>83810</v>
      </c>
      <c r="P41" s="363">
        <f t="shared" si="25"/>
        <v>9082800</v>
      </c>
      <c r="Q41" s="227"/>
      <c r="S41" s="219"/>
      <c r="T41" s="434">
        <v>103</v>
      </c>
      <c r="U41" s="435">
        <v>32</v>
      </c>
      <c r="V41" s="435">
        <v>137</v>
      </c>
      <c r="W41" s="435">
        <v>15</v>
      </c>
      <c r="X41" s="435">
        <v>57</v>
      </c>
      <c r="Y41" s="435">
        <v>82</v>
      </c>
      <c r="Z41" s="435">
        <v>63</v>
      </c>
      <c r="AA41" s="435">
        <v>88</v>
      </c>
      <c r="AB41" s="435">
        <v>130</v>
      </c>
      <c r="AC41" s="435">
        <v>8</v>
      </c>
      <c r="AD41" s="435">
        <v>113</v>
      </c>
      <c r="AE41" s="436">
        <v>42</v>
      </c>
      <c r="AF41" s="362">
        <f t="shared" si="26"/>
        <v>83810</v>
      </c>
      <c r="AG41" s="363">
        <f t="shared" si="27"/>
        <v>9082800</v>
      </c>
      <c r="AH41" s="227"/>
      <c r="AJ41" s="219"/>
      <c r="AK41" s="434">
        <v>103</v>
      </c>
      <c r="AL41" s="435">
        <v>32</v>
      </c>
      <c r="AM41" s="435">
        <v>137</v>
      </c>
      <c r="AN41" s="435">
        <v>15</v>
      </c>
      <c r="AO41" s="435">
        <v>57</v>
      </c>
      <c r="AP41" s="435">
        <v>82</v>
      </c>
      <c r="AQ41" s="435">
        <v>63</v>
      </c>
      <c r="AR41" s="435">
        <v>88</v>
      </c>
      <c r="AS41" s="435">
        <v>130</v>
      </c>
      <c r="AT41" s="435">
        <v>8</v>
      </c>
      <c r="AU41" s="435">
        <v>113</v>
      </c>
      <c r="AV41" s="436">
        <v>42</v>
      </c>
      <c r="AW41" s="362">
        <f t="shared" si="28"/>
        <v>83810</v>
      </c>
      <c r="AX41" s="363">
        <f t="shared" si="29"/>
        <v>9082800</v>
      </c>
      <c r="AY41" s="227"/>
    </row>
    <row r="42" spans="2:51" x14ac:dyDescent="0.2">
      <c r="B42" s="219"/>
      <c r="C42" s="434">
        <v>55</v>
      </c>
      <c r="D42" s="435">
        <v>16</v>
      </c>
      <c r="E42" s="435">
        <v>144</v>
      </c>
      <c r="F42" s="435">
        <v>71</v>
      </c>
      <c r="G42" s="435">
        <v>89</v>
      </c>
      <c r="H42" s="435">
        <v>111</v>
      </c>
      <c r="I42" s="435">
        <v>34</v>
      </c>
      <c r="J42" s="435">
        <v>56</v>
      </c>
      <c r="K42" s="435">
        <v>74</v>
      </c>
      <c r="L42" s="435">
        <v>1</v>
      </c>
      <c r="M42" s="435">
        <v>129</v>
      </c>
      <c r="N42" s="436">
        <v>90</v>
      </c>
      <c r="O42" s="362">
        <f t="shared" si="24"/>
        <v>83810</v>
      </c>
      <c r="P42" s="363">
        <f t="shared" si="25"/>
        <v>9082800</v>
      </c>
      <c r="Q42" s="227"/>
      <c r="S42" s="219"/>
      <c r="T42" s="434">
        <v>55</v>
      </c>
      <c r="U42" s="435">
        <v>16</v>
      </c>
      <c r="V42" s="435">
        <v>144</v>
      </c>
      <c r="W42" s="435">
        <v>71</v>
      </c>
      <c r="X42" s="435">
        <v>89</v>
      </c>
      <c r="Y42" s="435">
        <v>111</v>
      </c>
      <c r="Z42" s="435">
        <v>34</v>
      </c>
      <c r="AA42" s="435">
        <v>56</v>
      </c>
      <c r="AB42" s="435">
        <v>74</v>
      </c>
      <c r="AC42" s="435">
        <v>1</v>
      </c>
      <c r="AD42" s="435">
        <v>129</v>
      </c>
      <c r="AE42" s="436">
        <v>90</v>
      </c>
      <c r="AF42" s="362">
        <f t="shared" si="26"/>
        <v>83810</v>
      </c>
      <c r="AG42" s="363">
        <f t="shared" si="27"/>
        <v>9082800</v>
      </c>
      <c r="AH42" s="227"/>
      <c r="AJ42" s="219"/>
      <c r="AK42" s="434">
        <v>55</v>
      </c>
      <c r="AL42" s="435">
        <v>16</v>
      </c>
      <c r="AM42" s="435">
        <v>144</v>
      </c>
      <c r="AN42" s="435">
        <v>71</v>
      </c>
      <c r="AO42" s="435">
        <v>89</v>
      </c>
      <c r="AP42" s="435">
        <v>111</v>
      </c>
      <c r="AQ42" s="435">
        <v>34</v>
      </c>
      <c r="AR42" s="435">
        <v>56</v>
      </c>
      <c r="AS42" s="435">
        <v>74</v>
      </c>
      <c r="AT42" s="435">
        <v>1</v>
      </c>
      <c r="AU42" s="435">
        <v>129</v>
      </c>
      <c r="AV42" s="436">
        <v>90</v>
      </c>
      <c r="AW42" s="362">
        <f t="shared" si="28"/>
        <v>83810</v>
      </c>
      <c r="AX42" s="363">
        <f t="shared" si="29"/>
        <v>9082800</v>
      </c>
      <c r="AY42" s="227"/>
    </row>
    <row r="43" spans="2:51" x14ac:dyDescent="0.2">
      <c r="B43" s="219"/>
      <c r="C43" s="434">
        <v>45</v>
      </c>
      <c r="D43" s="435">
        <v>126</v>
      </c>
      <c r="E43" s="435">
        <v>73</v>
      </c>
      <c r="F43" s="435">
        <v>134</v>
      </c>
      <c r="G43" s="435">
        <v>58</v>
      </c>
      <c r="H43" s="435">
        <v>20</v>
      </c>
      <c r="I43" s="435">
        <v>125</v>
      </c>
      <c r="J43" s="435">
        <v>87</v>
      </c>
      <c r="K43" s="435">
        <v>11</v>
      </c>
      <c r="L43" s="435">
        <v>72</v>
      </c>
      <c r="M43" s="435">
        <v>19</v>
      </c>
      <c r="N43" s="436">
        <v>100</v>
      </c>
      <c r="O43" s="362">
        <f t="shared" si="24"/>
        <v>83810</v>
      </c>
      <c r="P43" s="363">
        <f t="shared" si="25"/>
        <v>9082800</v>
      </c>
      <c r="Q43" s="227"/>
      <c r="S43" s="219"/>
      <c r="T43" s="434">
        <v>126</v>
      </c>
      <c r="U43" s="435">
        <v>45</v>
      </c>
      <c r="V43" s="435">
        <v>73</v>
      </c>
      <c r="W43" s="435">
        <v>134</v>
      </c>
      <c r="X43" s="435">
        <v>58</v>
      </c>
      <c r="Y43" s="435">
        <v>20</v>
      </c>
      <c r="Z43" s="435">
        <v>125</v>
      </c>
      <c r="AA43" s="435">
        <v>87</v>
      </c>
      <c r="AB43" s="435">
        <v>11</v>
      </c>
      <c r="AC43" s="435">
        <v>72</v>
      </c>
      <c r="AD43" s="435">
        <v>19</v>
      </c>
      <c r="AE43" s="436">
        <v>100</v>
      </c>
      <c r="AF43" s="362">
        <f t="shared" si="26"/>
        <v>83810</v>
      </c>
      <c r="AG43" s="363">
        <f t="shared" si="27"/>
        <v>9082800</v>
      </c>
      <c r="AH43" s="227"/>
      <c r="AJ43" s="219"/>
      <c r="AK43" s="434">
        <v>45</v>
      </c>
      <c r="AL43" s="435">
        <v>126</v>
      </c>
      <c r="AM43" s="435">
        <v>73</v>
      </c>
      <c r="AN43" s="435">
        <v>134</v>
      </c>
      <c r="AO43" s="435">
        <v>58</v>
      </c>
      <c r="AP43" s="435">
        <v>20</v>
      </c>
      <c r="AQ43" s="435">
        <v>125</v>
      </c>
      <c r="AR43" s="435">
        <v>87</v>
      </c>
      <c r="AS43" s="435">
        <v>11</v>
      </c>
      <c r="AT43" s="435">
        <v>72</v>
      </c>
      <c r="AU43" s="435">
        <v>100</v>
      </c>
      <c r="AV43" s="436">
        <v>19</v>
      </c>
      <c r="AW43" s="362">
        <f t="shared" si="28"/>
        <v>83810</v>
      </c>
      <c r="AX43" s="363">
        <f t="shared" si="29"/>
        <v>9082800</v>
      </c>
      <c r="AY43" s="227"/>
    </row>
    <row r="44" spans="2:51" x14ac:dyDescent="0.2">
      <c r="B44" s="219"/>
      <c r="C44" s="434">
        <v>51</v>
      </c>
      <c r="D44" s="435">
        <v>39</v>
      </c>
      <c r="E44" s="435">
        <v>2</v>
      </c>
      <c r="F44" s="435">
        <v>78</v>
      </c>
      <c r="G44" s="435">
        <v>36</v>
      </c>
      <c r="H44" s="435">
        <v>122</v>
      </c>
      <c r="I44" s="435">
        <v>23</v>
      </c>
      <c r="J44" s="435">
        <v>109</v>
      </c>
      <c r="K44" s="435">
        <v>67</v>
      </c>
      <c r="L44" s="435">
        <v>143</v>
      </c>
      <c r="M44" s="435">
        <v>106</v>
      </c>
      <c r="N44" s="436">
        <v>94</v>
      </c>
      <c r="O44" s="362">
        <f t="shared" si="24"/>
        <v>83810</v>
      </c>
      <c r="P44" s="363">
        <f t="shared" si="25"/>
        <v>9082800</v>
      </c>
      <c r="Q44" s="227"/>
      <c r="S44" s="219"/>
      <c r="T44" s="434">
        <v>39</v>
      </c>
      <c r="U44" s="435">
        <v>51</v>
      </c>
      <c r="V44" s="435">
        <v>2</v>
      </c>
      <c r="W44" s="435">
        <v>78</v>
      </c>
      <c r="X44" s="435">
        <v>36</v>
      </c>
      <c r="Y44" s="435">
        <v>122</v>
      </c>
      <c r="Z44" s="435">
        <v>23</v>
      </c>
      <c r="AA44" s="435">
        <v>109</v>
      </c>
      <c r="AB44" s="435">
        <v>67</v>
      </c>
      <c r="AC44" s="435">
        <v>143</v>
      </c>
      <c r="AD44" s="435">
        <v>106</v>
      </c>
      <c r="AE44" s="436">
        <v>94</v>
      </c>
      <c r="AF44" s="362">
        <f t="shared" si="26"/>
        <v>83810</v>
      </c>
      <c r="AG44" s="363">
        <f t="shared" si="27"/>
        <v>9082800</v>
      </c>
      <c r="AH44" s="227"/>
      <c r="AJ44" s="219"/>
      <c r="AK44" s="434">
        <v>51</v>
      </c>
      <c r="AL44" s="435">
        <v>39</v>
      </c>
      <c r="AM44" s="435">
        <v>2</v>
      </c>
      <c r="AN44" s="435">
        <v>78</v>
      </c>
      <c r="AO44" s="435">
        <v>36</v>
      </c>
      <c r="AP44" s="435">
        <v>122</v>
      </c>
      <c r="AQ44" s="435">
        <v>23</v>
      </c>
      <c r="AR44" s="435">
        <v>109</v>
      </c>
      <c r="AS44" s="435">
        <v>67</v>
      </c>
      <c r="AT44" s="435">
        <v>143</v>
      </c>
      <c r="AU44" s="435">
        <v>94</v>
      </c>
      <c r="AV44" s="436">
        <v>106</v>
      </c>
      <c r="AW44" s="362">
        <f t="shared" si="28"/>
        <v>83810</v>
      </c>
      <c r="AX44" s="363">
        <f t="shared" si="29"/>
        <v>9082800</v>
      </c>
      <c r="AY44" s="227"/>
    </row>
    <row r="45" spans="2:51" x14ac:dyDescent="0.2">
      <c r="B45" s="219"/>
      <c r="C45" s="434">
        <v>114</v>
      </c>
      <c r="D45" s="435">
        <v>60</v>
      </c>
      <c r="E45" s="435">
        <v>68</v>
      </c>
      <c r="F45" s="435">
        <v>5</v>
      </c>
      <c r="G45" s="435">
        <v>124</v>
      </c>
      <c r="H45" s="435">
        <v>37</v>
      </c>
      <c r="I45" s="435">
        <v>108</v>
      </c>
      <c r="J45" s="435">
        <v>21</v>
      </c>
      <c r="K45" s="435">
        <v>140</v>
      </c>
      <c r="L45" s="435">
        <v>77</v>
      </c>
      <c r="M45" s="435">
        <v>85</v>
      </c>
      <c r="N45" s="436">
        <v>31</v>
      </c>
      <c r="O45" s="362">
        <f t="shared" si="24"/>
        <v>83810</v>
      </c>
      <c r="P45" s="363">
        <f t="shared" si="25"/>
        <v>9082800</v>
      </c>
      <c r="Q45" s="227"/>
      <c r="S45" s="219"/>
      <c r="T45" s="434">
        <v>60</v>
      </c>
      <c r="U45" s="435">
        <v>114</v>
      </c>
      <c r="V45" s="435">
        <v>68</v>
      </c>
      <c r="W45" s="435">
        <v>5</v>
      </c>
      <c r="X45" s="435">
        <v>124</v>
      </c>
      <c r="Y45" s="435">
        <v>37</v>
      </c>
      <c r="Z45" s="435">
        <v>108</v>
      </c>
      <c r="AA45" s="435">
        <v>21</v>
      </c>
      <c r="AB45" s="435">
        <v>140</v>
      </c>
      <c r="AC45" s="435">
        <v>77</v>
      </c>
      <c r="AD45" s="435">
        <v>85</v>
      </c>
      <c r="AE45" s="436">
        <v>31</v>
      </c>
      <c r="AF45" s="362">
        <f t="shared" si="26"/>
        <v>83810</v>
      </c>
      <c r="AG45" s="363">
        <f t="shared" si="27"/>
        <v>9082800</v>
      </c>
      <c r="AH45" s="227"/>
      <c r="AJ45" s="219"/>
      <c r="AK45" s="434">
        <v>114</v>
      </c>
      <c r="AL45" s="435">
        <v>60</v>
      </c>
      <c r="AM45" s="435">
        <v>68</v>
      </c>
      <c r="AN45" s="435">
        <v>5</v>
      </c>
      <c r="AO45" s="435">
        <v>124</v>
      </c>
      <c r="AP45" s="435">
        <v>37</v>
      </c>
      <c r="AQ45" s="435">
        <v>108</v>
      </c>
      <c r="AR45" s="435">
        <v>21</v>
      </c>
      <c r="AS45" s="435">
        <v>140</v>
      </c>
      <c r="AT45" s="435">
        <v>77</v>
      </c>
      <c r="AU45" s="435">
        <v>31</v>
      </c>
      <c r="AV45" s="436">
        <v>85</v>
      </c>
      <c r="AW45" s="362">
        <f t="shared" si="28"/>
        <v>83810</v>
      </c>
      <c r="AX45" s="363">
        <f t="shared" si="29"/>
        <v>9082800</v>
      </c>
      <c r="AY45" s="227"/>
    </row>
    <row r="46" spans="2:51" x14ac:dyDescent="0.2">
      <c r="B46" s="219"/>
      <c r="C46" s="434">
        <v>120</v>
      </c>
      <c r="D46" s="435">
        <v>105</v>
      </c>
      <c r="E46" s="435">
        <v>49</v>
      </c>
      <c r="F46" s="435">
        <v>35</v>
      </c>
      <c r="G46" s="435">
        <v>107</v>
      </c>
      <c r="H46" s="435">
        <v>135</v>
      </c>
      <c r="I46" s="435">
        <v>10</v>
      </c>
      <c r="J46" s="435">
        <v>38</v>
      </c>
      <c r="K46" s="435">
        <v>110</v>
      </c>
      <c r="L46" s="435">
        <v>96</v>
      </c>
      <c r="M46" s="435">
        <v>40</v>
      </c>
      <c r="N46" s="436">
        <v>25</v>
      </c>
      <c r="O46" s="362">
        <f t="shared" si="24"/>
        <v>83810</v>
      </c>
      <c r="P46" s="363">
        <f t="shared" si="25"/>
        <v>9082800</v>
      </c>
      <c r="Q46" s="227"/>
      <c r="S46" s="219"/>
      <c r="T46" s="434">
        <v>105</v>
      </c>
      <c r="U46" s="435">
        <v>120</v>
      </c>
      <c r="V46" s="435">
        <v>49</v>
      </c>
      <c r="W46" s="435">
        <v>35</v>
      </c>
      <c r="X46" s="435">
        <v>107</v>
      </c>
      <c r="Y46" s="435">
        <v>135</v>
      </c>
      <c r="Z46" s="435">
        <v>10</v>
      </c>
      <c r="AA46" s="435">
        <v>38</v>
      </c>
      <c r="AB46" s="435">
        <v>110</v>
      </c>
      <c r="AC46" s="435">
        <v>96</v>
      </c>
      <c r="AD46" s="435">
        <v>40</v>
      </c>
      <c r="AE46" s="436">
        <v>25</v>
      </c>
      <c r="AF46" s="362">
        <f t="shared" si="26"/>
        <v>83810</v>
      </c>
      <c r="AG46" s="363">
        <f t="shared" si="27"/>
        <v>9082800</v>
      </c>
      <c r="AH46" s="227"/>
      <c r="AJ46" s="219"/>
      <c r="AK46" s="434">
        <v>120</v>
      </c>
      <c r="AL46" s="435">
        <v>105</v>
      </c>
      <c r="AM46" s="435">
        <v>49</v>
      </c>
      <c r="AN46" s="435">
        <v>35</v>
      </c>
      <c r="AO46" s="435">
        <v>107</v>
      </c>
      <c r="AP46" s="435">
        <v>135</v>
      </c>
      <c r="AQ46" s="435">
        <v>10</v>
      </c>
      <c r="AR46" s="435">
        <v>38</v>
      </c>
      <c r="AS46" s="435">
        <v>110</v>
      </c>
      <c r="AT46" s="435">
        <v>96</v>
      </c>
      <c r="AU46" s="435">
        <v>25</v>
      </c>
      <c r="AV46" s="436">
        <v>40</v>
      </c>
      <c r="AW46" s="362">
        <f t="shared" si="28"/>
        <v>83810</v>
      </c>
      <c r="AX46" s="363">
        <f t="shared" si="29"/>
        <v>9082800</v>
      </c>
      <c r="AY46" s="227"/>
    </row>
    <row r="47" spans="2:51" x14ac:dyDescent="0.2">
      <c r="B47" s="219"/>
      <c r="C47" s="434">
        <v>17</v>
      </c>
      <c r="D47" s="435">
        <v>95</v>
      </c>
      <c r="E47" s="435">
        <v>81</v>
      </c>
      <c r="F47" s="435">
        <v>115</v>
      </c>
      <c r="G47" s="435">
        <v>136</v>
      </c>
      <c r="H47" s="435">
        <v>43</v>
      </c>
      <c r="I47" s="435">
        <v>102</v>
      </c>
      <c r="J47" s="435">
        <v>9</v>
      </c>
      <c r="K47" s="435">
        <v>30</v>
      </c>
      <c r="L47" s="435">
        <v>64</v>
      </c>
      <c r="M47" s="435">
        <v>50</v>
      </c>
      <c r="N47" s="436">
        <v>128</v>
      </c>
      <c r="O47" s="362">
        <f t="shared" si="24"/>
        <v>83810</v>
      </c>
      <c r="P47" s="363">
        <f t="shared" si="25"/>
        <v>9082800</v>
      </c>
      <c r="Q47" s="227"/>
      <c r="S47" s="219"/>
      <c r="T47" s="434">
        <v>17</v>
      </c>
      <c r="U47" s="435">
        <v>95</v>
      </c>
      <c r="V47" s="435">
        <v>81</v>
      </c>
      <c r="W47" s="435">
        <v>115</v>
      </c>
      <c r="X47" s="435">
        <v>136</v>
      </c>
      <c r="Y47" s="435">
        <v>43</v>
      </c>
      <c r="Z47" s="435">
        <v>102</v>
      </c>
      <c r="AA47" s="435">
        <v>9</v>
      </c>
      <c r="AB47" s="435">
        <v>30</v>
      </c>
      <c r="AC47" s="435">
        <v>64</v>
      </c>
      <c r="AD47" s="435">
        <v>50</v>
      </c>
      <c r="AE47" s="436">
        <v>128</v>
      </c>
      <c r="AF47" s="362">
        <f t="shared" si="26"/>
        <v>83810</v>
      </c>
      <c r="AG47" s="363">
        <f t="shared" si="27"/>
        <v>9082800</v>
      </c>
      <c r="AH47" s="227"/>
      <c r="AJ47" s="219"/>
      <c r="AK47" s="434">
        <v>17</v>
      </c>
      <c r="AL47" s="435">
        <v>95</v>
      </c>
      <c r="AM47" s="435">
        <v>81</v>
      </c>
      <c r="AN47" s="435">
        <v>115</v>
      </c>
      <c r="AO47" s="435">
        <v>136</v>
      </c>
      <c r="AP47" s="435">
        <v>43</v>
      </c>
      <c r="AQ47" s="435">
        <v>102</v>
      </c>
      <c r="AR47" s="435">
        <v>9</v>
      </c>
      <c r="AS47" s="435">
        <v>30</v>
      </c>
      <c r="AT47" s="435">
        <v>64</v>
      </c>
      <c r="AU47" s="435">
        <v>50</v>
      </c>
      <c r="AV47" s="436">
        <v>128</v>
      </c>
      <c r="AW47" s="362">
        <f t="shared" si="28"/>
        <v>83810</v>
      </c>
      <c r="AX47" s="363">
        <f t="shared" si="29"/>
        <v>9082800</v>
      </c>
      <c r="AY47" s="227"/>
    </row>
    <row r="48" spans="2:51" ht="13.5" thickBot="1" x14ac:dyDescent="0.25">
      <c r="B48" s="219"/>
      <c r="C48" s="437">
        <v>80</v>
      </c>
      <c r="D48" s="438">
        <v>131</v>
      </c>
      <c r="E48" s="438">
        <v>7</v>
      </c>
      <c r="F48" s="438">
        <v>66</v>
      </c>
      <c r="G48" s="438">
        <v>22</v>
      </c>
      <c r="H48" s="438">
        <v>70</v>
      </c>
      <c r="I48" s="438">
        <v>75</v>
      </c>
      <c r="J48" s="438">
        <v>123</v>
      </c>
      <c r="K48" s="438">
        <v>79</v>
      </c>
      <c r="L48" s="438">
        <v>138</v>
      </c>
      <c r="M48" s="438">
        <v>14</v>
      </c>
      <c r="N48" s="439">
        <v>65</v>
      </c>
      <c r="O48" s="362">
        <f t="shared" si="24"/>
        <v>83810</v>
      </c>
      <c r="P48" s="363">
        <f t="shared" si="25"/>
        <v>9082800</v>
      </c>
      <c r="Q48" s="227"/>
      <c r="S48" s="219"/>
      <c r="T48" s="437">
        <v>80</v>
      </c>
      <c r="U48" s="438">
        <v>131</v>
      </c>
      <c r="V48" s="438">
        <v>7</v>
      </c>
      <c r="W48" s="438">
        <v>66</v>
      </c>
      <c r="X48" s="438">
        <v>22</v>
      </c>
      <c r="Y48" s="438">
        <v>70</v>
      </c>
      <c r="Z48" s="438">
        <v>75</v>
      </c>
      <c r="AA48" s="438">
        <v>123</v>
      </c>
      <c r="AB48" s="438">
        <v>79</v>
      </c>
      <c r="AC48" s="438">
        <v>138</v>
      </c>
      <c r="AD48" s="438">
        <v>14</v>
      </c>
      <c r="AE48" s="439">
        <v>65</v>
      </c>
      <c r="AF48" s="362">
        <f t="shared" si="26"/>
        <v>83810</v>
      </c>
      <c r="AG48" s="363">
        <f t="shared" si="27"/>
        <v>9082800</v>
      </c>
      <c r="AH48" s="227"/>
      <c r="AJ48" s="219"/>
      <c r="AK48" s="437">
        <v>80</v>
      </c>
      <c r="AL48" s="438">
        <v>131</v>
      </c>
      <c r="AM48" s="438">
        <v>7</v>
      </c>
      <c r="AN48" s="438">
        <v>66</v>
      </c>
      <c r="AO48" s="438">
        <v>22</v>
      </c>
      <c r="AP48" s="438">
        <v>70</v>
      </c>
      <c r="AQ48" s="438">
        <v>75</v>
      </c>
      <c r="AR48" s="438">
        <v>123</v>
      </c>
      <c r="AS48" s="438">
        <v>79</v>
      </c>
      <c r="AT48" s="438">
        <v>138</v>
      </c>
      <c r="AU48" s="438">
        <v>14</v>
      </c>
      <c r="AV48" s="439">
        <v>65</v>
      </c>
      <c r="AW48" s="362">
        <f t="shared" si="28"/>
        <v>83810</v>
      </c>
      <c r="AX48" s="363">
        <f t="shared" si="29"/>
        <v>9082800</v>
      </c>
      <c r="AY48" s="227"/>
    </row>
    <row r="49" spans="2:51" x14ac:dyDescent="0.2">
      <c r="B49" s="219"/>
      <c r="C49" s="367">
        <f t="shared" ref="C49:N49" si="30">SUMSQ(C37:C48)</f>
        <v>83810</v>
      </c>
      <c r="D49" s="368">
        <f t="shared" si="30"/>
        <v>83810</v>
      </c>
      <c r="E49" s="368">
        <f t="shared" si="30"/>
        <v>83810</v>
      </c>
      <c r="F49" s="368">
        <f t="shared" si="30"/>
        <v>83810</v>
      </c>
      <c r="G49" s="368">
        <f t="shared" si="30"/>
        <v>83810</v>
      </c>
      <c r="H49" s="368">
        <f t="shared" si="30"/>
        <v>83810</v>
      </c>
      <c r="I49" s="368">
        <f t="shared" si="30"/>
        <v>83810</v>
      </c>
      <c r="J49" s="368">
        <f t="shared" si="30"/>
        <v>83810</v>
      </c>
      <c r="K49" s="368">
        <f t="shared" si="30"/>
        <v>83810</v>
      </c>
      <c r="L49" s="368">
        <f t="shared" si="30"/>
        <v>83810</v>
      </c>
      <c r="M49" s="368">
        <f t="shared" si="30"/>
        <v>83810</v>
      </c>
      <c r="N49" s="368">
        <f t="shared" si="30"/>
        <v>83810</v>
      </c>
      <c r="O49" s="369">
        <f>SUMSQ(C37,D38,E39,F40,G41,H42,I43,J44,K45,L46,M47,N48)</f>
        <v>83810</v>
      </c>
      <c r="P49" s="427">
        <f>C37^3+D38^3+E39^3+F40^3+G41^3+H42^3+I43^3+J44^3+K45^3+L46^3+M47^3+N48^3</f>
        <v>9082800</v>
      </c>
      <c r="Q49" s="227"/>
      <c r="S49" s="219"/>
      <c r="T49" s="367">
        <f t="shared" ref="T49:AE49" si="31">SUMSQ(T37:T48)</f>
        <v>83810</v>
      </c>
      <c r="U49" s="368">
        <f t="shared" si="31"/>
        <v>83810</v>
      </c>
      <c r="V49" s="368">
        <f t="shared" si="31"/>
        <v>83810</v>
      </c>
      <c r="W49" s="368">
        <f t="shared" si="31"/>
        <v>83810</v>
      </c>
      <c r="X49" s="368">
        <f t="shared" si="31"/>
        <v>83810</v>
      </c>
      <c r="Y49" s="368">
        <f t="shared" si="31"/>
        <v>83810</v>
      </c>
      <c r="Z49" s="368">
        <f t="shared" si="31"/>
        <v>83810</v>
      </c>
      <c r="AA49" s="368">
        <f t="shared" si="31"/>
        <v>83810</v>
      </c>
      <c r="AB49" s="368">
        <f t="shared" si="31"/>
        <v>83810</v>
      </c>
      <c r="AC49" s="368">
        <f t="shared" si="31"/>
        <v>83810</v>
      </c>
      <c r="AD49" s="368">
        <f t="shared" si="31"/>
        <v>83810</v>
      </c>
      <c r="AE49" s="368">
        <f t="shared" si="31"/>
        <v>83810</v>
      </c>
      <c r="AF49" s="369">
        <f>SUMSQ(T37,U38,V39,W40,X41,Y42,Z43,AA44,AB45,AC46,AD47,AE48)</f>
        <v>83810</v>
      </c>
      <c r="AG49" s="427">
        <f>T37^3+U38^3+V39^3+W40^3+X41^3+Y42^3+Z43^3+AA44^3+AB45^3+AC46^3+AD47^3+AE48^3</f>
        <v>9082800</v>
      </c>
      <c r="AH49" s="227"/>
      <c r="AJ49" s="219"/>
      <c r="AK49" s="367">
        <f t="shared" ref="AK49:AV49" si="32">SUMSQ(AK37:AK48)</f>
        <v>83810</v>
      </c>
      <c r="AL49" s="368">
        <f t="shared" si="32"/>
        <v>83810</v>
      </c>
      <c r="AM49" s="368">
        <f t="shared" si="32"/>
        <v>83810</v>
      </c>
      <c r="AN49" s="368">
        <f t="shared" si="32"/>
        <v>83810</v>
      </c>
      <c r="AO49" s="368">
        <f t="shared" si="32"/>
        <v>83810</v>
      </c>
      <c r="AP49" s="368">
        <f t="shared" si="32"/>
        <v>83810</v>
      </c>
      <c r="AQ49" s="368">
        <f t="shared" si="32"/>
        <v>83810</v>
      </c>
      <c r="AR49" s="368">
        <f t="shared" si="32"/>
        <v>83810</v>
      </c>
      <c r="AS49" s="368">
        <f t="shared" si="32"/>
        <v>83810</v>
      </c>
      <c r="AT49" s="368">
        <f t="shared" si="32"/>
        <v>83810</v>
      </c>
      <c r="AU49" s="368">
        <f t="shared" si="32"/>
        <v>83810</v>
      </c>
      <c r="AV49" s="368">
        <f t="shared" si="32"/>
        <v>83810</v>
      </c>
      <c r="AW49" s="369">
        <f>SUMSQ(AK37,AL38,AM39,AN40,AO41,AP42,AQ43,AR44,AS45,AT46,AU47,AV48)</f>
        <v>83810</v>
      </c>
      <c r="AX49" s="427">
        <f>AK37^3+AL38^3+AM39^3+AN40^3+AO41^3+AP42^3+AQ43^3+AR44^3+AS45^3+AT46^3+AU47^3+AV48^3</f>
        <v>9082800</v>
      </c>
      <c r="AY49" s="227"/>
    </row>
    <row r="50" spans="2:51" ht="13.5" thickBot="1" x14ac:dyDescent="0.25">
      <c r="B50" s="219"/>
      <c r="C50" s="272">
        <f t="shared" ref="C50:N50" si="33">C37^3+C38^3+C39^3+C40^3+C41^3+C42^3+C43^3+C44^3+C45^3+C46^3+C47^3+C48^3</f>
        <v>9082800</v>
      </c>
      <c r="D50" s="273">
        <f t="shared" si="33"/>
        <v>9082800</v>
      </c>
      <c r="E50" s="273">
        <f t="shared" si="33"/>
        <v>9082800</v>
      </c>
      <c r="F50" s="273">
        <f t="shared" si="33"/>
        <v>9082800</v>
      </c>
      <c r="G50" s="273">
        <f t="shared" si="33"/>
        <v>9082800</v>
      </c>
      <c r="H50" s="273">
        <f t="shared" si="33"/>
        <v>9082800</v>
      </c>
      <c r="I50" s="273">
        <f t="shared" si="33"/>
        <v>9082800</v>
      </c>
      <c r="J50" s="273">
        <f t="shared" si="33"/>
        <v>9082800</v>
      </c>
      <c r="K50" s="273">
        <f t="shared" si="33"/>
        <v>9082800</v>
      </c>
      <c r="L50" s="273">
        <f t="shared" si="33"/>
        <v>9082800</v>
      </c>
      <c r="M50" s="273">
        <f t="shared" si="33"/>
        <v>9082800</v>
      </c>
      <c r="N50" s="273">
        <f t="shared" si="33"/>
        <v>9082800</v>
      </c>
      <c r="O50" s="373">
        <f>SUMSQ(C48,D47,E46,F45,G44,H43,I42,J41,K40,L39,M38,N37)</f>
        <v>83810</v>
      </c>
      <c r="P50" s="428">
        <f>C48^3+D47^3+E46^3+F45^3+G44^3+H43^3+I42^3+J41^3+K40^3+L39^3+M38^3+N37^3</f>
        <v>9082800</v>
      </c>
      <c r="Q50" s="227"/>
      <c r="S50" s="219"/>
      <c r="T50" s="272">
        <f t="shared" ref="T50:AE50" si="34">T37^3+T38^3+T39^3+T40^3+T41^3+T42^3+T43^3+T44^3+T45^3+T46^3+T47^3+T48^3</f>
        <v>9082800</v>
      </c>
      <c r="U50" s="273">
        <f t="shared" si="34"/>
        <v>9082800</v>
      </c>
      <c r="V50" s="273">
        <f t="shared" si="34"/>
        <v>9082800</v>
      </c>
      <c r="W50" s="273">
        <f t="shared" si="34"/>
        <v>9082800</v>
      </c>
      <c r="X50" s="273">
        <f t="shared" si="34"/>
        <v>9082800</v>
      </c>
      <c r="Y50" s="273">
        <f t="shared" si="34"/>
        <v>9082800</v>
      </c>
      <c r="Z50" s="273">
        <f t="shared" si="34"/>
        <v>9082800</v>
      </c>
      <c r="AA50" s="273">
        <f t="shared" si="34"/>
        <v>9082800</v>
      </c>
      <c r="AB50" s="273">
        <f t="shared" si="34"/>
        <v>9082800</v>
      </c>
      <c r="AC50" s="273">
        <f t="shared" si="34"/>
        <v>9082800</v>
      </c>
      <c r="AD50" s="273">
        <f t="shared" si="34"/>
        <v>9082800</v>
      </c>
      <c r="AE50" s="273">
        <f t="shared" si="34"/>
        <v>9082800</v>
      </c>
      <c r="AF50" s="373">
        <f>SUMSQ(T48,U47,V46,W45,X44,Y43,Z42,AA41,AB40,AC39,AD38,AE37)</f>
        <v>83810</v>
      </c>
      <c r="AG50" s="428">
        <f>T48^3+U47^3+V46^3+W45^3+X44^3+Y43^3+Z42^3+AA41^3+AB40^3+AC39^3+AD38^3+AE37^3</f>
        <v>9082800</v>
      </c>
      <c r="AH50" s="227"/>
      <c r="AJ50" s="219"/>
      <c r="AK50" s="272">
        <f t="shared" ref="AK50:AV50" si="35">AK37^3+AK38^3+AK39^3+AK40^3+AK41^3+AK42^3+AK43^3+AK44^3+AK45^3+AK46^3+AK47^3+AK48^3</f>
        <v>9082800</v>
      </c>
      <c r="AL50" s="273">
        <f t="shared" si="35"/>
        <v>9082800</v>
      </c>
      <c r="AM50" s="273">
        <f t="shared" si="35"/>
        <v>9082800</v>
      </c>
      <c r="AN50" s="273">
        <f t="shared" si="35"/>
        <v>9082800</v>
      </c>
      <c r="AO50" s="273">
        <f t="shared" si="35"/>
        <v>9082800</v>
      </c>
      <c r="AP50" s="273">
        <f t="shared" si="35"/>
        <v>9082800</v>
      </c>
      <c r="AQ50" s="273">
        <f t="shared" si="35"/>
        <v>9082800</v>
      </c>
      <c r="AR50" s="273">
        <f t="shared" si="35"/>
        <v>9082800</v>
      </c>
      <c r="AS50" s="273">
        <f t="shared" si="35"/>
        <v>9082800</v>
      </c>
      <c r="AT50" s="273">
        <f t="shared" si="35"/>
        <v>9082800</v>
      </c>
      <c r="AU50" s="273">
        <f t="shared" si="35"/>
        <v>9082800</v>
      </c>
      <c r="AV50" s="273">
        <f t="shared" si="35"/>
        <v>9082800</v>
      </c>
      <c r="AW50" s="373">
        <f>SUMSQ(AK48,AL47,AM46,AN45,AO44,AP43,AQ42,AR41,AS40,AT39,AU38,AV37)</f>
        <v>83810</v>
      </c>
      <c r="AX50" s="428">
        <f>AK48^3+AL47^3+AM46^3+AN45^3+AO44^3+AP43^3+AQ42^3+AR41^3+AS40^3+AT39^3+AU38^3+AV37^3</f>
        <v>9082800</v>
      </c>
      <c r="AY50" s="227"/>
    </row>
    <row r="51" spans="2:51" ht="13.5" thickBot="1" x14ac:dyDescent="0.25">
      <c r="B51" s="275" t="s">
        <v>0</v>
      </c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429"/>
      <c r="P51" s="429"/>
      <c r="Q51" s="278"/>
      <c r="S51" s="275" t="s">
        <v>0</v>
      </c>
      <c r="T51" s="276"/>
      <c r="U51" s="276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429"/>
      <c r="AG51" s="429"/>
      <c r="AH51" s="278"/>
      <c r="AJ51" s="275" t="s">
        <v>0</v>
      </c>
      <c r="AK51" s="276"/>
      <c r="AL51" s="276"/>
      <c r="AM51" s="276"/>
      <c r="AN51" s="276"/>
      <c r="AO51" s="276"/>
      <c r="AP51" s="276"/>
      <c r="AQ51" s="276"/>
      <c r="AR51" s="276"/>
      <c r="AS51" s="276"/>
      <c r="AT51" s="276"/>
      <c r="AU51" s="276"/>
      <c r="AV51" s="276"/>
      <c r="AW51" s="429"/>
      <c r="AX51" s="429"/>
      <c r="AY51" s="278"/>
    </row>
    <row r="52" spans="2:51" ht="13.5" thickBot="1" x14ac:dyDescent="0.25">
      <c r="D52" s="140" t="s">
        <v>0</v>
      </c>
      <c r="T52" s="140" t="s">
        <v>0</v>
      </c>
      <c r="AK52" s="140" t="s">
        <v>0</v>
      </c>
    </row>
    <row r="53" spans="2:51" ht="13.5" thickBot="1" x14ac:dyDescent="0.25">
      <c r="B53" s="215" t="s">
        <v>0</v>
      </c>
      <c r="C53" s="216"/>
      <c r="D53" s="216"/>
      <c r="E53" s="216"/>
      <c r="F53" s="216"/>
      <c r="G53" s="216"/>
      <c r="H53" s="216"/>
      <c r="I53" s="353" t="s">
        <v>333</v>
      </c>
      <c r="J53" s="216"/>
      <c r="K53" s="216"/>
      <c r="L53" s="216"/>
      <c r="M53" s="216"/>
      <c r="N53" s="216"/>
      <c r="O53" s="216"/>
      <c r="P53" s="216"/>
      <c r="Q53" s="217"/>
      <c r="S53" s="215" t="s">
        <v>0</v>
      </c>
      <c r="T53" s="216"/>
      <c r="U53" s="216"/>
      <c r="V53" s="216"/>
      <c r="W53" s="216"/>
      <c r="X53" s="216"/>
      <c r="Y53" s="216"/>
      <c r="Z53" s="353" t="s">
        <v>334</v>
      </c>
      <c r="AA53" s="216"/>
      <c r="AB53" s="216"/>
      <c r="AC53" s="216"/>
      <c r="AD53" s="216"/>
      <c r="AE53" s="216"/>
      <c r="AF53" s="216"/>
      <c r="AG53" s="216"/>
      <c r="AH53" s="217"/>
      <c r="AJ53" s="215" t="s">
        <v>0</v>
      </c>
      <c r="AK53" s="216"/>
      <c r="AL53" s="216"/>
      <c r="AM53" s="216"/>
      <c r="AN53" s="216"/>
      <c r="AO53" s="216"/>
      <c r="AP53" s="216"/>
      <c r="AQ53" s="353" t="s">
        <v>335</v>
      </c>
      <c r="AR53" s="216"/>
      <c r="AS53" s="216"/>
      <c r="AT53" s="216"/>
      <c r="AU53" s="216"/>
      <c r="AV53" s="216"/>
      <c r="AW53" s="216"/>
      <c r="AX53" s="216"/>
      <c r="AY53" s="217"/>
    </row>
    <row r="54" spans="2:51" x14ac:dyDescent="0.2">
      <c r="B54" s="219"/>
      <c r="C54" s="440">
        <v>4</v>
      </c>
      <c r="D54" s="432">
        <v>46</v>
      </c>
      <c r="E54" s="432">
        <v>101</v>
      </c>
      <c r="F54" s="432">
        <v>118</v>
      </c>
      <c r="G54" s="432">
        <v>83</v>
      </c>
      <c r="H54" s="432">
        <v>117</v>
      </c>
      <c r="I54" s="432">
        <v>28</v>
      </c>
      <c r="J54" s="432">
        <v>62</v>
      </c>
      <c r="K54" s="432">
        <v>27</v>
      </c>
      <c r="L54" s="432">
        <v>44</v>
      </c>
      <c r="M54" s="432">
        <v>99</v>
      </c>
      <c r="N54" s="433">
        <v>141</v>
      </c>
      <c r="O54" s="357">
        <f t="shared" ref="O54:O65" si="36">SUMSQ(C54:N54)</f>
        <v>83810</v>
      </c>
      <c r="P54" s="358">
        <f t="shared" ref="P54:P65" si="37">C54^3+D54^3+E54^3+F54^3+G54^3+H54^3+I54^3+J54^3+K54^3+L54^3+M54^3+N54^3</f>
        <v>9082800</v>
      </c>
      <c r="Q54" s="227"/>
      <c r="S54" s="219"/>
      <c r="T54" s="440">
        <v>5</v>
      </c>
      <c r="U54" s="432">
        <v>72</v>
      </c>
      <c r="V54" s="432">
        <v>78</v>
      </c>
      <c r="W54" s="432">
        <v>83</v>
      </c>
      <c r="X54" s="432">
        <v>131</v>
      </c>
      <c r="Y54" s="432">
        <v>28</v>
      </c>
      <c r="Z54" s="432">
        <v>48</v>
      </c>
      <c r="AA54" s="432">
        <v>143</v>
      </c>
      <c r="AB54" s="432">
        <v>103</v>
      </c>
      <c r="AC54" s="432">
        <v>100</v>
      </c>
      <c r="AD54" s="432">
        <v>64</v>
      </c>
      <c r="AE54" s="433">
        <v>15</v>
      </c>
      <c r="AF54" s="357">
        <f t="shared" ref="AF54:AF65" si="38">SUMSQ(T54:AE54)</f>
        <v>83810</v>
      </c>
      <c r="AG54" s="358">
        <f t="shared" ref="AG54:AG65" si="39">T54^3+U54^3+V54^3+W54^3+X54^3+Y54^3+Z54^3+AA54^3+AB54^3+AC54^3+AD54^3+AE54^3</f>
        <v>9082800</v>
      </c>
      <c r="AH54" s="227"/>
      <c r="AJ54" s="219"/>
      <c r="AK54" s="440">
        <v>6</v>
      </c>
      <c r="AL54" s="432">
        <v>32</v>
      </c>
      <c r="AM54" s="432">
        <v>69</v>
      </c>
      <c r="AN54" s="432">
        <v>55</v>
      </c>
      <c r="AO54" s="432">
        <v>105</v>
      </c>
      <c r="AP54" s="432">
        <v>103</v>
      </c>
      <c r="AQ54" s="432">
        <v>78</v>
      </c>
      <c r="AR54" s="432">
        <v>13</v>
      </c>
      <c r="AS54" s="432">
        <v>128</v>
      </c>
      <c r="AT54" s="432">
        <v>50</v>
      </c>
      <c r="AU54" s="432">
        <v>143</v>
      </c>
      <c r="AV54" s="433">
        <v>88</v>
      </c>
      <c r="AW54" s="357">
        <f t="shared" ref="AW54:AW65" si="40">SUMSQ(AK54:AV54)</f>
        <v>83810</v>
      </c>
      <c r="AX54" s="358">
        <f t="shared" ref="AX54:AX65" si="41">AK54^3+AL54^3+AM54^3+AN54^3+AO54^3+AP54^3+AQ54^3+AR54^3+AS54^3+AT54^3+AU54^3+AV54^3</f>
        <v>9082800</v>
      </c>
      <c r="AY54" s="227"/>
    </row>
    <row r="55" spans="2:51" x14ac:dyDescent="0.2">
      <c r="B55" s="219"/>
      <c r="C55" s="434">
        <v>98</v>
      </c>
      <c r="D55" s="435">
        <v>13</v>
      </c>
      <c r="E55" s="435">
        <v>76</v>
      </c>
      <c r="F55" s="435">
        <v>54</v>
      </c>
      <c r="G55" s="435">
        <v>119</v>
      </c>
      <c r="H55" s="435">
        <v>12</v>
      </c>
      <c r="I55" s="435">
        <v>133</v>
      </c>
      <c r="J55" s="435">
        <v>26</v>
      </c>
      <c r="K55" s="435">
        <v>91</v>
      </c>
      <c r="L55" s="435">
        <v>69</v>
      </c>
      <c r="M55" s="435">
        <v>132</v>
      </c>
      <c r="N55" s="436">
        <v>47</v>
      </c>
      <c r="O55" s="362">
        <f t="shared" si="36"/>
        <v>83810</v>
      </c>
      <c r="P55" s="363">
        <f t="shared" si="37"/>
        <v>9082800</v>
      </c>
      <c r="Q55" s="227"/>
      <c r="S55" s="219"/>
      <c r="T55" s="434">
        <v>138</v>
      </c>
      <c r="U55" s="435">
        <v>25</v>
      </c>
      <c r="V55" s="435">
        <v>105</v>
      </c>
      <c r="W55" s="435">
        <v>4</v>
      </c>
      <c r="X55" s="435">
        <v>66</v>
      </c>
      <c r="Y55" s="435">
        <v>76</v>
      </c>
      <c r="Z55" s="435">
        <v>35</v>
      </c>
      <c r="AA55" s="435">
        <v>55</v>
      </c>
      <c r="AB55" s="435">
        <v>32</v>
      </c>
      <c r="AC55" s="435">
        <v>129</v>
      </c>
      <c r="AD55" s="435">
        <v>107</v>
      </c>
      <c r="AE55" s="436">
        <v>98</v>
      </c>
      <c r="AF55" s="362">
        <f t="shared" si="38"/>
        <v>83810</v>
      </c>
      <c r="AG55" s="363">
        <f t="shared" si="39"/>
        <v>9082800</v>
      </c>
      <c r="AH55" s="227"/>
      <c r="AJ55" s="219"/>
      <c r="AK55" s="434">
        <v>112</v>
      </c>
      <c r="AL55" s="435">
        <v>26</v>
      </c>
      <c r="AM55" s="435">
        <v>23</v>
      </c>
      <c r="AN55" s="435">
        <v>21</v>
      </c>
      <c r="AO55" s="435">
        <v>108</v>
      </c>
      <c r="AP55" s="435">
        <v>47</v>
      </c>
      <c r="AQ55" s="435">
        <v>19</v>
      </c>
      <c r="AR55" s="435">
        <v>106</v>
      </c>
      <c r="AS55" s="435">
        <v>77</v>
      </c>
      <c r="AT55" s="435">
        <v>94</v>
      </c>
      <c r="AU55" s="435">
        <v>93</v>
      </c>
      <c r="AV55" s="436">
        <v>144</v>
      </c>
      <c r="AW55" s="362">
        <f t="shared" si="40"/>
        <v>83810</v>
      </c>
      <c r="AX55" s="363">
        <f t="shared" si="41"/>
        <v>9082800</v>
      </c>
      <c r="AY55" s="227"/>
    </row>
    <row r="56" spans="2:51" x14ac:dyDescent="0.2">
      <c r="B56" s="219"/>
      <c r="C56" s="434">
        <v>41</v>
      </c>
      <c r="D56" s="435">
        <v>121</v>
      </c>
      <c r="E56" s="435">
        <v>48</v>
      </c>
      <c r="F56" s="435">
        <v>127</v>
      </c>
      <c r="G56" s="435">
        <v>33</v>
      </c>
      <c r="H56" s="435">
        <v>29</v>
      </c>
      <c r="I56" s="435">
        <v>116</v>
      </c>
      <c r="J56" s="435">
        <v>112</v>
      </c>
      <c r="K56" s="435">
        <v>18</v>
      </c>
      <c r="L56" s="435">
        <v>97</v>
      </c>
      <c r="M56" s="435">
        <v>24</v>
      </c>
      <c r="N56" s="436">
        <v>104</v>
      </c>
      <c r="O56" s="362">
        <f t="shared" si="36"/>
        <v>83810</v>
      </c>
      <c r="P56" s="363">
        <f t="shared" si="37"/>
        <v>9082800</v>
      </c>
      <c r="Q56" s="227"/>
      <c r="S56" s="219"/>
      <c r="T56" s="434">
        <v>101</v>
      </c>
      <c r="U56" s="435">
        <v>39</v>
      </c>
      <c r="V56" s="435">
        <v>36</v>
      </c>
      <c r="W56" s="435">
        <v>118</v>
      </c>
      <c r="X56" s="435">
        <v>53</v>
      </c>
      <c r="Y56" s="435">
        <v>127</v>
      </c>
      <c r="Z56" s="435">
        <v>6</v>
      </c>
      <c r="AA56" s="435">
        <v>49</v>
      </c>
      <c r="AB56" s="435">
        <v>104</v>
      </c>
      <c r="AC56" s="435">
        <v>23</v>
      </c>
      <c r="AD56" s="435">
        <v>132</v>
      </c>
      <c r="AE56" s="436">
        <v>82</v>
      </c>
      <c r="AF56" s="362">
        <f t="shared" si="38"/>
        <v>83810</v>
      </c>
      <c r="AG56" s="363">
        <f t="shared" si="39"/>
        <v>9082800</v>
      </c>
      <c r="AH56" s="227"/>
      <c r="AJ56" s="219"/>
      <c r="AK56" s="434">
        <v>59</v>
      </c>
      <c r="AL56" s="435">
        <v>34</v>
      </c>
      <c r="AM56" s="435">
        <v>27</v>
      </c>
      <c r="AN56" s="435">
        <v>4</v>
      </c>
      <c r="AO56" s="435">
        <v>89</v>
      </c>
      <c r="AP56" s="435">
        <v>100</v>
      </c>
      <c r="AQ56" s="435">
        <v>101</v>
      </c>
      <c r="AR56" s="435">
        <v>58</v>
      </c>
      <c r="AS56" s="435">
        <v>99</v>
      </c>
      <c r="AT56" s="435">
        <v>30</v>
      </c>
      <c r="AU56" s="435">
        <v>129</v>
      </c>
      <c r="AV56" s="436">
        <v>140</v>
      </c>
      <c r="AW56" s="362">
        <f t="shared" si="40"/>
        <v>83810</v>
      </c>
      <c r="AX56" s="363">
        <f t="shared" si="41"/>
        <v>9082800</v>
      </c>
      <c r="AY56" s="227"/>
    </row>
    <row r="57" spans="2:51" x14ac:dyDescent="0.2">
      <c r="B57" s="219"/>
      <c r="C57" s="434">
        <v>142</v>
      </c>
      <c r="D57" s="435">
        <v>86</v>
      </c>
      <c r="E57" s="435">
        <v>84</v>
      </c>
      <c r="F57" s="435">
        <v>52</v>
      </c>
      <c r="G57" s="435">
        <v>6</v>
      </c>
      <c r="H57" s="435">
        <v>92</v>
      </c>
      <c r="I57" s="435">
        <v>53</v>
      </c>
      <c r="J57" s="435">
        <v>139</v>
      </c>
      <c r="K57" s="435">
        <v>93</v>
      </c>
      <c r="L57" s="435">
        <v>61</v>
      </c>
      <c r="M57" s="435">
        <v>59</v>
      </c>
      <c r="N57" s="436">
        <v>3</v>
      </c>
      <c r="O57" s="362">
        <f t="shared" si="36"/>
        <v>83810</v>
      </c>
      <c r="P57" s="363">
        <f t="shared" si="37"/>
        <v>9082800</v>
      </c>
      <c r="Q57" s="227"/>
      <c r="S57" s="219"/>
      <c r="T57" s="434">
        <v>60</v>
      </c>
      <c r="U57" s="435">
        <v>10</v>
      </c>
      <c r="V57" s="435">
        <v>137</v>
      </c>
      <c r="W57" s="435">
        <v>51</v>
      </c>
      <c r="X57" s="435">
        <v>142</v>
      </c>
      <c r="Y57" s="435">
        <v>1</v>
      </c>
      <c r="Z57" s="435">
        <v>88</v>
      </c>
      <c r="AA57" s="435">
        <v>50</v>
      </c>
      <c r="AB57" s="435">
        <v>93</v>
      </c>
      <c r="AC57" s="435">
        <v>80</v>
      </c>
      <c r="AD57" s="435">
        <v>59</v>
      </c>
      <c r="AE57" s="436">
        <v>99</v>
      </c>
      <c r="AF57" s="362">
        <f t="shared" si="38"/>
        <v>83810</v>
      </c>
      <c r="AG57" s="363">
        <f t="shared" si="39"/>
        <v>9082800</v>
      </c>
      <c r="AH57" s="227"/>
      <c r="AJ57" s="219"/>
      <c r="AK57" s="434">
        <v>8</v>
      </c>
      <c r="AL57" s="435">
        <v>127</v>
      </c>
      <c r="AM57" s="435">
        <v>85</v>
      </c>
      <c r="AN57" s="435">
        <v>41</v>
      </c>
      <c r="AO57" s="435">
        <v>134</v>
      </c>
      <c r="AP57" s="435">
        <v>123</v>
      </c>
      <c r="AQ57" s="435">
        <v>15</v>
      </c>
      <c r="AR57" s="435">
        <v>80</v>
      </c>
      <c r="AS57" s="435">
        <v>49</v>
      </c>
      <c r="AT57" s="435">
        <v>102</v>
      </c>
      <c r="AU57" s="435">
        <v>36</v>
      </c>
      <c r="AV57" s="436">
        <v>70</v>
      </c>
      <c r="AW57" s="362">
        <f t="shared" si="40"/>
        <v>83810</v>
      </c>
      <c r="AX57" s="363">
        <f t="shared" si="41"/>
        <v>9082800</v>
      </c>
      <c r="AY57" s="227"/>
    </row>
    <row r="58" spans="2:51" x14ac:dyDescent="0.2">
      <c r="B58" s="219"/>
      <c r="C58" s="434">
        <v>103</v>
      </c>
      <c r="D58" s="435">
        <v>32</v>
      </c>
      <c r="E58" s="435">
        <v>137</v>
      </c>
      <c r="F58" s="435">
        <v>15</v>
      </c>
      <c r="G58" s="435">
        <v>57</v>
      </c>
      <c r="H58" s="435">
        <v>82</v>
      </c>
      <c r="I58" s="435">
        <v>63</v>
      </c>
      <c r="J58" s="435">
        <v>88</v>
      </c>
      <c r="K58" s="435">
        <v>130</v>
      </c>
      <c r="L58" s="435">
        <v>8</v>
      </c>
      <c r="M58" s="435">
        <v>113</v>
      </c>
      <c r="N58" s="436">
        <v>42</v>
      </c>
      <c r="O58" s="362">
        <f t="shared" si="36"/>
        <v>83810</v>
      </c>
      <c r="P58" s="363">
        <f t="shared" si="37"/>
        <v>9082800</v>
      </c>
      <c r="Q58" s="227"/>
      <c r="S58" s="219"/>
      <c r="T58" s="434">
        <v>87</v>
      </c>
      <c r="U58" s="435">
        <v>128</v>
      </c>
      <c r="V58" s="435">
        <v>11</v>
      </c>
      <c r="W58" s="435">
        <v>43</v>
      </c>
      <c r="X58" s="435">
        <v>84</v>
      </c>
      <c r="Y58" s="435">
        <v>68</v>
      </c>
      <c r="Z58" s="435">
        <v>29</v>
      </c>
      <c r="AA58" s="435">
        <v>22</v>
      </c>
      <c r="AB58" s="435">
        <v>121</v>
      </c>
      <c r="AC58" s="435">
        <v>37</v>
      </c>
      <c r="AD58" s="435">
        <v>114</v>
      </c>
      <c r="AE58" s="436">
        <v>126</v>
      </c>
      <c r="AF58" s="362">
        <f t="shared" si="38"/>
        <v>83810</v>
      </c>
      <c r="AG58" s="363">
        <f t="shared" si="39"/>
        <v>9082800</v>
      </c>
      <c r="AH58" s="227"/>
      <c r="AJ58" s="219"/>
      <c r="AK58" s="434">
        <v>79</v>
      </c>
      <c r="AL58" s="435">
        <v>28</v>
      </c>
      <c r="AM58" s="435">
        <v>131</v>
      </c>
      <c r="AN58" s="435">
        <v>71</v>
      </c>
      <c r="AO58" s="435">
        <v>82</v>
      </c>
      <c r="AP58" s="435">
        <v>138</v>
      </c>
      <c r="AQ58" s="435">
        <v>97</v>
      </c>
      <c r="AR58" s="435">
        <v>9</v>
      </c>
      <c r="AS58" s="435">
        <v>12</v>
      </c>
      <c r="AT58" s="435">
        <v>116</v>
      </c>
      <c r="AU58" s="435">
        <v>53</v>
      </c>
      <c r="AV58" s="436">
        <v>54</v>
      </c>
      <c r="AW58" s="362">
        <f t="shared" si="40"/>
        <v>83810</v>
      </c>
      <c r="AX58" s="363">
        <f t="shared" si="41"/>
        <v>9082800</v>
      </c>
      <c r="AY58" s="227"/>
    </row>
    <row r="59" spans="2:51" x14ac:dyDescent="0.2">
      <c r="B59" s="219"/>
      <c r="C59" s="434">
        <v>55</v>
      </c>
      <c r="D59" s="435">
        <v>16</v>
      </c>
      <c r="E59" s="435">
        <v>144</v>
      </c>
      <c r="F59" s="435">
        <v>71</v>
      </c>
      <c r="G59" s="435">
        <v>89</v>
      </c>
      <c r="H59" s="435">
        <v>111</v>
      </c>
      <c r="I59" s="435">
        <v>34</v>
      </c>
      <c r="J59" s="435">
        <v>56</v>
      </c>
      <c r="K59" s="435">
        <v>74</v>
      </c>
      <c r="L59" s="435">
        <v>1</v>
      </c>
      <c r="M59" s="435">
        <v>129</v>
      </c>
      <c r="N59" s="436">
        <v>90</v>
      </c>
      <c r="O59" s="362">
        <f t="shared" si="36"/>
        <v>83810</v>
      </c>
      <c r="P59" s="363">
        <f t="shared" si="37"/>
        <v>9082800</v>
      </c>
      <c r="Q59" s="227"/>
      <c r="S59" s="219"/>
      <c r="T59" s="434">
        <v>54</v>
      </c>
      <c r="U59" s="435">
        <v>74</v>
      </c>
      <c r="V59" s="435">
        <v>70</v>
      </c>
      <c r="W59" s="435">
        <v>119</v>
      </c>
      <c r="X59" s="435">
        <v>112</v>
      </c>
      <c r="Y59" s="435">
        <v>89</v>
      </c>
      <c r="Z59" s="435">
        <v>30</v>
      </c>
      <c r="AA59" s="435">
        <v>34</v>
      </c>
      <c r="AB59" s="435">
        <v>9</v>
      </c>
      <c r="AC59" s="435">
        <v>21</v>
      </c>
      <c r="AD59" s="435">
        <v>133</v>
      </c>
      <c r="AE59" s="436">
        <v>125</v>
      </c>
      <c r="AF59" s="362">
        <f t="shared" si="38"/>
        <v>83810</v>
      </c>
      <c r="AG59" s="363">
        <f t="shared" si="39"/>
        <v>9082800</v>
      </c>
      <c r="AH59" s="227"/>
      <c r="AJ59" s="219"/>
      <c r="AK59" s="434">
        <v>73</v>
      </c>
      <c r="AL59" s="435">
        <v>61</v>
      </c>
      <c r="AM59" s="435">
        <v>120</v>
      </c>
      <c r="AN59" s="435">
        <v>114</v>
      </c>
      <c r="AO59" s="435">
        <v>10</v>
      </c>
      <c r="AP59" s="435">
        <v>107</v>
      </c>
      <c r="AQ59" s="435">
        <v>20</v>
      </c>
      <c r="AR59" s="435">
        <v>35</v>
      </c>
      <c r="AS59" s="435">
        <v>24</v>
      </c>
      <c r="AT59" s="435">
        <v>142</v>
      </c>
      <c r="AU59" s="435">
        <v>81</v>
      </c>
      <c r="AV59" s="436">
        <v>83</v>
      </c>
      <c r="AW59" s="362">
        <f t="shared" si="40"/>
        <v>83810</v>
      </c>
      <c r="AX59" s="363">
        <f t="shared" si="41"/>
        <v>9082800</v>
      </c>
      <c r="AY59" s="227"/>
    </row>
    <row r="60" spans="2:51" x14ac:dyDescent="0.2">
      <c r="B60" s="219"/>
      <c r="C60" s="434">
        <v>126</v>
      </c>
      <c r="D60" s="435">
        <v>45</v>
      </c>
      <c r="E60" s="435">
        <v>73</v>
      </c>
      <c r="F60" s="435">
        <v>134</v>
      </c>
      <c r="G60" s="435">
        <v>58</v>
      </c>
      <c r="H60" s="435">
        <v>20</v>
      </c>
      <c r="I60" s="435">
        <v>125</v>
      </c>
      <c r="J60" s="435">
        <v>87</v>
      </c>
      <c r="K60" s="435">
        <v>11</v>
      </c>
      <c r="L60" s="435">
        <v>72</v>
      </c>
      <c r="M60" s="435">
        <v>100</v>
      </c>
      <c r="N60" s="436">
        <v>19</v>
      </c>
      <c r="O60" s="362">
        <f t="shared" si="36"/>
        <v>83810</v>
      </c>
      <c r="P60" s="363">
        <f t="shared" si="37"/>
        <v>9082800</v>
      </c>
      <c r="Q60" s="227"/>
      <c r="S60" s="219"/>
      <c r="T60" s="434">
        <v>91</v>
      </c>
      <c r="U60" s="435">
        <v>71</v>
      </c>
      <c r="V60" s="435">
        <v>75</v>
      </c>
      <c r="W60" s="435">
        <v>26</v>
      </c>
      <c r="X60" s="435">
        <v>33</v>
      </c>
      <c r="Y60" s="435">
        <v>56</v>
      </c>
      <c r="Z60" s="435">
        <v>115</v>
      </c>
      <c r="AA60" s="435">
        <v>111</v>
      </c>
      <c r="AB60" s="435">
        <v>136</v>
      </c>
      <c r="AC60" s="435">
        <v>124</v>
      </c>
      <c r="AD60" s="435">
        <v>12</v>
      </c>
      <c r="AE60" s="436">
        <v>20</v>
      </c>
      <c r="AF60" s="362">
        <f t="shared" si="38"/>
        <v>83810</v>
      </c>
      <c r="AG60" s="363">
        <f t="shared" si="39"/>
        <v>9082800</v>
      </c>
      <c r="AH60" s="227"/>
      <c r="AJ60" s="219"/>
      <c r="AK60" s="434">
        <v>72</v>
      </c>
      <c r="AL60" s="435">
        <v>84</v>
      </c>
      <c r="AM60" s="435">
        <v>25</v>
      </c>
      <c r="AN60" s="435">
        <v>31</v>
      </c>
      <c r="AO60" s="435">
        <v>135</v>
      </c>
      <c r="AP60" s="435">
        <v>38</v>
      </c>
      <c r="AQ60" s="435">
        <v>125</v>
      </c>
      <c r="AR60" s="435">
        <v>110</v>
      </c>
      <c r="AS60" s="435">
        <v>121</v>
      </c>
      <c r="AT60" s="435">
        <v>3</v>
      </c>
      <c r="AU60" s="435">
        <v>64</v>
      </c>
      <c r="AV60" s="436">
        <v>62</v>
      </c>
      <c r="AW60" s="362">
        <f t="shared" si="40"/>
        <v>83810</v>
      </c>
      <c r="AX60" s="363">
        <f t="shared" si="41"/>
        <v>9082800</v>
      </c>
      <c r="AY60" s="227"/>
    </row>
    <row r="61" spans="2:51" x14ac:dyDescent="0.2">
      <c r="B61" s="219"/>
      <c r="C61" s="434">
        <v>39</v>
      </c>
      <c r="D61" s="435">
        <v>51</v>
      </c>
      <c r="E61" s="435">
        <v>2</v>
      </c>
      <c r="F61" s="435">
        <v>78</v>
      </c>
      <c r="G61" s="435">
        <v>36</v>
      </c>
      <c r="H61" s="435">
        <v>122</v>
      </c>
      <c r="I61" s="435">
        <v>23</v>
      </c>
      <c r="J61" s="435">
        <v>109</v>
      </c>
      <c r="K61" s="435">
        <v>67</v>
      </c>
      <c r="L61" s="435">
        <v>143</v>
      </c>
      <c r="M61" s="435">
        <v>94</v>
      </c>
      <c r="N61" s="436">
        <v>106</v>
      </c>
      <c r="O61" s="362">
        <f t="shared" si="36"/>
        <v>83810</v>
      </c>
      <c r="P61" s="363">
        <f t="shared" si="37"/>
        <v>9082800</v>
      </c>
      <c r="Q61" s="227"/>
      <c r="S61" s="219"/>
      <c r="T61" s="434">
        <v>58</v>
      </c>
      <c r="U61" s="435">
        <v>17</v>
      </c>
      <c r="V61" s="435">
        <v>134</v>
      </c>
      <c r="W61" s="435">
        <v>102</v>
      </c>
      <c r="X61" s="435">
        <v>61</v>
      </c>
      <c r="Y61" s="435">
        <v>77</v>
      </c>
      <c r="Z61" s="435">
        <v>116</v>
      </c>
      <c r="AA61" s="435">
        <v>123</v>
      </c>
      <c r="AB61" s="435">
        <v>24</v>
      </c>
      <c r="AC61" s="435">
        <v>108</v>
      </c>
      <c r="AD61" s="435">
        <v>31</v>
      </c>
      <c r="AE61" s="436">
        <v>19</v>
      </c>
      <c r="AF61" s="362">
        <f t="shared" si="38"/>
        <v>83810</v>
      </c>
      <c r="AG61" s="363">
        <f t="shared" si="39"/>
        <v>9082800</v>
      </c>
      <c r="AH61" s="227"/>
      <c r="AJ61" s="219"/>
      <c r="AK61" s="434">
        <v>66</v>
      </c>
      <c r="AL61" s="435">
        <v>117</v>
      </c>
      <c r="AM61" s="435">
        <v>14</v>
      </c>
      <c r="AN61" s="435">
        <v>74</v>
      </c>
      <c r="AO61" s="435">
        <v>63</v>
      </c>
      <c r="AP61" s="435">
        <v>7</v>
      </c>
      <c r="AQ61" s="435">
        <v>48</v>
      </c>
      <c r="AR61" s="435">
        <v>136</v>
      </c>
      <c r="AS61" s="435">
        <v>133</v>
      </c>
      <c r="AT61" s="435">
        <v>29</v>
      </c>
      <c r="AU61" s="435">
        <v>92</v>
      </c>
      <c r="AV61" s="436">
        <v>91</v>
      </c>
      <c r="AW61" s="362">
        <f t="shared" si="40"/>
        <v>83810</v>
      </c>
      <c r="AX61" s="363">
        <f t="shared" si="41"/>
        <v>9082800</v>
      </c>
      <c r="AY61" s="227"/>
    </row>
    <row r="62" spans="2:51" x14ac:dyDescent="0.2">
      <c r="B62" s="219"/>
      <c r="C62" s="434">
        <v>60</v>
      </c>
      <c r="D62" s="435">
        <v>114</v>
      </c>
      <c r="E62" s="435">
        <v>68</v>
      </c>
      <c r="F62" s="435">
        <v>5</v>
      </c>
      <c r="G62" s="435">
        <v>124</v>
      </c>
      <c r="H62" s="435">
        <v>37</v>
      </c>
      <c r="I62" s="435">
        <v>108</v>
      </c>
      <c r="J62" s="435">
        <v>21</v>
      </c>
      <c r="K62" s="435">
        <v>140</v>
      </c>
      <c r="L62" s="435">
        <v>77</v>
      </c>
      <c r="M62" s="435">
        <v>31</v>
      </c>
      <c r="N62" s="436">
        <v>85</v>
      </c>
      <c r="O62" s="362">
        <f t="shared" si="36"/>
        <v>83810</v>
      </c>
      <c r="P62" s="363">
        <f t="shared" si="37"/>
        <v>9082800</v>
      </c>
      <c r="Q62" s="227"/>
      <c r="S62" s="219"/>
      <c r="T62" s="434">
        <v>85</v>
      </c>
      <c r="U62" s="435">
        <v>135</v>
      </c>
      <c r="V62" s="435">
        <v>8</v>
      </c>
      <c r="W62" s="435">
        <v>94</v>
      </c>
      <c r="X62" s="435">
        <v>3</v>
      </c>
      <c r="Y62" s="435">
        <v>144</v>
      </c>
      <c r="Z62" s="435">
        <v>57</v>
      </c>
      <c r="AA62" s="435">
        <v>95</v>
      </c>
      <c r="AB62" s="435">
        <v>52</v>
      </c>
      <c r="AC62" s="435">
        <v>65</v>
      </c>
      <c r="AD62" s="435">
        <v>86</v>
      </c>
      <c r="AE62" s="436">
        <v>46</v>
      </c>
      <c r="AF62" s="362">
        <f t="shared" si="38"/>
        <v>83810</v>
      </c>
      <c r="AG62" s="363">
        <f t="shared" si="39"/>
        <v>9082800</v>
      </c>
      <c r="AH62" s="227"/>
      <c r="AJ62" s="219"/>
      <c r="AK62" s="434">
        <v>137</v>
      </c>
      <c r="AL62" s="435">
        <v>18</v>
      </c>
      <c r="AM62" s="435">
        <v>60</v>
      </c>
      <c r="AN62" s="435">
        <v>104</v>
      </c>
      <c r="AO62" s="435">
        <v>11</v>
      </c>
      <c r="AP62" s="435">
        <v>22</v>
      </c>
      <c r="AQ62" s="435">
        <v>130</v>
      </c>
      <c r="AR62" s="435">
        <v>65</v>
      </c>
      <c r="AS62" s="435">
        <v>96</v>
      </c>
      <c r="AT62" s="435">
        <v>43</v>
      </c>
      <c r="AU62" s="435">
        <v>109</v>
      </c>
      <c r="AV62" s="436">
        <v>75</v>
      </c>
      <c r="AW62" s="362">
        <f t="shared" si="40"/>
        <v>83810</v>
      </c>
      <c r="AX62" s="363">
        <f t="shared" si="41"/>
        <v>9082800</v>
      </c>
      <c r="AY62" s="227"/>
    </row>
    <row r="63" spans="2:51" x14ac:dyDescent="0.2">
      <c r="B63" s="219"/>
      <c r="C63" s="434">
        <v>105</v>
      </c>
      <c r="D63" s="435">
        <v>120</v>
      </c>
      <c r="E63" s="435">
        <v>49</v>
      </c>
      <c r="F63" s="435">
        <v>35</v>
      </c>
      <c r="G63" s="435">
        <v>107</v>
      </c>
      <c r="H63" s="435">
        <v>135</v>
      </c>
      <c r="I63" s="435">
        <v>10</v>
      </c>
      <c r="J63" s="435">
        <v>38</v>
      </c>
      <c r="K63" s="435">
        <v>110</v>
      </c>
      <c r="L63" s="435">
        <v>96</v>
      </c>
      <c r="M63" s="435">
        <v>25</v>
      </c>
      <c r="N63" s="436">
        <v>40</v>
      </c>
      <c r="O63" s="362">
        <f t="shared" si="36"/>
        <v>83810</v>
      </c>
      <c r="P63" s="363">
        <f t="shared" si="37"/>
        <v>9082800</v>
      </c>
      <c r="Q63" s="227"/>
      <c r="S63" s="219"/>
      <c r="T63" s="434">
        <v>44</v>
      </c>
      <c r="U63" s="435">
        <v>106</v>
      </c>
      <c r="V63" s="435">
        <v>109</v>
      </c>
      <c r="W63" s="435">
        <v>27</v>
      </c>
      <c r="X63" s="435">
        <v>92</v>
      </c>
      <c r="Y63" s="435">
        <v>18</v>
      </c>
      <c r="Z63" s="435">
        <v>139</v>
      </c>
      <c r="AA63" s="435">
        <v>96</v>
      </c>
      <c r="AB63" s="435">
        <v>41</v>
      </c>
      <c r="AC63" s="435">
        <v>122</v>
      </c>
      <c r="AD63" s="435">
        <v>13</v>
      </c>
      <c r="AE63" s="436">
        <v>63</v>
      </c>
      <c r="AF63" s="362">
        <f t="shared" si="38"/>
        <v>83810</v>
      </c>
      <c r="AG63" s="363">
        <f t="shared" si="39"/>
        <v>9082800</v>
      </c>
      <c r="AH63" s="227"/>
      <c r="AJ63" s="219"/>
      <c r="AK63" s="434">
        <v>86</v>
      </c>
      <c r="AL63" s="435">
        <v>111</v>
      </c>
      <c r="AM63" s="435">
        <v>118</v>
      </c>
      <c r="AN63" s="435">
        <v>141</v>
      </c>
      <c r="AO63" s="435">
        <v>56</v>
      </c>
      <c r="AP63" s="435">
        <v>45</v>
      </c>
      <c r="AQ63" s="435">
        <v>44</v>
      </c>
      <c r="AR63" s="435">
        <v>87</v>
      </c>
      <c r="AS63" s="435">
        <v>46</v>
      </c>
      <c r="AT63" s="435">
        <v>115</v>
      </c>
      <c r="AU63" s="435">
        <v>16</v>
      </c>
      <c r="AV63" s="436">
        <v>5</v>
      </c>
      <c r="AW63" s="362">
        <f t="shared" si="40"/>
        <v>83810</v>
      </c>
      <c r="AX63" s="363">
        <f t="shared" si="41"/>
        <v>9082800</v>
      </c>
      <c r="AY63" s="227"/>
    </row>
    <row r="64" spans="2:51" x14ac:dyDescent="0.2">
      <c r="B64" s="219"/>
      <c r="C64" s="434">
        <v>17</v>
      </c>
      <c r="D64" s="435">
        <v>95</v>
      </c>
      <c r="E64" s="435">
        <v>81</v>
      </c>
      <c r="F64" s="435">
        <v>115</v>
      </c>
      <c r="G64" s="435">
        <v>136</v>
      </c>
      <c r="H64" s="435">
        <v>43</v>
      </c>
      <c r="I64" s="435">
        <v>102</v>
      </c>
      <c r="J64" s="435">
        <v>9</v>
      </c>
      <c r="K64" s="435">
        <v>30</v>
      </c>
      <c r="L64" s="435">
        <v>64</v>
      </c>
      <c r="M64" s="435">
        <v>50</v>
      </c>
      <c r="N64" s="436">
        <v>128</v>
      </c>
      <c r="O64" s="362">
        <f t="shared" si="36"/>
        <v>83810</v>
      </c>
      <c r="P64" s="363">
        <f t="shared" si="37"/>
        <v>9082800</v>
      </c>
      <c r="Q64" s="227"/>
      <c r="S64" s="219"/>
      <c r="T64" s="434">
        <v>7</v>
      </c>
      <c r="U64" s="435">
        <v>120</v>
      </c>
      <c r="V64" s="435">
        <v>40</v>
      </c>
      <c r="W64" s="435">
        <v>141</v>
      </c>
      <c r="X64" s="435">
        <v>79</v>
      </c>
      <c r="Y64" s="435">
        <v>69</v>
      </c>
      <c r="Z64" s="435">
        <v>110</v>
      </c>
      <c r="AA64" s="435">
        <v>90</v>
      </c>
      <c r="AB64" s="435">
        <v>113</v>
      </c>
      <c r="AC64" s="435">
        <v>16</v>
      </c>
      <c r="AD64" s="435">
        <v>38</v>
      </c>
      <c r="AE64" s="436">
        <v>47</v>
      </c>
      <c r="AF64" s="362">
        <f t="shared" si="38"/>
        <v>83810</v>
      </c>
      <c r="AG64" s="363">
        <f t="shared" si="39"/>
        <v>9082800</v>
      </c>
      <c r="AH64" s="227"/>
      <c r="AJ64" s="219"/>
      <c r="AK64" s="434">
        <v>33</v>
      </c>
      <c r="AL64" s="435">
        <v>119</v>
      </c>
      <c r="AM64" s="435">
        <v>122</v>
      </c>
      <c r="AN64" s="435">
        <v>124</v>
      </c>
      <c r="AO64" s="435">
        <v>37</v>
      </c>
      <c r="AP64" s="435">
        <v>98</v>
      </c>
      <c r="AQ64" s="435">
        <v>126</v>
      </c>
      <c r="AR64" s="435">
        <v>39</v>
      </c>
      <c r="AS64" s="435">
        <v>68</v>
      </c>
      <c r="AT64" s="435">
        <v>51</v>
      </c>
      <c r="AU64" s="435">
        <v>52</v>
      </c>
      <c r="AV64" s="436">
        <v>1</v>
      </c>
      <c r="AW64" s="362">
        <f t="shared" si="40"/>
        <v>83810</v>
      </c>
      <c r="AX64" s="363">
        <f t="shared" si="41"/>
        <v>9082800</v>
      </c>
      <c r="AY64" s="227"/>
    </row>
    <row r="65" spans="2:51" ht="13.5" thickBot="1" x14ac:dyDescent="0.25">
      <c r="B65" s="219"/>
      <c r="C65" s="437">
        <v>80</v>
      </c>
      <c r="D65" s="438">
        <v>131</v>
      </c>
      <c r="E65" s="438">
        <v>7</v>
      </c>
      <c r="F65" s="438">
        <v>66</v>
      </c>
      <c r="G65" s="438">
        <v>22</v>
      </c>
      <c r="H65" s="438">
        <v>70</v>
      </c>
      <c r="I65" s="438">
        <v>75</v>
      </c>
      <c r="J65" s="438">
        <v>123</v>
      </c>
      <c r="K65" s="438">
        <v>79</v>
      </c>
      <c r="L65" s="438">
        <v>138</v>
      </c>
      <c r="M65" s="438">
        <v>14</v>
      </c>
      <c r="N65" s="439">
        <v>65</v>
      </c>
      <c r="O65" s="362">
        <f t="shared" si="36"/>
        <v>83810</v>
      </c>
      <c r="P65" s="363">
        <f t="shared" si="37"/>
        <v>9082800</v>
      </c>
      <c r="Q65" s="227"/>
      <c r="S65" s="219"/>
      <c r="T65" s="437">
        <v>140</v>
      </c>
      <c r="U65" s="438">
        <v>73</v>
      </c>
      <c r="V65" s="438">
        <v>67</v>
      </c>
      <c r="W65" s="438">
        <v>62</v>
      </c>
      <c r="X65" s="438">
        <v>14</v>
      </c>
      <c r="Y65" s="438">
        <v>117</v>
      </c>
      <c r="Z65" s="438">
        <v>97</v>
      </c>
      <c r="AA65" s="438">
        <v>2</v>
      </c>
      <c r="AB65" s="438">
        <v>42</v>
      </c>
      <c r="AC65" s="438">
        <v>45</v>
      </c>
      <c r="AD65" s="438">
        <v>81</v>
      </c>
      <c r="AE65" s="439">
        <v>130</v>
      </c>
      <c r="AF65" s="362">
        <f t="shared" si="38"/>
        <v>83810</v>
      </c>
      <c r="AG65" s="363">
        <f t="shared" si="39"/>
        <v>9082800</v>
      </c>
      <c r="AH65" s="227"/>
      <c r="AJ65" s="219"/>
      <c r="AK65" s="437">
        <v>139</v>
      </c>
      <c r="AL65" s="438">
        <v>113</v>
      </c>
      <c r="AM65" s="438">
        <v>76</v>
      </c>
      <c r="AN65" s="438">
        <v>90</v>
      </c>
      <c r="AO65" s="438">
        <v>40</v>
      </c>
      <c r="AP65" s="438">
        <v>42</v>
      </c>
      <c r="AQ65" s="438">
        <v>67</v>
      </c>
      <c r="AR65" s="438">
        <v>132</v>
      </c>
      <c r="AS65" s="438">
        <v>17</v>
      </c>
      <c r="AT65" s="438">
        <v>95</v>
      </c>
      <c r="AU65" s="438">
        <v>2</v>
      </c>
      <c r="AV65" s="439">
        <v>57</v>
      </c>
      <c r="AW65" s="362">
        <f t="shared" si="40"/>
        <v>83810</v>
      </c>
      <c r="AX65" s="363">
        <f t="shared" si="41"/>
        <v>9082800</v>
      </c>
      <c r="AY65" s="227"/>
    </row>
    <row r="66" spans="2:51" x14ac:dyDescent="0.2">
      <c r="B66" s="219"/>
      <c r="C66" s="367">
        <f t="shared" ref="C66:N66" si="42">SUMSQ(C54:C65)</f>
        <v>83810</v>
      </c>
      <c r="D66" s="368">
        <f t="shared" si="42"/>
        <v>83810</v>
      </c>
      <c r="E66" s="368">
        <f t="shared" si="42"/>
        <v>83810</v>
      </c>
      <c r="F66" s="368">
        <f t="shared" si="42"/>
        <v>83810</v>
      </c>
      <c r="G66" s="368">
        <f t="shared" si="42"/>
        <v>83810</v>
      </c>
      <c r="H66" s="368">
        <f t="shared" si="42"/>
        <v>83810</v>
      </c>
      <c r="I66" s="368">
        <f t="shared" si="42"/>
        <v>83810</v>
      </c>
      <c r="J66" s="368">
        <f t="shared" si="42"/>
        <v>83810</v>
      </c>
      <c r="K66" s="368">
        <f t="shared" si="42"/>
        <v>83810</v>
      </c>
      <c r="L66" s="368">
        <f t="shared" si="42"/>
        <v>83810</v>
      </c>
      <c r="M66" s="368">
        <f t="shared" si="42"/>
        <v>83810</v>
      </c>
      <c r="N66" s="368">
        <f t="shared" si="42"/>
        <v>83810</v>
      </c>
      <c r="O66" s="369">
        <f>SUMSQ(C54,D55,E56,F57,G58,H59,I60,J61,K62,L63,M64,N65)</f>
        <v>83810</v>
      </c>
      <c r="P66" s="427">
        <f>C54^3+D55^3+E56^3+F57^3+G58^3+H59^3+I60^3+J61^3+K62^3+L63^3+M64^3+N65^3</f>
        <v>9082800</v>
      </c>
      <c r="Q66" s="227"/>
      <c r="S66" s="219"/>
      <c r="T66" s="367">
        <f t="shared" ref="T66:AE66" si="43">SUMSQ(T54:T65)</f>
        <v>83810</v>
      </c>
      <c r="U66" s="368">
        <f t="shared" si="43"/>
        <v>83810</v>
      </c>
      <c r="V66" s="368">
        <f t="shared" si="43"/>
        <v>83810</v>
      </c>
      <c r="W66" s="368">
        <f t="shared" si="43"/>
        <v>83810</v>
      </c>
      <c r="X66" s="368">
        <f t="shared" si="43"/>
        <v>83810</v>
      </c>
      <c r="Y66" s="368">
        <f t="shared" si="43"/>
        <v>83810</v>
      </c>
      <c r="Z66" s="368">
        <f t="shared" si="43"/>
        <v>83810</v>
      </c>
      <c r="AA66" s="368">
        <f t="shared" si="43"/>
        <v>83810</v>
      </c>
      <c r="AB66" s="368">
        <f t="shared" si="43"/>
        <v>83810</v>
      </c>
      <c r="AC66" s="368">
        <f t="shared" si="43"/>
        <v>83810</v>
      </c>
      <c r="AD66" s="368">
        <f t="shared" si="43"/>
        <v>83810</v>
      </c>
      <c r="AE66" s="368">
        <f t="shared" si="43"/>
        <v>83810</v>
      </c>
      <c r="AF66" s="369">
        <f>SUMSQ(T54,U55,V56,W57,X58,Y59,Z60,AA61,AB62,AC63,AD64,AE65)</f>
        <v>83810</v>
      </c>
      <c r="AG66" s="427">
        <f>T54^3+U55^3+V56^3+W57^3+X58^3+Y59^3+Z60^3+AA61^3+AB62^3+AC63^3+AD64^3+AE65^3</f>
        <v>9082800</v>
      </c>
      <c r="AH66" s="227"/>
      <c r="AJ66" s="219"/>
      <c r="AK66" s="367">
        <f t="shared" ref="AK66:AV66" si="44">SUMSQ(AK54:AK65)</f>
        <v>83810</v>
      </c>
      <c r="AL66" s="368">
        <f t="shared" si="44"/>
        <v>83810</v>
      </c>
      <c r="AM66" s="368">
        <f t="shared" si="44"/>
        <v>83810</v>
      </c>
      <c r="AN66" s="368">
        <f t="shared" si="44"/>
        <v>83810</v>
      </c>
      <c r="AO66" s="368">
        <f t="shared" si="44"/>
        <v>83810</v>
      </c>
      <c r="AP66" s="368">
        <f t="shared" si="44"/>
        <v>83810</v>
      </c>
      <c r="AQ66" s="368">
        <f t="shared" si="44"/>
        <v>83810</v>
      </c>
      <c r="AR66" s="368">
        <f t="shared" si="44"/>
        <v>83810</v>
      </c>
      <c r="AS66" s="368">
        <f t="shared" si="44"/>
        <v>83810</v>
      </c>
      <c r="AT66" s="368">
        <f t="shared" si="44"/>
        <v>83810</v>
      </c>
      <c r="AU66" s="368">
        <f t="shared" si="44"/>
        <v>83810</v>
      </c>
      <c r="AV66" s="368">
        <f t="shared" si="44"/>
        <v>83810</v>
      </c>
      <c r="AW66" s="369">
        <f>SUMSQ(AK54,AL55,AM56,AN57,AO58,AP59,AQ60,AR61,AS62,AT63,AU64,AV65)</f>
        <v>83810</v>
      </c>
      <c r="AX66" s="427">
        <f>AK54^3+AL55^3+AM56^3+AN57^3+AO58^3+AP59^3+AQ60^3+AR61^3+AS62^3+AT63^3+AU64^3+AV65^3</f>
        <v>9082800</v>
      </c>
      <c r="AY66" s="227"/>
    </row>
    <row r="67" spans="2:51" ht="13.5" thickBot="1" x14ac:dyDescent="0.25">
      <c r="B67" s="219"/>
      <c r="C67" s="272">
        <f t="shared" ref="C67:N67" si="45">C54^3+C55^3+C56^3+C57^3+C58^3+C59^3+C60^3+C61^3+C62^3+C63^3+C64^3+C65^3</f>
        <v>9082800</v>
      </c>
      <c r="D67" s="273">
        <f t="shared" si="45"/>
        <v>9082800</v>
      </c>
      <c r="E67" s="273">
        <f t="shared" si="45"/>
        <v>9082800</v>
      </c>
      <c r="F67" s="273">
        <f t="shared" si="45"/>
        <v>9082800</v>
      </c>
      <c r="G67" s="273">
        <f t="shared" si="45"/>
        <v>9082800</v>
      </c>
      <c r="H67" s="273">
        <f t="shared" si="45"/>
        <v>9082800</v>
      </c>
      <c r="I67" s="273">
        <f t="shared" si="45"/>
        <v>9082800</v>
      </c>
      <c r="J67" s="273">
        <f t="shared" si="45"/>
        <v>9082800</v>
      </c>
      <c r="K67" s="273">
        <f t="shared" si="45"/>
        <v>9082800</v>
      </c>
      <c r="L67" s="273">
        <f t="shared" si="45"/>
        <v>9082800</v>
      </c>
      <c r="M67" s="273">
        <f t="shared" si="45"/>
        <v>9082800</v>
      </c>
      <c r="N67" s="273">
        <f t="shared" si="45"/>
        <v>9082800</v>
      </c>
      <c r="O67" s="373">
        <f>SUMSQ(C65,D64,E63,F62,G61,H60,I59,J58,K57,L56,M55,N54)</f>
        <v>83810</v>
      </c>
      <c r="P67" s="428">
        <f>C65^3+D64^3+E63^3+F62^3+G61^3+H60^3+I59^3+J58^3+K57^3+L56^3+M55^3+N54^3</f>
        <v>9082800</v>
      </c>
      <c r="Q67" s="227"/>
      <c r="S67" s="219"/>
      <c r="T67" s="272">
        <f t="shared" ref="T67:AE67" si="46">T54^3+T55^3+T56^3+T57^3+T58^3+T59^3+T60^3+T61^3+T62^3+T63^3+T64^3+T65^3</f>
        <v>9082800</v>
      </c>
      <c r="U67" s="273">
        <f t="shared" si="46"/>
        <v>9082800</v>
      </c>
      <c r="V67" s="273">
        <f t="shared" si="46"/>
        <v>9082800</v>
      </c>
      <c r="W67" s="273">
        <f t="shared" si="46"/>
        <v>9082800</v>
      </c>
      <c r="X67" s="273">
        <f t="shared" si="46"/>
        <v>9082800</v>
      </c>
      <c r="Y67" s="273">
        <f t="shared" si="46"/>
        <v>9082800</v>
      </c>
      <c r="Z67" s="273">
        <f t="shared" si="46"/>
        <v>9082800</v>
      </c>
      <c r="AA67" s="273">
        <f t="shared" si="46"/>
        <v>9082800</v>
      </c>
      <c r="AB67" s="273">
        <f t="shared" si="46"/>
        <v>9082800</v>
      </c>
      <c r="AC67" s="273">
        <f t="shared" si="46"/>
        <v>9082800</v>
      </c>
      <c r="AD67" s="273">
        <f t="shared" si="46"/>
        <v>9082800</v>
      </c>
      <c r="AE67" s="273">
        <f t="shared" si="46"/>
        <v>9082800</v>
      </c>
      <c r="AF67" s="373">
        <f>SUMSQ(T65,U64,V63,W62,X61,Y60,Z59,AA58,AB57,AC56,AD55,AE54)</f>
        <v>83810</v>
      </c>
      <c r="AG67" s="428">
        <f>T65^3+U64^3+V63^3+W62^3+X61^3+Y60^3+Z59^3+AA58^3+AB57^3+AC56^3+AD55^3+AE54^3</f>
        <v>9082800</v>
      </c>
      <c r="AH67" s="227"/>
      <c r="AJ67" s="219"/>
      <c r="AK67" s="272">
        <f t="shared" ref="AK67:AV67" si="47">AK54^3+AK55^3+AK56^3+AK57^3+AK58^3+AK59^3+AK60^3+AK61^3+AK62^3+AK63^3+AK64^3+AK65^3</f>
        <v>9082800</v>
      </c>
      <c r="AL67" s="273">
        <f t="shared" si="47"/>
        <v>9082800</v>
      </c>
      <c r="AM67" s="273">
        <f t="shared" si="47"/>
        <v>9082800</v>
      </c>
      <c r="AN67" s="273">
        <f t="shared" si="47"/>
        <v>9082800</v>
      </c>
      <c r="AO67" s="273">
        <f t="shared" si="47"/>
        <v>9082800</v>
      </c>
      <c r="AP67" s="273">
        <f t="shared" si="47"/>
        <v>9082800</v>
      </c>
      <c r="AQ67" s="273">
        <f t="shared" si="47"/>
        <v>9082800</v>
      </c>
      <c r="AR67" s="273">
        <f t="shared" si="47"/>
        <v>9082800</v>
      </c>
      <c r="AS67" s="273">
        <f t="shared" si="47"/>
        <v>9082800</v>
      </c>
      <c r="AT67" s="273">
        <f t="shared" si="47"/>
        <v>9082800</v>
      </c>
      <c r="AU67" s="273">
        <f t="shared" si="47"/>
        <v>9082800</v>
      </c>
      <c r="AV67" s="273">
        <f t="shared" si="47"/>
        <v>9082800</v>
      </c>
      <c r="AW67" s="373">
        <f>SUMSQ(AK65,AL64,AM63,AN62,AO61,AP60,AQ59,AR58,AS57,AT56,AU55,AV54)</f>
        <v>83810</v>
      </c>
      <c r="AX67" s="428">
        <f>AK65^3+AL64^3+AM63^3+AN62^3+AO61^3+AP60^3+AQ59^3+AR58^3+AS57^3+AT56^3+AU55^3+AV54^3</f>
        <v>9082800</v>
      </c>
      <c r="AY67" s="227"/>
    </row>
    <row r="68" spans="2:51" ht="13.5" thickBot="1" x14ac:dyDescent="0.25">
      <c r="B68" s="275" t="s">
        <v>0</v>
      </c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429"/>
      <c r="P68" s="429"/>
      <c r="Q68" s="278"/>
      <c r="S68" s="275" t="s">
        <v>0</v>
      </c>
      <c r="T68" s="276"/>
      <c r="U68" s="276"/>
      <c r="V68" s="276"/>
      <c r="W68" s="276"/>
      <c r="X68" s="276"/>
      <c r="Y68" s="276"/>
      <c r="Z68" s="276"/>
      <c r="AA68" s="276"/>
      <c r="AB68" s="276"/>
      <c r="AC68" s="276"/>
      <c r="AD68" s="276"/>
      <c r="AE68" s="276"/>
      <c r="AF68" s="429"/>
      <c r="AG68" s="429"/>
      <c r="AH68" s="278"/>
      <c r="AJ68" s="275" t="s">
        <v>0</v>
      </c>
      <c r="AK68" s="276"/>
      <c r="AL68" s="276"/>
      <c r="AM68" s="276"/>
      <c r="AN68" s="276"/>
      <c r="AO68" s="276"/>
      <c r="AP68" s="276"/>
      <c r="AQ68" s="276"/>
      <c r="AR68" s="276"/>
      <c r="AS68" s="276"/>
      <c r="AT68" s="276"/>
      <c r="AU68" s="276"/>
      <c r="AV68" s="276"/>
      <c r="AW68" s="429"/>
      <c r="AX68" s="429"/>
      <c r="AY68" s="278"/>
    </row>
    <row r="69" spans="2:51" ht="13.5" thickBot="1" x14ac:dyDescent="0.25">
      <c r="C69" s="140" t="s">
        <v>0</v>
      </c>
      <c r="T69" s="140" t="s">
        <v>0</v>
      </c>
      <c r="AK69" s="140" t="s">
        <v>0</v>
      </c>
    </row>
    <row r="70" spans="2:51" ht="13.5" thickBot="1" x14ac:dyDescent="0.25">
      <c r="B70" s="215" t="s">
        <v>0</v>
      </c>
      <c r="C70" s="216"/>
      <c r="D70" s="216"/>
      <c r="E70" s="216"/>
      <c r="F70" s="216"/>
      <c r="G70" s="216"/>
      <c r="H70" s="216"/>
      <c r="I70" s="353" t="s">
        <v>336</v>
      </c>
      <c r="J70" s="216"/>
      <c r="K70" s="216"/>
      <c r="L70" s="216"/>
      <c r="M70" s="216"/>
      <c r="N70" s="216"/>
      <c r="O70" s="216"/>
      <c r="P70" s="216"/>
      <c r="Q70" s="217"/>
      <c r="S70" s="215" t="s">
        <v>0</v>
      </c>
      <c r="T70" s="216"/>
      <c r="U70" s="216"/>
      <c r="V70" s="216"/>
      <c r="W70" s="216"/>
      <c r="X70" s="216"/>
      <c r="Y70" s="216"/>
      <c r="Z70" s="353" t="s">
        <v>337</v>
      </c>
      <c r="AA70" s="216"/>
      <c r="AB70" s="216"/>
      <c r="AC70" s="216"/>
      <c r="AD70" s="216"/>
      <c r="AE70" s="216"/>
      <c r="AF70" s="216"/>
      <c r="AG70" s="216"/>
      <c r="AH70" s="217"/>
      <c r="AJ70" s="215" t="s">
        <v>0</v>
      </c>
      <c r="AK70" s="216"/>
      <c r="AL70" s="216"/>
      <c r="AM70" s="216"/>
      <c r="AN70" s="216"/>
      <c r="AO70" s="216"/>
      <c r="AP70" s="216"/>
      <c r="AQ70" s="353" t="s">
        <v>338</v>
      </c>
      <c r="AR70" s="216"/>
      <c r="AS70" s="216"/>
      <c r="AT70" s="216"/>
      <c r="AU70" s="216"/>
      <c r="AV70" s="216"/>
      <c r="AW70" s="216"/>
      <c r="AX70" s="216"/>
      <c r="AY70" s="217"/>
    </row>
    <row r="71" spans="2:51" x14ac:dyDescent="0.2">
      <c r="B71" s="219"/>
      <c r="C71" s="440">
        <v>6</v>
      </c>
      <c r="D71" s="432">
        <v>32</v>
      </c>
      <c r="E71" s="432">
        <v>69</v>
      </c>
      <c r="F71" s="432">
        <v>55</v>
      </c>
      <c r="G71" s="432">
        <v>105</v>
      </c>
      <c r="H71" s="432">
        <v>103</v>
      </c>
      <c r="I71" s="432">
        <v>78</v>
      </c>
      <c r="J71" s="432">
        <v>13</v>
      </c>
      <c r="K71" s="432">
        <v>128</v>
      </c>
      <c r="L71" s="432">
        <v>50</v>
      </c>
      <c r="M71" s="432">
        <v>143</v>
      </c>
      <c r="N71" s="433">
        <v>88</v>
      </c>
      <c r="O71" s="357">
        <f t="shared" ref="O71:O82" si="48">SUMSQ(C71:N71)</f>
        <v>83810</v>
      </c>
      <c r="P71" s="358">
        <f t="shared" ref="P71:P82" si="49">C71^3+D71^3+E71^3+F71^3+G71^3+H71^3+I71^3+J71^3+K71^3+L71^3+M71^3+N71^3</f>
        <v>9082800</v>
      </c>
      <c r="Q71" s="227"/>
      <c r="S71" s="219"/>
      <c r="T71" s="440">
        <v>6</v>
      </c>
      <c r="U71" s="432">
        <v>32</v>
      </c>
      <c r="V71" s="432">
        <v>69</v>
      </c>
      <c r="W71" s="432">
        <v>55</v>
      </c>
      <c r="X71" s="432">
        <v>105</v>
      </c>
      <c r="Y71" s="432">
        <v>103</v>
      </c>
      <c r="Z71" s="432">
        <v>78</v>
      </c>
      <c r="AA71" s="432">
        <v>13</v>
      </c>
      <c r="AB71" s="432">
        <v>128</v>
      </c>
      <c r="AC71" s="432">
        <v>50</v>
      </c>
      <c r="AD71" s="432">
        <v>143</v>
      </c>
      <c r="AE71" s="433">
        <v>88</v>
      </c>
      <c r="AF71" s="357">
        <f t="shared" ref="AF71:AF82" si="50">SUMSQ(T71:AE71)</f>
        <v>83810</v>
      </c>
      <c r="AG71" s="358">
        <f t="shared" ref="AG71:AG82" si="51">T71^3+U71^3+V71^3+W71^3+X71^3+Y71^3+Z71^3+AA71^3+AB71^3+AC71^3+AD71^3+AE71^3</f>
        <v>9082800</v>
      </c>
      <c r="AH71" s="227"/>
      <c r="AJ71" s="219"/>
      <c r="AK71" s="440">
        <v>6</v>
      </c>
      <c r="AL71" s="432">
        <v>32</v>
      </c>
      <c r="AM71" s="432">
        <v>90</v>
      </c>
      <c r="AN71" s="432">
        <v>127</v>
      </c>
      <c r="AO71" s="432">
        <v>66</v>
      </c>
      <c r="AP71" s="432">
        <v>130</v>
      </c>
      <c r="AQ71" s="432">
        <v>69</v>
      </c>
      <c r="AR71" s="432">
        <v>50</v>
      </c>
      <c r="AS71" s="432">
        <v>133</v>
      </c>
      <c r="AT71" s="432">
        <v>65</v>
      </c>
      <c r="AU71" s="432">
        <v>89</v>
      </c>
      <c r="AV71" s="433">
        <v>13</v>
      </c>
      <c r="AW71" s="357">
        <f t="shared" ref="AW71:AW82" si="52">SUMSQ(AK71:AV71)</f>
        <v>83810</v>
      </c>
      <c r="AX71" s="358">
        <f t="shared" ref="AX71:AX82" si="53">AK71^3+AL71^3+AM71^3+AN71^3+AO71^3+AP71^3+AQ71^3+AR71^3+AS71^3+AT71^3+AU71^3+AV71^3</f>
        <v>9082800</v>
      </c>
      <c r="AY71" s="227"/>
    </row>
    <row r="72" spans="2:51" x14ac:dyDescent="0.2">
      <c r="B72" s="219"/>
      <c r="C72" s="434">
        <v>112</v>
      </c>
      <c r="D72" s="435">
        <v>26</v>
      </c>
      <c r="E72" s="435">
        <v>23</v>
      </c>
      <c r="F72" s="435">
        <v>21</v>
      </c>
      <c r="G72" s="435">
        <v>108</v>
      </c>
      <c r="H72" s="435">
        <v>47</v>
      </c>
      <c r="I72" s="435">
        <v>19</v>
      </c>
      <c r="J72" s="435">
        <v>106</v>
      </c>
      <c r="K72" s="435">
        <v>77</v>
      </c>
      <c r="L72" s="435">
        <v>94</v>
      </c>
      <c r="M72" s="435">
        <v>93</v>
      </c>
      <c r="N72" s="436">
        <v>144</v>
      </c>
      <c r="O72" s="362">
        <f t="shared" si="48"/>
        <v>83810</v>
      </c>
      <c r="P72" s="363">
        <f t="shared" si="49"/>
        <v>9082800</v>
      </c>
      <c r="Q72" s="227"/>
      <c r="S72" s="219"/>
      <c r="T72" s="434">
        <v>112</v>
      </c>
      <c r="U72" s="435">
        <v>26</v>
      </c>
      <c r="V72" s="435">
        <v>23</v>
      </c>
      <c r="W72" s="435">
        <v>21</v>
      </c>
      <c r="X72" s="435">
        <v>108</v>
      </c>
      <c r="Y72" s="435">
        <v>47</v>
      </c>
      <c r="Z72" s="435">
        <v>19</v>
      </c>
      <c r="AA72" s="435">
        <v>106</v>
      </c>
      <c r="AB72" s="435">
        <v>77</v>
      </c>
      <c r="AC72" s="435">
        <v>94</v>
      </c>
      <c r="AD72" s="435">
        <v>93</v>
      </c>
      <c r="AE72" s="436">
        <v>144</v>
      </c>
      <c r="AF72" s="362">
        <f t="shared" si="50"/>
        <v>83810</v>
      </c>
      <c r="AG72" s="363">
        <f t="shared" si="51"/>
        <v>9082800</v>
      </c>
      <c r="AH72" s="227"/>
      <c r="AJ72" s="219"/>
      <c r="AK72" s="434">
        <v>112</v>
      </c>
      <c r="AL72" s="435">
        <v>25</v>
      </c>
      <c r="AM72" s="435">
        <v>5</v>
      </c>
      <c r="AN72" s="435">
        <v>71</v>
      </c>
      <c r="AO72" s="435">
        <v>30</v>
      </c>
      <c r="AP72" s="435">
        <v>108</v>
      </c>
      <c r="AQ72" s="435">
        <v>107</v>
      </c>
      <c r="AR72" s="435">
        <v>114</v>
      </c>
      <c r="AS72" s="435">
        <v>141</v>
      </c>
      <c r="AT72" s="435">
        <v>43</v>
      </c>
      <c r="AU72" s="435">
        <v>70</v>
      </c>
      <c r="AV72" s="436">
        <v>44</v>
      </c>
      <c r="AW72" s="362">
        <f t="shared" si="52"/>
        <v>83810</v>
      </c>
      <c r="AX72" s="363">
        <f t="shared" si="53"/>
        <v>9082800</v>
      </c>
      <c r="AY72" s="227"/>
    </row>
    <row r="73" spans="2:51" x14ac:dyDescent="0.2">
      <c r="B73" s="219"/>
      <c r="C73" s="434">
        <v>59</v>
      </c>
      <c r="D73" s="435">
        <v>34</v>
      </c>
      <c r="E73" s="435">
        <v>27</v>
      </c>
      <c r="F73" s="435">
        <v>4</v>
      </c>
      <c r="G73" s="435">
        <v>89</v>
      </c>
      <c r="H73" s="435">
        <v>100</v>
      </c>
      <c r="I73" s="435">
        <v>101</v>
      </c>
      <c r="J73" s="435">
        <v>58</v>
      </c>
      <c r="K73" s="435">
        <v>99</v>
      </c>
      <c r="L73" s="435">
        <v>30</v>
      </c>
      <c r="M73" s="435">
        <v>129</v>
      </c>
      <c r="N73" s="436">
        <v>140</v>
      </c>
      <c r="O73" s="362">
        <f t="shared" si="48"/>
        <v>83810</v>
      </c>
      <c r="P73" s="363">
        <f t="shared" si="49"/>
        <v>9082800</v>
      </c>
      <c r="Q73" s="227"/>
      <c r="S73" s="219"/>
      <c r="T73" s="434">
        <v>59</v>
      </c>
      <c r="U73" s="435">
        <v>34</v>
      </c>
      <c r="V73" s="435">
        <v>27</v>
      </c>
      <c r="W73" s="435">
        <v>4</v>
      </c>
      <c r="X73" s="435">
        <v>89</v>
      </c>
      <c r="Y73" s="435">
        <v>100</v>
      </c>
      <c r="Z73" s="435">
        <v>101</v>
      </c>
      <c r="AA73" s="435">
        <v>58</v>
      </c>
      <c r="AB73" s="435">
        <v>99</v>
      </c>
      <c r="AC73" s="435">
        <v>30</v>
      </c>
      <c r="AD73" s="435">
        <v>140</v>
      </c>
      <c r="AE73" s="436">
        <v>129</v>
      </c>
      <c r="AF73" s="362">
        <f t="shared" si="50"/>
        <v>83810</v>
      </c>
      <c r="AG73" s="363">
        <f t="shared" si="51"/>
        <v>9082800</v>
      </c>
      <c r="AH73" s="227"/>
      <c r="AJ73" s="219"/>
      <c r="AK73" s="434">
        <v>92</v>
      </c>
      <c r="AL73" s="435">
        <v>105</v>
      </c>
      <c r="AM73" s="435">
        <v>29</v>
      </c>
      <c r="AN73" s="435">
        <v>14</v>
      </c>
      <c r="AO73" s="435">
        <v>135</v>
      </c>
      <c r="AP73" s="435">
        <v>19</v>
      </c>
      <c r="AQ73" s="435">
        <v>49</v>
      </c>
      <c r="AR73" s="435">
        <v>110</v>
      </c>
      <c r="AS73" s="435">
        <v>54</v>
      </c>
      <c r="AT73" s="435">
        <v>36</v>
      </c>
      <c r="AU73" s="435">
        <v>103</v>
      </c>
      <c r="AV73" s="436">
        <v>124</v>
      </c>
      <c r="AW73" s="362">
        <f t="shared" si="52"/>
        <v>83810</v>
      </c>
      <c r="AX73" s="363">
        <f t="shared" si="53"/>
        <v>9082800</v>
      </c>
      <c r="AY73" s="227"/>
    </row>
    <row r="74" spans="2:51" x14ac:dyDescent="0.2">
      <c r="B74" s="219"/>
      <c r="C74" s="434">
        <v>8</v>
      </c>
      <c r="D74" s="435">
        <v>127</v>
      </c>
      <c r="E74" s="435">
        <v>85</v>
      </c>
      <c r="F74" s="435">
        <v>41</v>
      </c>
      <c r="G74" s="435">
        <v>134</v>
      </c>
      <c r="H74" s="435">
        <v>123</v>
      </c>
      <c r="I74" s="435">
        <v>15</v>
      </c>
      <c r="J74" s="435">
        <v>80</v>
      </c>
      <c r="K74" s="435">
        <v>49</v>
      </c>
      <c r="L74" s="435">
        <v>102</v>
      </c>
      <c r="M74" s="435">
        <v>36</v>
      </c>
      <c r="N74" s="436">
        <v>70</v>
      </c>
      <c r="O74" s="362">
        <f t="shared" si="48"/>
        <v>83810</v>
      </c>
      <c r="P74" s="363">
        <f t="shared" si="49"/>
        <v>9082800</v>
      </c>
      <c r="Q74" s="227"/>
      <c r="S74" s="219"/>
      <c r="T74" s="434">
        <v>8</v>
      </c>
      <c r="U74" s="435">
        <v>127</v>
      </c>
      <c r="V74" s="435">
        <v>85</v>
      </c>
      <c r="W74" s="435">
        <v>41</v>
      </c>
      <c r="X74" s="435">
        <v>134</v>
      </c>
      <c r="Y74" s="435">
        <v>123</v>
      </c>
      <c r="Z74" s="435">
        <v>15</v>
      </c>
      <c r="AA74" s="435">
        <v>80</v>
      </c>
      <c r="AB74" s="435">
        <v>49</v>
      </c>
      <c r="AC74" s="435">
        <v>102</v>
      </c>
      <c r="AD74" s="435">
        <v>70</v>
      </c>
      <c r="AE74" s="436">
        <v>36</v>
      </c>
      <c r="AF74" s="362">
        <f t="shared" si="50"/>
        <v>83810</v>
      </c>
      <c r="AG74" s="363">
        <f t="shared" si="51"/>
        <v>9082800</v>
      </c>
      <c r="AH74" s="227"/>
      <c r="AJ74" s="219"/>
      <c r="AK74" s="434">
        <v>129</v>
      </c>
      <c r="AL74" s="435">
        <v>84</v>
      </c>
      <c r="AM74" s="435">
        <v>123</v>
      </c>
      <c r="AN74" s="435">
        <v>34</v>
      </c>
      <c r="AO74" s="435">
        <v>122</v>
      </c>
      <c r="AP74" s="435">
        <v>26</v>
      </c>
      <c r="AQ74" s="435">
        <v>73</v>
      </c>
      <c r="AR74" s="435">
        <v>121</v>
      </c>
      <c r="AS74" s="435">
        <v>41</v>
      </c>
      <c r="AT74" s="435">
        <v>57</v>
      </c>
      <c r="AU74" s="435">
        <v>2</v>
      </c>
      <c r="AV74" s="436">
        <v>58</v>
      </c>
      <c r="AW74" s="362">
        <f t="shared" si="52"/>
        <v>83810</v>
      </c>
      <c r="AX74" s="363">
        <f t="shared" si="53"/>
        <v>9082800</v>
      </c>
      <c r="AY74" s="227"/>
    </row>
    <row r="75" spans="2:51" x14ac:dyDescent="0.2">
      <c r="B75" s="219"/>
      <c r="C75" s="434">
        <v>79</v>
      </c>
      <c r="D75" s="435">
        <v>28</v>
      </c>
      <c r="E75" s="435">
        <v>131</v>
      </c>
      <c r="F75" s="435">
        <v>71</v>
      </c>
      <c r="G75" s="435">
        <v>82</v>
      </c>
      <c r="H75" s="435">
        <v>138</v>
      </c>
      <c r="I75" s="435">
        <v>97</v>
      </c>
      <c r="J75" s="435">
        <v>9</v>
      </c>
      <c r="K75" s="435">
        <v>12</v>
      </c>
      <c r="L75" s="435">
        <v>116</v>
      </c>
      <c r="M75" s="435">
        <v>54</v>
      </c>
      <c r="N75" s="436">
        <v>53</v>
      </c>
      <c r="O75" s="362">
        <f t="shared" si="48"/>
        <v>83810</v>
      </c>
      <c r="P75" s="363">
        <f t="shared" si="49"/>
        <v>9082800</v>
      </c>
      <c r="Q75" s="227"/>
      <c r="S75" s="219"/>
      <c r="T75" s="434">
        <v>79</v>
      </c>
      <c r="U75" s="435">
        <v>28</v>
      </c>
      <c r="V75" s="435">
        <v>131</v>
      </c>
      <c r="W75" s="435">
        <v>71</v>
      </c>
      <c r="X75" s="435">
        <v>82</v>
      </c>
      <c r="Y75" s="435">
        <v>138</v>
      </c>
      <c r="Z75" s="435">
        <v>97</v>
      </c>
      <c r="AA75" s="435">
        <v>9</v>
      </c>
      <c r="AB75" s="435">
        <v>12</v>
      </c>
      <c r="AC75" s="435">
        <v>116</v>
      </c>
      <c r="AD75" s="435">
        <v>54</v>
      </c>
      <c r="AE75" s="436">
        <v>53</v>
      </c>
      <c r="AF75" s="362">
        <f t="shared" si="50"/>
        <v>83810</v>
      </c>
      <c r="AG75" s="363">
        <f t="shared" si="51"/>
        <v>9082800</v>
      </c>
      <c r="AH75" s="227"/>
      <c r="AJ75" s="219"/>
      <c r="AK75" s="434">
        <v>46</v>
      </c>
      <c r="AL75" s="435">
        <v>8</v>
      </c>
      <c r="AM75" s="435">
        <v>94</v>
      </c>
      <c r="AN75" s="435">
        <v>93</v>
      </c>
      <c r="AO75" s="435">
        <v>59</v>
      </c>
      <c r="AP75" s="435">
        <v>77</v>
      </c>
      <c r="AQ75" s="435">
        <v>3</v>
      </c>
      <c r="AR75" s="435">
        <v>82</v>
      </c>
      <c r="AS75" s="435">
        <v>47</v>
      </c>
      <c r="AT75" s="435">
        <v>144</v>
      </c>
      <c r="AU75" s="435">
        <v>136</v>
      </c>
      <c r="AV75" s="436">
        <v>81</v>
      </c>
      <c r="AW75" s="362">
        <f t="shared" si="52"/>
        <v>83810</v>
      </c>
      <c r="AX75" s="363">
        <f t="shared" si="53"/>
        <v>9082800</v>
      </c>
      <c r="AY75" s="227"/>
    </row>
    <row r="76" spans="2:51" x14ac:dyDescent="0.2">
      <c r="B76" s="219"/>
      <c r="C76" s="434">
        <v>73</v>
      </c>
      <c r="D76" s="435">
        <v>61</v>
      </c>
      <c r="E76" s="435">
        <v>120</v>
      </c>
      <c r="F76" s="435">
        <v>114</v>
      </c>
      <c r="G76" s="435">
        <v>10</v>
      </c>
      <c r="H76" s="435">
        <v>107</v>
      </c>
      <c r="I76" s="435">
        <v>20</v>
      </c>
      <c r="J76" s="435">
        <v>35</v>
      </c>
      <c r="K76" s="435">
        <v>24</v>
      </c>
      <c r="L76" s="435">
        <v>142</v>
      </c>
      <c r="M76" s="435">
        <v>83</v>
      </c>
      <c r="N76" s="436">
        <v>81</v>
      </c>
      <c r="O76" s="362">
        <f t="shared" si="48"/>
        <v>83810</v>
      </c>
      <c r="P76" s="363">
        <f t="shared" si="49"/>
        <v>9082800</v>
      </c>
      <c r="Q76" s="227"/>
      <c r="S76" s="219"/>
      <c r="T76" s="434">
        <v>73</v>
      </c>
      <c r="U76" s="435">
        <v>61</v>
      </c>
      <c r="V76" s="435">
        <v>120</v>
      </c>
      <c r="W76" s="435">
        <v>114</v>
      </c>
      <c r="X76" s="435">
        <v>10</v>
      </c>
      <c r="Y76" s="435">
        <v>107</v>
      </c>
      <c r="Z76" s="435">
        <v>20</v>
      </c>
      <c r="AA76" s="435">
        <v>35</v>
      </c>
      <c r="AB76" s="435">
        <v>24</v>
      </c>
      <c r="AC76" s="435">
        <v>142</v>
      </c>
      <c r="AD76" s="435">
        <v>81</v>
      </c>
      <c r="AE76" s="436">
        <v>83</v>
      </c>
      <c r="AF76" s="362">
        <f t="shared" si="50"/>
        <v>83810</v>
      </c>
      <c r="AG76" s="363">
        <f t="shared" si="51"/>
        <v>9082800</v>
      </c>
      <c r="AH76" s="227"/>
      <c r="AJ76" s="219"/>
      <c r="AK76" s="434">
        <v>83</v>
      </c>
      <c r="AL76" s="435">
        <v>39</v>
      </c>
      <c r="AM76" s="435">
        <v>48</v>
      </c>
      <c r="AN76" s="435">
        <v>118</v>
      </c>
      <c r="AO76" s="435">
        <v>28</v>
      </c>
      <c r="AP76" s="435">
        <v>100</v>
      </c>
      <c r="AQ76" s="435">
        <v>11</v>
      </c>
      <c r="AR76" s="435">
        <v>138</v>
      </c>
      <c r="AS76" s="435">
        <v>78</v>
      </c>
      <c r="AT76" s="435">
        <v>125</v>
      </c>
      <c r="AU76" s="435">
        <v>85</v>
      </c>
      <c r="AV76" s="436">
        <v>17</v>
      </c>
      <c r="AW76" s="362">
        <f t="shared" si="52"/>
        <v>83810</v>
      </c>
      <c r="AX76" s="363">
        <f t="shared" si="53"/>
        <v>9082800</v>
      </c>
      <c r="AY76" s="227"/>
    </row>
    <row r="77" spans="2:51" x14ac:dyDescent="0.2">
      <c r="B77" s="219"/>
      <c r="C77" s="434">
        <v>72</v>
      </c>
      <c r="D77" s="435">
        <v>84</v>
      </c>
      <c r="E77" s="435">
        <v>25</v>
      </c>
      <c r="F77" s="435">
        <v>31</v>
      </c>
      <c r="G77" s="435">
        <v>135</v>
      </c>
      <c r="H77" s="435">
        <v>38</v>
      </c>
      <c r="I77" s="435">
        <v>125</v>
      </c>
      <c r="J77" s="435">
        <v>110</v>
      </c>
      <c r="K77" s="435">
        <v>121</v>
      </c>
      <c r="L77" s="435">
        <v>3</v>
      </c>
      <c r="M77" s="435">
        <v>62</v>
      </c>
      <c r="N77" s="436">
        <v>64</v>
      </c>
      <c r="O77" s="362">
        <f t="shared" si="48"/>
        <v>83810</v>
      </c>
      <c r="P77" s="363">
        <f t="shared" si="49"/>
        <v>9082800</v>
      </c>
      <c r="Q77" s="227"/>
      <c r="S77" s="219"/>
      <c r="T77" s="434">
        <v>72</v>
      </c>
      <c r="U77" s="435">
        <v>84</v>
      </c>
      <c r="V77" s="435">
        <v>25</v>
      </c>
      <c r="W77" s="435">
        <v>31</v>
      </c>
      <c r="X77" s="435">
        <v>135</v>
      </c>
      <c r="Y77" s="435">
        <v>38</v>
      </c>
      <c r="Z77" s="435">
        <v>125</v>
      </c>
      <c r="AA77" s="435">
        <v>110</v>
      </c>
      <c r="AB77" s="435">
        <v>121</v>
      </c>
      <c r="AC77" s="435">
        <v>3</v>
      </c>
      <c r="AD77" s="435">
        <v>64</v>
      </c>
      <c r="AE77" s="436">
        <v>62</v>
      </c>
      <c r="AF77" s="362">
        <f t="shared" si="50"/>
        <v>83810</v>
      </c>
      <c r="AG77" s="363">
        <f t="shared" si="51"/>
        <v>9082800</v>
      </c>
      <c r="AH77" s="227"/>
      <c r="AJ77" s="219"/>
      <c r="AK77" s="434">
        <v>62</v>
      </c>
      <c r="AL77" s="435">
        <v>106</v>
      </c>
      <c r="AM77" s="435">
        <v>97</v>
      </c>
      <c r="AN77" s="435">
        <v>27</v>
      </c>
      <c r="AO77" s="435">
        <v>117</v>
      </c>
      <c r="AP77" s="435">
        <v>45</v>
      </c>
      <c r="AQ77" s="435">
        <v>134</v>
      </c>
      <c r="AR77" s="435">
        <v>7</v>
      </c>
      <c r="AS77" s="435">
        <v>67</v>
      </c>
      <c r="AT77" s="435">
        <v>20</v>
      </c>
      <c r="AU77" s="435">
        <v>60</v>
      </c>
      <c r="AV77" s="436">
        <v>128</v>
      </c>
      <c r="AW77" s="362">
        <f t="shared" si="52"/>
        <v>83810</v>
      </c>
      <c r="AX77" s="363">
        <f t="shared" si="53"/>
        <v>9082800</v>
      </c>
      <c r="AY77" s="227"/>
    </row>
    <row r="78" spans="2:51" x14ac:dyDescent="0.2">
      <c r="B78" s="219"/>
      <c r="C78" s="434">
        <v>66</v>
      </c>
      <c r="D78" s="435">
        <v>117</v>
      </c>
      <c r="E78" s="435">
        <v>14</v>
      </c>
      <c r="F78" s="435">
        <v>74</v>
      </c>
      <c r="G78" s="435">
        <v>63</v>
      </c>
      <c r="H78" s="435">
        <v>7</v>
      </c>
      <c r="I78" s="435">
        <v>48</v>
      </c>
      <c r="J78" s="435">
        <v>136</v>
      </c>
      <c r="K78" s="435">
        <v>133</v>
      </c>
      <c r="L78" s="435">
        <v>29</v>
      </c>
      <c r="M78" s="435">
        <v>91</v>
      </c>
      <c r="N78" s="436">
        <v>92</v>
      </c>
      <c r="O78" s="362">
        <f t="shared" si="48"/>
        <v>83810</v>
      </c>
      <c r="P78" s="363">
        <f t="shared" si="49"/>
        <v>9082800</v>
      </c>
      <c r="Q78" s="227"/>
      <c r="S78" s="219"/>
      <c r="T78" s="434">
        <v>66</v>
      </c>
      <c r="U78" s="435">
        <v>117</v>
      </c>
      <c r="V78" s="435">
        <v>14</v>
      </c>
      <c r="W78" s="435">
        <v>74</v>
      </c>
      <c r="X78" s="435">
        <v>63</v>
      </c>
      <c r="Y78" s="435">
        <v>7</v>
      </c>
      <c r="Z78" s="435">
        <v>48</v>
      </c>
      <c r="AA78" s="435">
        <v>136</v>
      </c>
      <c r="AB78" s="435">
        <v>133</v>
      </c>
      <c r="AC78" s="435">
        <v>29</v>
      </c>
      <c r="AD78" s="435">
        <v>91</v>
      </c>
      <c r="AE78" s="436">
        <v>92</v>
      </c>
      <c r="AF78" s="362">
        <f t="shared" si="50"/>
        <v>83810</v>
      </c>
      <c r="AG78" s="363">
        <f t="shared" si="51"/>
        <v>9082800</v>
      </c>
      <c r="AH78" s="227"/>
      <c r="AJ78" s="219"/>
      <c r="AK78" s="434">
        <v>99</v>
      </c>
      <c r="AL78" s="435">
        <v>137</v>
      </c>
      <c r="AM78" s="435">
        <v>51</v>
      </c>
      <c r="AN78" s="435">
        <v>52</v>
      </c>
      <c r="AO78" s="435">
        <v>86</v>
      </c>
      <c r="AP78" s="435">
        <v>68</v>
      </c>
      <c r="AQ78" s="435">
        <v>142</v>
      </c>
      <c r="AR78" s="435">
        <v>63</v>
      </c>
      <c r="AS78" s="435">
        <v>98</v>
      </c>
      <c r="AT78" s="435">
        <v>1</v>
      </c>
      <c r="AU78" s="435">
        <v>9</v>
      </c>
      <c r="AV78" s="436">
        <v>64</v>
      </c>
      <c r="AW78" s="362">
        <f t="shared" si="52"/>
        <v>83810</v>
      </c>
      <c r="AX78" s="363">
        <f t="shared" si="53"/>
        <v>9082800</v>
      </c>
      <c r="AY78" s="227"/>
    </row>
    <row r="79" spans="2:51" x14ac:dyDescent="0.2">
      <c r="B79" s="219"/>
      <c r="C79" s="434">
        <v>137</v>
      </c>
      <c r="D79" s="435">
        <v>18</v>
      </c>
      <c r="E79" s="435">
        <v>60</v>
      </c>
      <c r="F79" s="435">
        <v>104</v>
      </c>
      <c r="G79" s="435">
        <v>11</v>
      </c>
      <c r="H79" s="435">
        <v>22</v>
      </c>
      <c r="I79" s="435">
        <v>130</v>
      </c>
      <c r="J79" s="435">
        <v>65</v>
      </c>
      <c r="K79" s="435">
        <v>96</v>
      </c>
      <c r="L79" s="435">
        <v>43</v>
      </c>
      <c r="M79" s="435">
        <v>109</v>
      </c>
      <c r="N79" s="436">
        <v>75</v>
      </c>
      <c r="O79" s="362">
        <f t="shared" si="48"/>
        <v>83810</v>
      </c>
      <c r="P79" s="363">
        <f t="shared" si="49"/>
        <v>9082800</v>
      </c>
      <c r="Q79" s="227"/>
      <c r="S79" s="219"/>
      <c r="T79" s="434">
        <v>137</v>
      </c>
      <c r="U79" s="435">
        <v>18</v>
      </c>
      <c r="V79" s="435">
        <v>60</v>
      </c>
      <c r="W79" s="435">
        <v>104</v>
      </c>
      <c r="X79" s="435">
        <v>11</v>
      </c>
      <c r="Y79" s="435">
        <v>22</v>
      </c>
      <c r="Z79" s="435">
        <v>130</v>
      </c>
      <c r="AA79" s="435">
        <v>65</v>
      </c>
      <c r="AB79" s="435">
        <v>96</v>
      </c>
      <c r="AC79" s="435">
        <v>43</v>
      </c>
      <c r="AD79" s="435">
        <v>75</v>
      </c>
      <c r="AE79" s="436">
        <v>109</v>
      </c>
      <c r="AF79" s="362">
        <f t="shared" si="50"/>
        <v>83810</v>
      </c>
      <c r="AG79" s="363">
        <f t="shared" si="51"/>
        <v>9082800</v>
      </c>
      <c r="AH79" s="227"/>
      <c r="AJ79" s="219"/>
      <c r="AK79" s="434">
        <v>16</v>
      </c>
      <c r="AL79" s="435">
        <v>61</v>
      </c>
      <c r="AM79" s="435">
        <v>22</v>
      </c>
      <c r="AN79" s="435">
        <v>111</v>
      </c>
      <c r="AO79" s="435">
        <v>23</v>
      </c>
      <c r="AP79" s="435">
        <v>119</v>
      </c>
      <c r="AQ79" s="435">
        <v>72</v>
      </c>
      <c r="AR79" s="435">
        <v>24</v>
      </c>
      <c r="AS79" s="435">
        <v>104</v>
      </c>
      <c r="AT79" s="435">
        <v>88</v>
      </c>
      <c r="AU79" s="435">
        <v>143</v>
      </c>
      <c r="AV79" s="436">
        <v>87</v>
      </c>
      <c r="AW79" s="362">
        <f t="shared" si="52"/>
        <v>83810</v>
      </c>
      <c r="AX79" s="363">
        <f t="shared" si="53"/>
        <v>9082800</v>
      </c>
      <c r="AY79" s="227"/>
    </row>
    <row r="80" spans="2:51" x14ac:dyDescent="0.2">
      <c r="B80" s="219"/>
      <c r="C80" s="434">
        <v>86</v>
      </c>
      <c r="D80" s="435">
        <v>111</v>
      </c>
      <c r="E80" s="435">
        <v>118</v>
      </c>
      <c r="F80" s="435">
        <v>141</v>
      </c>
      <c r="G80" s="435">
        <v>56</v>
      </c>
      <c r="H80" s="435">
        <v>45</v>
      </c>
      <c r="I80" s="435">
        <v>44</v>
      </c>
      <c r="J80" s="435">
        <v>87</v>
      </c>
      <c r="K80" s="435">
        <v>46</v>
      </c>
      <c r="L80" s="435">
        <v>115</v>
      </c>
      <c r="M80" s="435">
        <v>16</v>
      </c>
      <c r="N80" s="436">
        <v>5</v>
      </c>
      <c r="O80" s="362">
        <f t="shared" si="48"/>
        <v>83810</v>
      </c>
      <c r="P80" s="363">
        <f t="shared" si="49"/>
        <v>9082800</v>
      </c>
      <c r="Q80" s="227"/>
      <c r="S80" s="219"/>
      <c r="T80" s="434">
        <v>86</v>
      </c>
      <c r="U80" s="435">
        <v>111</v>
      </c>
      <c r="V80" s="435">
        <v>118</v>
      </c>
      <c r="W80" s="435">
        <v>141</v>
      </c>
      <c r="X80" s="435">
        <v>56</v>
      </c>
      <c r="Y80" s="435">
        <v>45</v>
      </c>
      <c r="Z80" s="435">
        <v>44</v>
      </c>
      <c r="AA80" s="435">
        <v>87</v>
      </c>
      <c r="AB80" s="435">
        <v>46</v>
      </c>
      <c r="AC80" s="435">
        <v>115</v>
      </c>
      <c r="AD80" s="435">
        <v>5</v>
      </c>
      <c r="AE80" s="436">
        <v>16</v>
      </c>
      <c r="AF80" s="362">
        <f t="shared" si="50"/>
        <v>83810</v>
      </c>
      <c r="AG80" s="363">
        <f t="shared" si="51"/>
        <v>9082800</v>
      </c>
      <c r="AH80" s="227"/>
      <c r="AJ80" s="219"/>
      <c r="AK80" s="434">
        <v>53</v>
      </c>
      <c r="AL80" s="435">
        <v>40</v>
      </c>
      <c r="AM80" s="435">
        <v>116</v>
      </c>
      <c r="AN80" s="435">
        <v>131</v>
      </c>
      <c r="AO80" s="435">
        <v>10</v>
      </c>
      <c r="AP80" s="435">
        <v>126</v>
      </c>
      <c r="AQ80" s="435">
        <v>96</v>
      </c>
      <c r="AR80" s="435">
        <v>35</v>
      </c>
      <c r="AS80" s="435">
        <v>91</v>
      </c>
      <c r="AT80" s="435">
        <v>109</v>
      </c>
      <c r="AU80" s="435">
        <v>42</v>
      </c>
      <c r="AV80" s="436">
        <v>21</v>
      </c>
      <c r="AW80" s="362">
        <f t="shared" si="52"/>
        <v>83810</v>
      </c>
      <c r="AX80" s="363">
        <f t="shared" si="53"/>
        <v>9082800</v>
      </c>
      <c r="AY80" s="227"/>
    </row>
    <row r="81" spans="2:51" x14ac:dyDescent="0.2">
      <c r="B81" s="219"/>
      <c r="C81" s="434">
        <v>33</v>
      </c>
      <c r="D81" s="435">
        <v>119</v>
      </c>
      <c r="E81" s="435">
        <v>122</v>
      </c>
      <c r="F81" s="435">
        <v>124</v>
      </c>
      <c r="G81" s="435">
        <v>37</v>
      </c>
      <c r="H81" s="435">
        <v>98</v>
      </c>
      <c r="I81" s="435">
        <v>126</v>
      </c>
      <c r="J81" s="435">
        <v>39</v>
      </c>
      <c r="K81" s="435">
        <v>68</v>
      </c>
      <c r="L81" s="435">
        <v>51</v>
      </c>
      <c r="M81" s="435">
        <v>52</v>
      </c>
      <c r="N81" s="436">
        <v>1</v>
      </c>
      <c r="O81" s="362">
        <f t="shared" si="48"/>
        <v>83810</v>
      </c>
      <c r="P81" s="363">
        <f t="shared" si="49"/>
        <v>9082800</v>
      </c>
      <c r="Q81" s="227"/>
      <c r="S81" s="219"/>
      <c r="T81" s="434">
        <v>33</v>
      </c>
      <c r="U81" s="435">
        <v>119</v>
      </c>
      <c r="V81" s="435">
        <v>122</v>
      </c>
      <c r="W81" s="435">
        <v>124</v>
      </c>
      <c r="X81" s="435">
        <v>37</v>
      </c>
      <c r="Y81" s="435">
        <v>98</v>
      </c>
      <c r="Z81" s="435">
        <v>126</v>
      </c>
      <c r="AA81" s="435">
        <v>39</v>
      </c>
      <c r="AB81" s="435">
        <v>68</v>
      </c>
      <c r="AC81" s="435">
        <v>51</v>
      </c>
      <c r="AD81" s="435">
        <v>52</v>
      </c>
      <c r="AE81" s="436">
        <v>1</v>
      </c>
      <c r="AF81" s="362">
        <f t="shared" si="50"/>
        <v>83810</v>
      </c>
      <c r="AG81" s="363">
        <f t="shared" si="51"/>
        <v>9082800</v>
      </c>
      <c r="AH81" s="227"/>
      <c r="AJ81" s="219"/>
      <c r="AK81" s="434">
        <v>33</v>
      </c>
      <c r="AL81" s="435">
        <v>120</v>
      </c>
      <c r="AM81" s="435">
        <v>140</v>
      </c>
      <c r="AN81" s="435">
        <v>74</v>
      </c>
      <c r="AO81" s="435">
        <v>115</v>
      </c>
      <c r="AP81" s="435">
        <v>37</v>
      </c>
      <c r="AQ81" s="435">
        <v>38</v>
      </c>
      <c r="AR81" s="435">
        <v>31</v>
      </c>
      <c r="AS81" s="435">
        <v>4</v>
      </c>
      <c r="AT81" s="435">
        <v>102</v>
      </c>
      <c r="AU81" s="435">
        <v>75</v>
      </c>
      <c r="AV81" s="436">
        <v>101</v>
      </c>
      <c r="AW81" s="362">
        <f t="shared" si="52"/>
        <v>83810</v>
      </c>
      <c r="AX81" s="363">
        <f t="shared" si="53"/>
        <v>9082800</v>
      </c>
      <c r="AY81" s="227"/>
    </row>
    <row r="82" spans="2:51" ht="13.5" thickBot="1" x14ac:dyDescent="0.25">
      <c r="B82" s="219"/>
      <c r="C82" s="437">
        <v>139</v>
      </c>
      <c r="D82" s="438">
        <v>113</v>
      </c>
      <c r="E82" s="438">
        <v>76</v>
      </c>
      <c r="F82" s="438">
        <v>90</v>
      </c>
      <c r="G82" s="438">
        <v>40</v>
      </c>
      <c r="H82" s="438">
        <v>42</v>
      </c>
      <c r="I82" s="438">
        <v>67</v>
      </c>
      <c r="J82" s="438">
        <v>132</v>
      </c>
      <c r="K82" s="438">
        <v>17</v>
      </c>
      <c r="L82" s="438">
        <v>95</v>
      </c>
      <c r="M82" s="438">
        <v>2</v>
      </c>
      <c r="N82" s="439">
        <v>57</v>
      </c>
      <c r="O82" s="362">
        <f t="shared" si="48"/>
        <v>83810</v>
      </c>
      <c r="P82" s="363">
        <f t="shared" si="49"/>
        <v>9082800</v>
      </c>
      <c r="Q82" s="227"/>
      <c r="S82" s="219"/>
      <c r="T82" s="437">
        <v>139</v>
      </c>
      <c r="U82" s="438">
        <v>113</v>
      </c>
      <c r="V82" s="438">
        <v>76</v>
      </c>
      <c r="W82" s="438">
        <v>90</v>
      </c>
      <c r="X82" s="438">
        <v>40</v>
      </c>
      <c r="Y82" s="438">
        <v>42</v>
      </c>
      <c r="Z82" s="438">
        <v>67</v>
      </c>
      <c r="AA82" s="438">
        <v>132</v>
      </c>
      <c r="AB82" s="438">
        <v>17</v>
      </c>
      <c r="AC82" s="438">
        <v>95</v>
      </c>
      <c r="AD82" s="438">
        <v>2</v>
      </c>
      <c r="AE82" s="439">
        <v>57</v>
      </c>
      <c r="AF82" s="362">
        <f t="shared" si="50"/>
        <v>83810</v>
      </c>
      <c r="AG82" s="363">
        <f t="shared" si="51"/>
        <v>9082800</v>
      </c>
      <c r="AH82" s="227"/>
      <c r="AJ82" s="219"/>
      <c r="AK82" s="437">
        <v>139</v>
      </c>
      <c r="AL82" s="438">
        <v>113</v>
      </c>
      <c r="AM82" s="438">
        <v>55</v>
      </c>
      <c r="AN82" s="438">
        <v>18</v>
      </c>
      <c r="AO82" s="438">
        <v>79</v>
      </c>
      <c r="AP82" s="438">
        <v>15</v>
      </c>
      <c r="AQ82" s="438">
        <v>76</v>
      </c>
      <c r="AR82" s="438">
        <v>95</v>
      </c>
      <c r="AS82" s="438">
        <v>12</v>
      </c>
      <c r="AT82" s="438">
        <v>80</v>
      </c>
      <c r="AU82" s="438">
        <v>56</v>
      </c>
      <c r="AV82" s="439">
        <v>132</v>
      </c>
      <c r="AW82" s="362">
        <f t="shared" si="52"/>
        <v>83810</v>
      </c>
      <c r="AX82" s="363">
        <f t="shared" si="53"/>
        <v>9082800</v>
      </c>
      <c r="AY82" s="227"/>
    </row>
    <row r="83" spans="2:51" x14ac:dyDescent="0.2">
      <c r="B83" s="219"/>
      <c r="C83" s="367">
        <f t="shared" ref="C83:N83" si="54">SUMSQ(C71:C82)</f>
        <v>83810</v>
      </c>
      <c r="D83" s="368">
        <f t="shared" si="54"/>
        <v>83810</v>
      </c>
      <c r="E83" s="368">
        <f t="shared" si="54"/>
        <v>83810</v>
      </c>
      <c r="F83" s="368">
        <f t="shared" si="54"/>
        <v>83810</v>
      </c>
      <c r="G83" s="368">
        <f t="shared" si="54"/>
        <v>83810</v>
      </c>
      <c r="H83" s="368">
        <f t="shared" si="54"/>
        <v>83810</v>
      </c>
      <c r="I83" s="368">
        <f t="shared" si="54"/>
        <v>83810</v>
      </c>
      <c r="J83" s="368">
        <f t="shared" si="54"/>
        <v>83810</v>
      </c>
      <c r="K83" s="368">
        <f t="shared" si="54"/>
        <v>83810</v>
      </c>
      <c r="L83" s="368">
        <f t="shared" si="54"/>
        <v>83810</v>
      </c>
      <c r="M83" s="368">
        <f t="shared" si="54"/>
        <v>83810</v>
      </c>
      <c r="N83" s="368">
        <f t="shared" si="54"/>
        <v>83810</v>
      </c>
      <c r="O83" s="369">
        <f>SUMSQ(C71,D72,E73,F74,G75,H76,I77,J78,K79,L80,M81,N82)</f>
        <v>83810</v>
      </c>
      <c r="P83" s="427">
        <f>C71^3+D72^3+E73^3+F74^3+G75^3+H76^3+I77^3+J78^3+K79^3+L80^3+M81^3+N82^3</f>
        <v>9082800</v>
      </c>
      <c r="Q83" s="227"/>
      <c r="S83" s="219"/>
      <c r="T83" s="367">
        <f t="shared" ref="T83:AE83" si="55">SUMSQ(T71:T82)</f>
        <v>83810</v>
      </c>
      <c r="U83" s="368">
        <f t="shared" si="55"/>
        <v>83810</v>
      </c>
      <c r="V83" s="368">
        <f t="shared" si="55"/>
        <v>83810</v>
      </c>
      <c r="W83" s="368">
        <f t="shared" si="55"/>
        <v>83810</v>
      </c>
      <c r="X83" s="368">
        <f t="shared" si="55"/>
        <v>83810</v>
      </c>
      <c r="Y83" s="368">
        <f t="shared" si="55"/>
        <v>83810</v>
      </c>
      <c r="Z83" s="368">
        <f t="shared" si="55"/>
        <v>83810</v>
      </c>
      <c r="AA83" s="368">
        <f t="shared" si="55"/>
        <v>83810</v>
      </c>
      <c r="AB83" s="368">
        <f t="shared" si="55"/>
        <v>83810</v>
      </c>
      <c r="AC83" s="368">
        <f t="shared" si="55"/>
        <v>83810</v>
      </c>
      <c r="AD83" s="368">
        <f t="shared" si="55"/>
        <v>83810</v>
      </c>
      <c r="AE83" s="368">
        <f t="shared" si="55"/>
        <v>83810</v>
      </c>
      <c r="AF83" s="369">
        <f>SUMSQ(T71,U72,V73,W74,X75,Y76,Z77,AA78,AB79,AC80,AD81,AE82)</f>
        <v>83810</v>
      </c>
      <c r="AG83" s="427">
        <f>T71^3+U72^3+V73^3+W74^3+X75^3+Y76^3+Z77^3+AA78^3+AB79^3+AC80^3+AD81^3+AE82^3</f>
        <v>9082800</v>
      </c>
      <c r="AH83" s="227"/>
      <c r="AJ83" s="219"/>
      <c r="AK83" s="367">
        <f t="shared" ref="AK83:AV83" si="56">SUMSQ(AK71:AK82)</f>
        <v>83810</v>
      </c>
      <c r="AL83" s="368">
        <f t="shared" si="56"/>
        <v>83810</v>
      </c>
      <c r="AM83" s="368">
        <f t="shared" si="56"/>
        <v>83810</v>
      </c>
      <c r="AN83" s="368">
        <f t="shared" si="56"/>
        <v>83810</v>
      </c>
      <c r="AO83" s="368">
        <f t="shared" si="56"/>
        <v>83810</v>
      </c>
      <c r="AP83" s="368">
        <f t="shared" si="56"/>
        <v>83810</v>
      </c>
      <c r="AQ83" s="368">
        <f t="shared" si="56"/>
        <v>83810</v>
      </c>
      <c r="AR83" s="368">
        <f t="shared" si="56"/>
        <v>83810</v>
      </c>
      <c r="AS83" s="368">
        <f t="shared" si="56"/>
        <v>83810</v>
      </c>
      <c r="AT83" s="368">
        <f t="shared" si="56"/>
        <v>83810</v>
      </c>
      <c r="AU83" s="368">
        <f t="shared" si="56"/>
        <v>83810</v>
      </c>
      <c r="AV83" s="368">
        <f t="shared" si="56"/>
        <v>83810</v>
      </c>
      <c r="AW83" s="369">
        <f>SUMSQ(AK71,AL72,AM73,AN74,AO75,AP76,AQ77,AR78,AS79,AT80,AU81,AV82)</f>
        <v>83810</v>
      </c>
      <c r="AX83" s="427">
        <f>AK71^3+AL72^3+AM73^3+AN74^3+AO75^3+AP76^3+AQ77^3+AR78^3+AS79^3+AT80^3+AU81^3+AV82^3</f>
        <v>9082800</v>
      </c>
      <c r="AY83" s="227"/>
    </row>
    <row r="84" spans="2:51" ht="13.5" thickBot="1" x14ac:dyDescent="0.25">
      <c r="B84" s="219"/>
      <c r="C84" s="272">
        <f t="shared" ref="C84:N84" si="57">C71^3+C72^3+C73^3+C74^3+C75^3+C76^3+C77^3+C78^3+C79^3+C80^3+C81^3+C82^3</f>
        <v>9082800</v>
      </c>
      <c r="D84" s="273">
        <f t="shared" si="57"/>
        <v>9082800</v>
      </c>
      <c r="E84" s="273">
        <f t="shared" si="57"/>
        <v>9082800</v>
      </c>
      <c r="F84" s="273">
        <f t="shared" si="57"/>
        <v>9082800</v>
      </c>
      <c r="G84" s="273">
        <f t="shared" si="57"/>
        <v>9082800</v>
      </c>
      <c r="H84" s="273">
        <f t="shared" si="57"/>
        <v>9082800</v>
      </c>
      <c r="I84" s="273">
        <f t="shared" si="57"/>
        <v>9082800</v>
      </c>
      <c r="J84" s="273">
        <f t="shared" si="57"/>
        <v>9082800</v>
      </c>
      <c r="K84" s="273">
        <f t="shared" si="57"/>
        <v>9082800</v>
      </c>
      <c r="L84" s="273">
        <f t="shared" si="57"/>
        <v>9082800</v>
      </c>
      <c r="M84" s="273">
        <f t="shared" si="57"/>
        <v>9082800</v>
      </c>
      <c r="N84" s="273">
        <f t="shared" si="57"/>
        <v>9082800</v>
      </c>
      <c r="O84" s="373">
        <f>SUMSQ(C82,D81,E80,F79,G78,H77,I76,J75,K74,L73,M72,N71)</f>
        <v>83810</v>
      </c>
      <c r="P84" s="428">
        <f>C82^3+D81^3+E80^3+F79^3+G78^3+H77^3+I76^3+J75^3+K74^3+L73^3+M72^3+N71^3</f>
        <v>9082800</v>
      </c>
      <c r="Q84" s="227"/>
      <c r="S84" s="219"/>
      <c r="T84" s="272">
        <f t="shared" ref="T84:AE84" si="58">T71^3+T72^3+T73^3+T74^3+T75^3+T76^3+T77^3+T78^3+T79^3+T80^3+T81^3+T82^3</f>
        <v>9082800</v>
      </c>
      <c r="U84" s="273">
        <f t="shared" si="58"/>
        <v>9082800</v>
      </c>
      <c r="V84" s="273">
        <f t="shared" si="58"/>
        <v>9082800</v>
      </c>
      <c r="W84" s="273">
        <f t="shared" si="58"/>
        <v>9082800</v>
      </c>
      <c r="X84" s="273">
        <f t="shared" si="58"/>
        <v>9082800</v>
      </c>
      <c r="Y84" s="273">
        <f t="shared" si="58"/>
        <v>9082800</v>
      </c>
      <c r="Z84" s="273">
        <f t="shared" si="58"/>
        <v>9082800</v>
      </c>
      <c r="AA84" s="273">
        <f t="shared" si="58"/>
        <v>9082800</v>
      </c>
      <c r="AB84" s="273">
        <f t="shared" si="58"/>
        <v>9082800</v>
      </c>
      <c r="AC84" s="273">
        <f t="shared" si="58"/>
        <v>9082800</v>
      </c>
      <c r="AD84" s="273">
        <f t="shared" si="58"/>
        <v>9082800</v>
      </c>
      <c r="AE84" s="273">
        <f t="shared" si="58"/>
        <v>9082800</v>
      </c>
      <c r="AF84" s="373">
        <f>SUMSQ(T82,U81,V80,W79,X78,Y77,Z76,AA75,AB74,AC73,AD72,AE71)</f>
        <v>83810</v>
      </c>
      <c r="AG84" s="428">
        <f>T82^3+U81^3+V80^3+W79^3+X78^3+Y77^3+Z76^3+AA75^3+AB74^3+AC73^3+AD72^3+AE71^3</f>
        <v>9082800</v>
      </c>
      <c r="AH84" s="227"/>
      <c r="AJ84" s="219"/>
      <c r="AK84" s="272">
        <f t="shared" ref="AK84:AV84" si="59">AK71^3+AK72^3+AK73^3+AK74^3+AK75^3+AK76^3+AK77^3+AK78^3+AK79^3+AK80^3+AK81^3+AK82^3</f>
        <v>9082800</v>
      </c>
      <c r="AL84" s="273">
        <f t="shared" si="59"/>
        <v>9082800</v>
      </c>
      <c r="AM84" s="273">
        <f t="shared" si="59"/>
        <v>9082800</v>
      </c>
      <c r="AN84" s="273">
        <f t="shared" si="59"/>
        <v>9082800</v>
      </c>
      <c r="AO84" s="273">
        <f t="shared" si="59"/>
        <v>9082800</v>
      </c>
      <c r="AP84" s="273">
        <f t="shared" si="59"/>
        <v>9082800</v>
      </c>
      <c r="AQ84" s="273">
        <f t="shared" si="59"/>
        <v>9082800</v>
      </c>
      <c r="AR84" s="273">
        <f t="shared" si="59"/>
        <v>9082800</v>
      </c>
      <c r="AS84" s="273">
        <f t="shared" si="59"/>
        <v>9082800</v>
      </c>
      <c r="AT84" s="273">
        <f t="shared" si="59"/>
        <v>9082800</v>
      </c>
      <c r="AU84" s="273">
        <f t="shared" si="59"/>
        <v>9082800</v>
      </c>
      <c r="AV84" s="273">
        <f t="shared" si="59"/>
        <v>9082800</v>
      </c>
      <c r="AW84" s="373">
        <f>SUMSQ(AK82,AL81,AM80,AN79,AO78,AP77,AQ76,AR75,AS74,AT73,AU72,AV71)</f>
        <v>83810</v>
      </c>
      <c r="AX84" s="428">
        <f>AK82^3+AL81^3+AM80^3+AN79^3+AO78^3+AP77^3+AQ76^3+AR75^3+AS74^3+AT73^3+AU72^3+AV71^3</f>
        <v>9082800</v>
      </c>
      <c r="AY84" s="227"/>
    </row>
    <row r="85" spans="2:51" ht="13.5" thickBot="1" x14ac:dyDescent="0.25">
      <c r="B85" s="275" t="s">
        <v>0</v>
      </c>
      <c r="C85" s="276"/>
      <c r="D85" s="276"/>
      <c r="E85" s="276"/>
      <c r="F85" s="276"/>
      <c r="G85" s="276"/>
      <c r="H85" s="276"/>
      <c r="I85" s="276"/>
      <c r="J85" s="276"/>
      <c r="K85" s="276"/>
      <c r="L85" s="276"/>
      <c r="M85" s="276"/>
      <c r="N85" s="276"/>
      <c r="O85" s="429"/>
      <c r="P85" s="429"/>
      <c r="Q85" s="278"/>
      <c r="S85" s="275" t="s">
        <v>0</v>
      </c>
      <c r="T85" s="276"/>
      <c r="U85" s="276"/>
      <c r="V85" s="276"/>
      <c r="W85" s="276"/>
      <c r="X85" s="276"/>
      <c r="Y85" s="276"/>
      <c r="Z85" s="276"/>
      <c r="AA85" s="276"/>
      <c r="AB85" s="276"/>
      <c r="AC85" s="276"/>
      <c r="AD85" s="276"/>
      <c r="AE85" s="276"/>
      <c r="AF85" s="429"/>
      <c r="AG85" s="429"/>
      <c r="AH85" s="278"/>
      <c r="AJ85" s="275" t="s">
        <v>0</v>
      </c>
      <c r="AK85" s="276"/>
      <c r="AL85" s="276"/>
      <c r="AM85" s="276"/>
      <c r="AN85" s="276"/>
      <c r="AO85" s="276"/>
      <c r="AP85" s="276"/>
      <c r="AQ85" s="276"/>
      <c r="AR85" s="276"/>
      <c r="AS85" s="276"/>
      <c r="AT85" s="276"/>
      <c r="AU85" s="276"/>
      <c r="AV85" s="276"/>
      <c r="AW85" s="429"/>
      <c r="AX85" s="429"/>
      <c r="AY85" s="278"/>
    </row>
    <row r="86" spans="2:51" ht="13.5" thickBot="1" x14ac:dyDescent="0.25">
      <c r="C86" s="140" t="s">
        <v>0</v>
      </c>
      <c r="T86" s="140" t="s">
        <v>0</v>
      </c>
      <c r="AK86" s="140" t="s">
        <v>0</v>
      </c>
    </row>
    <row r="87" spans="2:51" ht="13.5" thickBot="1" x14ac:dyDescent="0.25">
      <c r="B87" s="215" t="s">
        <v>0</v>
      </c>
      <c r="C87" s="216"/>
      <c r="D87" s="216"/>
      <c r="E87" s="216"/>
      <c r="F87" s="216"/>
      <c r="G87" s="216"/>
      <c r="H87" s="216"/>
      <c r="I87" s="353" t="s">
        <v>339</v>
      </c>
      <c r="J87" s="216"/>
      <c r="K87" s="216"/>
      <c r="L87" s="216"/>
      <c r="M87" s="216"/>
      <c r="N87" s="216"/>
      <c r="O87" s="216"/>
      <c r="P87" s="216"/>
      <c r="Q87" s="217"/>
      <c r="S87" s="215" t="s">
        <v>0</v>
      </c>
      <c r="T87" s="216"/>
      <c r="U87" s="216"/>
      <c r="V87" s="216"/>
      <c r="W87" s="216"/>
      <c r="X87" s="216"/>
      <c r="Y87" s="216"/>
      <c r="Z87" s="353" t="s">
        <v>340</v>
      </c>
      <c r="AA87" s="216"/>
      <c r="AB87" s="216"/>
      <c r="AC87" s="216"/>
      <c r="AD87" s="216"/>
      <c r="AE87" s="216"/>
      <c r="AF87" s="216"/>
      <c r="AG87" s="216"/>
      <c r="AH87" s="217"/>
      <c r="AJ87" s="215" t="s">
        <v>0</v>
      </c>
      <c r="AK87" s="216"/>
      <c r="AL87" s="216"/>
      <c r="AM87" s="216"/>
      <c r="AN87" s="216"/>
      <c r="AO87" s="216"/>
      <c r="AP87" s="216"/>
      <c r="AQ87" s="353" t="s">
        <v>341</v>
      </c>
      <c r="AR87" s="216"/>
      <c r="AS87" s="216"/>
      <c r="AT87" s="216"/>
      <c r="AU87" s="216"/>
      <c r="AV87" s="216"/>
      <c r="AW87" s="216"/>
      <c r="AX87" s="216"/>
      <c r="AY87" s="217"/>
    </row>
    <row r="88" spans="2:51" x14ac:dyDescent="0.2">
      <c r="B88" s="219"/>
      <c r="C88" s="440">
        <v>6</v>
      </c>
      <c r="D88" s="432">
        <v>53</v>
      </c>
      <c r="E88" s="432">
        <v>23</v>
      </c>
      <c r="F88" s="432">
        <v>127</v>
      </c>
      <c r="G88" s="432">
        <v>118</v>
      </c>
      <c r="H88" s="432">
        <v>49</v>
      </c>
      <c r="I88" s="432">
        <v>132</v>
      </c>
      <c r="J88" s="432">
        <v>36</v>
      </c>
      <c r="K88" s="432">
        <v>82</v>
      </c>
      <c r="L88" s="432">
        <v>101</v>
      </c>
      <c r="M88" s="432">
        <v>39</v>
      </c>
      <c r="N88" s="433">
        <v>104</v>
      </c>
      <c r="O88" s="357">
        <f t="shared" ref="O88:O99" si="60">SUMSQ(C88:N88)</f>
        <v>83810</v>
      </c>
      <c r="P88" s="358">
        <f t="shared" ref="P88:P99" si="61">C88^3+D88^3+E88^3+F88^3+G88^3+H88^3+I88^3+J88^3+K88^3+L88^3+M88^3+N88^3</f>
        <v>9082800</v>
      </c>
      <c r="Q88" s="227"/>
      <c r="S88" s="219"/>
      <c r="T88" s="440">
        <v>6</v>
      </c>
      <c r="U88" s="432">
        <v>122</v>
      </c>
      <c r="V88" s="432">
        <v>36</v>
      </c>
      <c r="W88" s="432">
        <v>104</v>
      </c>
      <c r="X88" s="432">
        <v>119</v>
      </c>
      <c r="Y88" s="432">
        <v>135</v>
      </c>
      <c r="Z88" s="432">
        <v>43</v>
      </c>
      <c r="AA88" s="432">
        <v>25</v>
      </c>
      <c r="AB88" s="432">
        <v>40</v>
      </c>
      <c r="AC88" s="432">
        <v>53</v>
      </c>
      <c r="AD88" s="432">
        <v>97</v>
      </c>
      <c r="AE88" s="433">
        <v>90</v>
      </c>
      <c r="AF88" s="357">
        <f t="shared" ref="AF88:AF99" si="62">SUMSQ(T88:AE88)</f>
        <v>83810</v>
      </c>
      <c r="AG88" s="358">
        <f t="shared" ref="AG88:AG99" si="63">T88^3+U88^3+V88^3+W88^3+X88^3+Y88^3+Z88^3+AA88^3+AB88^3+AC88^3+AD88^3+AE88^3</f>
        <v>9082800</v>
      </c>
      <c r="AH88" s="227"/>
      <c r="AJ88" s="219"/>
      <c r="AK88" s="440">
        <v>7</v>
      </c>
      <c r="AL88" s="432">
        <v>85</v>
      </c>
      <c r="AM88" s="432">
        <v>38</v>
      </c>
      <c r="AN88" s="432">
        <v>15</v>
      </c>
      <c r="AO88" s="432">
        <v>36</v>
      </c>
      <c r="AP88" s="432">
        <v>88</v>
      </c>
      <c r="AQ88" s="432">
        <v>78</v>
      </c>
      <c r="AR88" s="432">
        <v>83</v>
      </c>
      <c r="AS88" s="432">
        <v>53</v>
      </c>
      <c r="AT88" s="432">
        <v>134</v>
      </c>
      <c r="AU88" s="432">
        <v>120</v>
      </c>
      <c r="AV88" s="433">
        <v>133</v>
      </c>
      <c r="AW88" s="357">
        <f t="shared" ref="AW88:AW99" si="64">SUMSQ(AK88:AV88)</f>
        <v>83810</v>
      </c>
      <c r="AX88" s="358">
        <f t="shared" ref="AX88:AX99" si="65">AK88^3+AL88^3+AM88^3+AN88^3+AO88^3+AP88^3+AQ88^3+AR88^3+AS88^3+AT88^3+AU88^3+AV88^3</f>
        <v>9082800</v>
      </c>
      <c r="AY88" s="227"/>
    </row>
    <row r="89" spans="2:51" x14ac:dyDescent="0.2">
      <c r="B89" s="219"/>
      <c r="C89" s="434">
        <v>97</v>
      </c>
      <c r="D89" s="435">
        <v>14</v>
      </c>
      <c r="E89" s="435">
        <v>45</v>
      </c>
      <c r="F89" s="435">
        <v>117</v>
      </c>
      <c r="G89" s="435">
        <v>62</v>
      </c>
      <c r="H89" s="435">
        <v>2</v>
      </c>
      <c r="I89" s="435">
        <v>81</v>
      </c>
      <c r="J89" s="435">
        <v>67</v>
      </c>
      <c r="K89" s="435">
        <v>130</v>
      </c>
      <c r="L89" s="435">
        <v>140</v>
      </c>
      <c r="M89" s="435">
        <v>73</v>
      </c>
      <c r="N89" s="436">
        <v>42</v>
      </c>
      <c r="O89" s="362">
        <f t="shared" si="60"/>
        <v>83810</v>
      </c>
      <c r="P89" s="363">
        <f t="shared" si="61"/>
        <v>9082800</v>
      </c>
      <c r="Q89" s="227"/>
      <c r="S89" s="219"/>
      <c r="T89" s="434">
        <v>139</v>
      </c>
      <c r="U89" s="435">
        <v>23</v>
      </c>
      <c r="V89" s="435">
        <v>109</v>
      </c>
      <c r="W89" s="435">
        <v>41</v>
      </c>
      <c r="X89" s="435">
        <v>26</v>
      </c>
      <c r="Y89" s="435">
        <v>10</v>
      </c>
      <c r="Z89" s="435">
        <v>102</v>
      </c>
      <c r="AA89" s="435">
        <v>120</v>
      </c>
      <c r="AB89" s="435">
        <v>105</v>
      </c>
      <c r="AC89" s="435">
        <v>92</v>
      </c>
      <c r="AD89" s="435">
        <v>48</v>
      </c>
      <c r="AE89" s="436">
        <v>55</v>
      </c>
      <c r="AF89" s="362">
        <f t="shared" si="62"/>
        <v>83810</v>
      </c>
      <c r="AG89" s="363">
        <f t="shared" si="63"/>
        <v>9082800</v>
      </c>
      <c r="AH89" s="227"/>
      <c r="AJ89" s="219"/>
      <c r="AK89" s="434">
        <v>116</v>
      </c>
      <c r="AL89" s="435">
        <v>42</v>
      </c>
      <c r="AM89" s="435">
        <v>115</v>
      </c>
      <c r="AN89" s="435">
        <v>135</v>
      </c>
      <c r="AO89" s="435">
        <v>121</v>
      </c>
      <c r="AP89" s="435">
        <v>48</v>
      </c>
      <c r="AQ89" s="435">
        <v>86</v>
      </c>
      <c r="AR89" s="435">
        <v>41</v>
      </c>
      <c r="AS89" s="435">
        <v>6</v>
      </c>
      <c r="AT89" s="435">
        <v>91</v>
      </c>
      <c r="AU89" s="435">
        <v>20</v>
      </c>
      <c r="AV89" s="436">
        <v>49</v>
      </c>
      <c r="AW89" s="362">
        <f t="shared" si="64"/>
        <v>83810</v>
      </c>
      <c r="AX89" s="363">
        <f t="shared" si="65"/>
        <v>9082800</v>
      </c>
      <c r="AY89" s="227"/>
    </row>
    <row r="90" spans="2:51" x14ac:dyDescent="0.2">
      <c r="B90" s="219"/>
      <c r="C90" s="434">
        <v>29</v>
      </c>
      <c r="D90" s="435">
        <v>84</v>
      </c>
      <c r="E90" s="435">
        <v>37</v>
      </c>
      <c r="F90" s="435">
        <v>68</v>
      </c>
      <c r="G90" s="435">
        <v>43</v>
      </c>
      <c r="H90" s="435">
        <v>22</v>
      </c>
      <c r="I90" s="435">
        <v>114</v>
      </c>
      <c r="J90" s="435">
        <v>11</v>
      </c>
      <c r="K90" s="435">
        <v>126</v>
      </c>
      <c r="L90" s="435">
        <v>87</v>
      </c>
      <c r="M90" s="435">
        <v>128</v>
      </c>
      <c r="N90" s="436">
        <v>121</v>
      </c>
      <c r="O90" s="362">
        <f t="shared" si="60"/>
        <v>83810</v>
      </c>
      <c r="P90" s="363">
        <f t="shared" si="61"/>
        <v>9082800</v>
      </c>
      <c r="Q90" s="227"/>
      <c r="S90" s="219"/>
      <c r="T90" s="434">
        <v>32</v>
      </c>
      <c r="U90" s="435">
        <v>68</v>
      </c>
      <c r="V90" s="435">
        <v>27</v>
      </c>
      <c r="W90" s="435">
        <v>136</v>
      </c>
      <c r="X90" s="435">
        <v>79</v>
      </c>
      <c r="Y90" s="435">
        <v>98</v>
      </c>
      <c r="Z90" s="435">
        <v>112</v>
      </c>
      <c r="AA90" s="435">
        <v>123</v>
      </c>
      <c r="AB90" s="435">
        <v>111</v>
      </c>
      <c r="AC90" s="435">
        <v>49</v>
      </c>
      <c r="AD90" s="435">
        <v>11</v>
      </c>
      <c r="AE90" s="436">
        <v>24</v>
      </c>
      <c r="AF90" s="362">
        <f t="shared" si="62"/>
        <v>83810</v>
      </c>
      <c r="AG90" s="363">
        <f t="shared" si="63"/>
        <v>9082800</v>
      </c>
      <c r="AH90" s="227"/>
      <c r="AJ90" s="219"/>
      <c r="AK90" s="434">
        <v>84</v>
      </c>
      <c r="AL90" s="435">
        <v>124</v>
      </c>
      <c r="AM90" s="435">
        <v>45</v>
      </c>
      <c r="AN90" s="435">
        <v>95</v>
      </c>
      <c r="AO90" s="435">
        <v>2</v>
      </c>
      <c r="AP90" s="435">
        <v>35</v>
      </c>
      <c r="AQ90" s="435">
        <v>142</v>
      </c>
      <c r="AR90" s="435">
        <v>33</v>
      </c>
      <c r="AS90" s="435">
        <v>105</v>
      </c>
      <c r="AT90" s="435">
        <v>68</v>
      </c>
      <c r="AU90" s="435">
        <v>31</v>
      </c>
      <c r="AV90" s="436">
        <v>106</v>
      </c>
      <c r="AW90" s="362">
        <f t="shared" si="64"/>
        <v>83810</v>
      </c>
      <c r="AX90" s="363">
        <f t="shared" si="65"/>
        <v>9082800</v>
      </c>
      <c r="AY90" s="227"/>
    </row>
    <row r="91" spans="2:51" x14ac:dyDescent="0.2">
      <c r="B91" s="219"/>
      <c r="C91" s="434">
        <v>110</v>
      </c>
      <c r="D91" s="435">
        <v>79</v>
      </c>
      <c r="E91" s="435">
        <v>16</v>
      </c>
      <c r="F91" s="435">
        <v>69</v>
      </c>
      <c r="G91" s="435">
        <v>141</v>
      </c>
      <c r="H91" s="435">
        <v>90</v>
      </c>
      <c r="I91" s="435">
        <v>38</v>
      </c>
      <c r="J91" s="435">
        <v>40</v>
      </c>
      <c r="K91" s="435">
        <v>47</v>
      </c>
      <c r="L91" s="435">
        <v>7</v>
      </c>
      <c r="M91" s="435">
        <v>120</v>
      </c>
      <c r="N91" s="436">
        <v>113</v>
      </c>
      <c r="O91" s="362">
        <f t="shared" si="60"/>
        <v>83810</v>
      </c>
      <c r="P91" s="363">
        <f t="shared" si="61"/>
        <v>9082800</v>
      </c>
      <c r="Q91" s="227"/>
      <c r="S91" s="219"/>
      <c r="T91" s="434">
        <v>106</v>
      </c>
      <c r="U91" s="435">
        <v>3</v>
      </c>
      <c r="V91" s="435">
        <v>45</v>
      </c>
      <c r="W91" s="435">
        <v>37</v>
      </c>
      <c r="X91" s="435">
        <v>19</v>
      </c>
      <c r="Y91" s="435">
        <v>51</v>
      </c>
      <c r="Z91" s="435">
        <v>125</v>
      </c>
      <c r="AA91" s="435">
        <v>70</v>
      </c>
      <c r="AB91" s="435">
        <v>80</v>
      </c>
      <c r="AC91" s="435">
        <v>74</v>
      </c>
      <c r="AD91" s="435">
        <v>132</v>
      </c>
      <c r="AE91" s="436">
        <v>128</v>
      </c>
      <c r="AF91" s="362">
        <f t="shared" si="62"/>
        <v>83810</v>
      </c>
      <c r="AG91" s="363">
        <f t="shared" si="63"/>
        <v>9082800</v>
      </c>
      <c r="AH91" s="227"/>
      <c r="AJ91" s="219"/>
      <c r="AK91" s="434">
        <v>129</v>
      </c>
      <c r="AL91" s="435">
        <v>108</v>
      </c>
      <c r="AM91" s="435">
        <v>52</v>
      </c>
      <c r="AN91" s="435">
        <v>56</v>
      </c>
      <c r="AO91" s="435">
        <v>113</v>
      </c>
      <c r="AP91" s="435">
        <v>131</v>
      </c>
      <c r="AQ91" s="435">
        <v>19</v>
      </c>
      <c r="AR91" s="435">
        <v>79</v>
      </c>
      <c r="AS91" s="435">
        <v>18</v>
      </c>
      <c r="AT91" s="435">
        <v>46</v>
      </c>
      <c r="AU91" s="435">
        <v>17</v>
      </c>
      <c r="AV91" s="436">
        <v>102</v>
      </c>
      <c r="AW91" s="362">
        <f t="shared" si="64"/>
        <v>83810</v>
      </c>
      <c r="AX91" s="363">
        <f t="shared" si="65"/>
        <v>9082800</v>
      </c>
      <c r="AY91" s="227"/>
    </row>
    <row r="92" spans="2:51" x14ac:dyDescent="0.2">
      <c r="B92" s="219"/>
      <c r="C92" s="434">
        <v>57</v>
      </c>
      <c r="D92" s="435">
        <v>3</v>
      </c>
      <c r="E92" s="435">
        <v>65</v>
      </c>
      <c r="F92" s="435">
        <v>144</v>
      </c>
      <c r="G92" s="435">
        <v>94</v>
      </c>
      <c r="H92" s="435">
        <v>95</v>
      </c>
      <c r="I92" s="435">
        <v>86</v>
      </c>
      <c r="J92" s="435">
        <v>8</v>
      </c>
      <c r="K92" s="435">
        <v>46</v>
      </c>
      <c r="L92" s="435">
        <v>85</v>
      </c>
      <c r="M92" s="435">
        <v>135</v>
      </c>
      <c r="N92" s="436">
        <v>52</v>
      </c>
      <c r="O92" s="362">
        <f t="shared" si="60"/>
        <v>83810</v>
      </c>
      <c r="P92" s="363">
        <f t="shared" si="61"/>
        <v>9082800</v>
      </c>
      <c r="Q92" s="227"/>
      <c r="S92" s="219"/>
      <c r="T92" s="434">
        <v>28</v>
      </c>
      <c r="U92" s="435">
        <v>124</v>
      </c>
      <c r="V92" s="435">
        <v>35</v>
      </c>
      <c r="W92" s="435">
        <v>18</v>
      </c>
      <c r="X92" s="435">
        <v>89</v>
      </c>
      <c r="Y92" s="435">
        <v>99</v>
      </c>
      <c r="Z92" s="435">
        <v>73</v>
      </c>
      <c r="AA92" s="435">
        <v>14</v>
      </c>
      <c r="AB92" s="435">
        <v>93</v>
      </c>
      <c r="AC92" s="435">
        <v>138</v>
      </c>
      <c r="AD92" s="435">
        <v>115</v>
      </c>
      <c r="AE92" s="436">
        <v>44</v>
      </c>
      <c r="AF92" s="362">
        <f t="shared" si="62"/>
        <v>83810</v>
      </c>
      <c r="AG92" s="363">
        <f t="shared" si="63"/>
        <v>9082800</v>
      </c>
      <c r="AH92" s="227"/>
      <c r="AJ92" s="219"/>
      <c r="AK92" s="434">
        <v>98</v>
      </c>
      <c r="AL92" s="435">
        <v>101</v>
      </c>
      <c r="AM92" s="435">
        <v>119</v>
      </c>
      <c r="AN92" s="435">
        <v>27</v>
      </c>
      <c r="AO92" s="435">
        <v>64</v>
      </c>
      <c r="AP92" s="435">
        <v>141</v>
      </c>
      <c r="AQ92" s="435">
        <v>76</v>
      </c>
      <c r="AR92" s="435">
        <v>22</v>
      </c>
      <c r="AS92" s="435">
        <v>34</v>
      </c>
      <c r="AT92" s="435">
        <v>117</v>
      </c>
      <c r="AU92" s="435">
        <v>63</v>
      </c>
      <c r="AV92" s="436">
        <v>8</v>
      </c>
      <c r="AW92" s="362">
        <f t="shared" si="64"/>
        <v>83810</v>
      </c>
      <c r="AX92" s="363">
        <f t="shared" si="65"/>
        <v>9082800</v>
      </c>
      <c r="AY92" s="227"/>
    </row>
    <row r="93" spans="2:51" x14ac:dyDescent="0.2">
      <c r="B93" s="219"/>
      <c r="C93" s="434">
        <v>115</v>
      </c>
      <c r="D93" s="435">
        <v>33</v>
      </c>
      <c r="E93" s="435">
        <v>124</v>
      </c>
      <c r="F93" s="435">
        <v>56</v>
      </c>
      <c r="G93" s="435">
        <v>26</v>
      </c>
      <c r="H93" s="435">
        <v>111</v>
      </c>
      <c r="I93" s="435">
        <v>12</v>
      </c>
      <c r="J93" s="435">
        <v>75</v>
      </c>
      <c r="K93" s="435">
        <v>20</v>
      </c>
      <c r="L93" s="435">
        <v>91</v>
      </c>
      <c r="M93" s="435">
        <v>71</v>
      </c>
      <c r="N93" s="436">
        <v>136</v>
      </c>
      <c r="O93" s="362">
        <f t="shared" si="60"/>
        <v>83810</v>
      </c>
      <c r="P93" s="363">
        <f t="shared" si="61"/>
        <v>9082800</v>
      </c>
      <c r="Q93" s="227"/>
      <c r="S93" s="219"/>
      <c r="T93" s="434">
        <v>39</v>
      </c>
      <c r="U93" s="435">
        <v>142</v>
      </c>
      <c r="V93" s="435">
        <v>100</v>
      </c>
      <c r="W93" s="435">
        <v>108</v>
      </c>
      <c r="X93" s="435">
        <v>126</v>
      </c>
      <c r="Y93" s="435">
        <v>94</v>
      </c>
      <c r="Z93" s="435">
        <v>20</v>
      </c>
      <c r="AA93" s="435">
        <v>75</v>
      </c>
      <c r="AB93" s="435">
        <v>65</v>
      </c>
      <c r="AC93" s="435">
        <v>71</v>
      </c>
      <c r="AD93" s="435">
        <v>13</v>
      </c>
      <c r="AE93" s="436">
        <v>17</v>
      </c>
      <c r="AF93" s="362">
        <f t="shared" si="62"/>
        <v>83810</v>
      </c>
      <c r="AG93" s="363">
        <f t="shared" si="63"/>
        <v>9082800</v>
      </c>
      <c r="AH93" s="227"/>
      <c r="AJ93" s="219"/>
      <c r="AK93" s="434">
        <v>87</v>
      </c>
      <c r="AL93" s="435">
        <v>5</v>
      </c>
      <c r="AM93" s="435">
        <v>136</v>
      </c>
      <c r="AN93" s="435">
        <v>90</v>
      </c>
      <c r="AO93" s="435">
        <v>72</v>
      </c>
      <c r="AP93" s="435">
        <v>70</v>
      </c>
      <c r="AQ93" s="435">
        <v>23</v>
      </c>
      <c r="AR93" s="435">
        <v>144</v>
      </c>
      <c r="AS93" s="435">
        <v>65</v>
      </c>
      <c r="AT93" s="435">
        <v>13</v>
      </c>
      <c r="AU93" s="435">
        <v>94</v>
      </c>
      <c r="AV93" s="436">
        <v>71</v>
      </c>
      <c r="AW93" s="362">
        <f t="shared" si="64"/>
        <v>83810</v>
      </c>
      <c r="AX93" s="363">
        <f t="shared" si="65"/>
        <v>9082800</v>
      </c>
      <c r="AY93" s="227"/>
    </row>
    <row r="94" spans="2:51" x14ac:dyDescent="0.2">
      <c r="B94" s="219"/>
      <c r="C94" s="434">
        <v>30</v>
      </c>
      <c r="D94" s="435">
        <v>112</v>
      </c>
      <c r="E94" s="435">
        <v>21</v>
      </c>
      <c r="F94" s="435">
        <v>89</v>
      </c>
      <c r="G94" s="435">
        <v>119</v>
      </c>
      <c r="H94" s="435">
        <v>34</v>
      </c>
      <c r="I94" s="435">
        <v>133</v>
      </c>
      <c r="J94" s="435">
        <v>70</v>
      </c>
      <c r="K94" s="435">
        <v>125</v>
      </c>
      <c r="L94" s="435">
        <v>54</v>
      </c>
      <c r="M94" s="435">
        <v>74</v>
      </c>
      <c r="N94" s="436">
        <v>9</v>
      </c>
      <c r="O94" s="362">
        <f t="shared" si="60"/>
        <v>83810</v>
      </c>
      <c r="P94" s="363">
        <f t="shared" si="61"/>
        <v>9082800</v>
      </c>
      <c r="Q94" s="227"/>
      <c r="S94" s="219"/>
      <c r="T94" s="434">
        <v>69</v>
      </c>
      <c r="U94" s="435">
        <v>54</v>
      </c>
      <c r="V94" s="435">
        <v>62</v>
      </c>
      <c r="W94" s="435">
        <v>86</v>
      </c>
      <c r="X94" s="435">
        <v>114</v>
      </c>
      <c r="Y94" s="435">
        <v>82</v>
      </c>
      <c r="Z94" s="435">
        <v>143</v>
      </c>
      <c r="AA94" s="435">
        <v>57</v>
      </c>
      <c r="AB94" s="435">
        <v>8</v>
      </c>
      <c r="AC94" s="435">
        <v>1</v>
      </c>
      <c r="AD94" s="435">
        <v>61</v>
      </c>
      <c r="AE94" s="436">
        <v>133</v>
      </c>
      <c r="AF94" s="362">
        <f t="shared" si="62"/>
        <v>83810</v>
      </c>
      <c r="AG94" s="363">
        <f t="shared" si="63"/>
        <v>9082800</v>
      </c>
      <c r="AH94" s="227"/>
      <c r="AJ94" s="219"/>
      <c r="AK94" s="434">
        <v>58</v>
      </c>
      <c r="AL94" s="435">
        <v>140</v>
      </c>
      <c r="AM94" s="435">
        <v>9</v>
      </c>
      <c r="AN94" s="435">
        <v>55</v>
      </c>
      <c r="AO94" s="435">
        <v>73</v>
      </c>
      <c r="AP94" s="435">
        <v>75</v>
      </c>
      <c r="AQ94" s="435">
        <v>122</v>
      </c>
      <c r="AR94" s="435">
        <v>1</v>
      </c>
      <c r="AS94" s="435">
        <v>80</v>
      </c>
      <c r="AT94" s="435">
        <v>132</v>
      </c>
      <c r="AU94" s="435">
        <v>51</v>
      </c>
      <c r="AV94" s="436">
        <v>74</v>
      </c>
      <c r="AW94" s="362">
        <f t="shared" si="64"/>
        <v>83810</v>
      </c>
      <c r="AX94" s="363">
        <f t="shared" si="65"/>
        <v>9082800</v>
      </c>
      <c r="AY94" s="227"/>
    </row>
    <row r="95" spans="2:51" x14ac:dyDescent="0.2">
      <c r="B95" s="219"/>
      <c r="C95" s="434">
        <v>88</v>
      </c>
      <c r="D95" s="435">
        <v>142</v>
      </c>
      <c r="E95" s="435">
        <v>80</v>
      </c>
      <c r="F95" s="435">
        <v>1</v>
      </c>
      <c r="G95" s="435">
        <v>51</v>
      </c>
      <c r="H95" s="435">
        <v>50</v>
      </c>
      <c r="I95" s="435">
        <v>59</v>
      </c>
      <c r="J95" s="435">
        <v>137</v>
      </c>
      <c r="K95" s="435">
        <v>99</v>
      </c>
      <c r="L95" s="435">
        <v>60</v>
      </c>
      <c r="M95" s="435">
        <v>10</v>
      </c>
      <c r="N95" s="436">
        <v>93</v>
      </c>
      <c r="O95" s="362">
        <f t="shared" si="60"/>
        <v>83810</v>
      </c>
      <c r="P95" s="363">
        <f t="shared" si="61"/>
        <v>9082800</v>
      </c>
      <c r="Q95" s="227"/>
      <c r="S95" s="219"/>
      <c r="T95" s="434">
        <v>38</v>
      </c>
      <c r="U95" s="435">
        <v>81</v>
      </c>
      <c r="V95" s="435">
        <v>4</v>
      </c>
      <c r="W95" s="435">
        <v>42</v>
      </c>
      <c r="X95" s="435">
        <v>15</v>
      </c>
      <c r="Y95" s="435">
        <v>40</v>
      </c>
      <c r="Z95" s="435">
        <v>58</v>
      </c>
      <c r="AA95" s="435">
        <v>116</v>
      </c>
      <c r="AB95" s="435">
        <v>129</v>
      </c>
      <c r="AC95" s="435">
        <v>67</v>
      </c>
      <c r="AD95" s="435">
        <v>95</v>
      </c>
      <c r="AE95" s="436">
        <v>85</v>
      </c>
      <c r="AF95" s="362">
        <f t="shared" si="62"/>
        <v>65810</v>
      </c>
      <c r="AG95" s="363">
        <f t="shared" si="63"/>
        <v>6402800</v>
      </c>
      <c r="AH95" s="227"/>
      <c r="AJ95" s="219"/>
      <c r="AK95" s="434">
        <v>47</v>
      </c>
      <c r="AL95" s="435">
        <v>44</v>
      </c>
      <c r="AM95" s="435">
        <v>26</v>
      </c>
      <c r="AN95" s="435">
        <v>118</v>
      </c>
      <c r="AO95" s="435">
        <v>81</v>
      </c>
      <c r="AP95" s="435">
        <v>4</v>
      </c>
      <c r="AQ95" s="435">
        <v>69</v>
      </c>
      <c r="AR95" s="435">
        <v>123</v>
      </c>
      <c r="AS95" s="435">
        <v>111</v>
      </c>
      <c r="AT95" s="435">
        <v>28</v>
      </c>
      <c r="AU95" s="435">
        <v>82</v>
      </c>
      <c r="AV95" s="436">
        <v>137</v>
      </c>
      <c r="AW95" s="362">
        <f t="shared" si="64"/>
        <v>83810</v>
      </c>
      <c r="AX95" s="363">
        <f t="shared" si="65"/>
        <v>9082800</v>
      </c>
      <c r="AY95" s="227"/>
    </row>
    <row r="96" spans="2:51" x14ac:dyDescent="0.2">
      <c r="B96" s="219"/>
      <c r="C96" s="434">
        <v>35</v>
      </c>
      <c r="D96" s="435">
        <v>66</v>
      </c>
      <c r="E96" s="435">
        <v>129</v>
      </c>
      <c r="F96" s="435">
        <v>76</v>
      </c>
      <c r="G96" s="435">
        <v>4</v>
      </c>
      <c r="H96" s="435">
        <v>55</v>
      </c>
      <c r="I96" s="435">
        <v>107</v>
      </c>
      <c r="J96" s="435">
        <v>105</v>
      </c>
      <c r="K96" s="435">
        <v>98</v>
      </c>
      <c r="L96" s="435">
        <v>138</v>
      </c>
      <c r="M96" s="435">
        <v>25</v>
      </c>
      <c r="N96" s="436">
        <v>32</v>
      </c>
      <c r="O96" s="362">
        <f t="shared" si="60"/>
        <v>83810</v>
      </c>
      <c r="P96" s="363">
        <f t="shared" si="61"/>
        <v>9082800</v>
      </c>
      <c r="Q96" s="227"/>
      <c r="S96" s="219"/>
      <c r="T96" s="434">
        <v>117</v>
      </c>
      <c r="U96" s="435">
        <v>21</v>
      </c>
      <c r="V96" s="435">
        <v>110</v>
      </c>
      <c r="W96" s="435">
        <v>127</v>
      </c>
      <c r="X96" s="435">
        <v>56</v>
      </c>
      <c r="Y96" s="435">
        <v>46</v>
      </c>
      <c r="Z96" s="435">
        <v>72</v>
      </c>
      <c r="AA96" s="435">
        <v>131</v>
      </c>
      <c r="AB96" s="435">
        <v>52</v>
      </c>
      <c r="AC96" s="435">
        <v>7</v>
      </c>
      <c r="AD96" s="435">
        <v>30</v>
      </c>
      <c r="AE96" s="436">
        <v>101</v>
      </c>
      <c r="AF96" s="362">
        <f t="shared" si="62"/>
        <v>83810</v>
      </c>
      <c r="AG96" s="363">
        <f t="shared" si="63"/>
        <v>9082800</v>
      </c>
      <c r="AH96" s="227"/>
      <c r="AJ96" s="219"/>
      <c r="AK96" s="434">
        <v>16</v>
      </c>
      <c r="AL96" s="435">
        <v>37</v>
      </c>
      <c r="AM96" s="435">
        <v>93</v>
      </c>
      <c r="AN96" s="435">
        <v>89</v>
      </c>
      <c r="AO96" s="435">
        <v>32</v>
      </c>
      <c r="AP96" s="435">
        <v>14</v>
      </c>
      <c r="AQ96" s="435">
        <v>126</v>
      </c>
      <c r="AR96" s="435">
        <v>66</v>
      </c>
      <c r="AS96" s="435">
        <v>127</v>
      </c>
      <c r="AT96" s="435">
        <v>99</v>
      </c>
      <c r="AU96" s="435">
        <v>128</v>
      </c>
      <c r="AV96" s="436">
        <v>43</v>
      </c>
      <c r="AW96" s="362">
        <f t="shared" si="64"/>
        <v>83810</v>
      </c>
      <c r="AX96" s="363">
        <f t="shared" si="65"/>
        <v>9082800</v>
      </c>
      <c r="AY96" s="227"/>
    </row>
    <row r="97" spans="2:51" x14ac:dyDescent="0.2">
      <c r="B97" s="219"/>
      <c r="C97" s="434">
        <v>116</v>
      </c>
      <c r="D97" s="435">
        <v>61</v>
      </c>
      <c r="E97" s="435">
        <v>108</v>
      </c>
      <c r="F97" s="435">
        <v>77</v>
      </c>
      <c r="G97" s="435">
        <v>102</v>
      </c>
      <c r="H97" s="435">
        <v>123</v>
      </c>
      <c r="I97" s="435">
        <v>31</v>
      </c>
      <c r="J97" s="435">
        <v>134</v>
      </c>
      <c r="K97" s="435">
        <v>19</v>
      </c>
      <c r="L97" s="435">
        <v>58</v>
      </c>
      <c r="M97" s="435">
        <v>17</v>
      </c>
      <c r="N97" s="436">
        <v>24</v>
      </c>
      <c r="O97" s="362">
        <f t="shared" si="60"/>
        <v>83810</v>
      </c>
      <c r="P97" s="363">
        <f t="shared" si="61"/>
        <v>9082800</v>
      </c>
      <c r="Q97" s="227"/>
      <c r="S97" s="219"/>
      <c r="T97" s="434">
        <v>107</v>
      </c>
      <c r="U97" s="435">
        <v>64</v>
      </c>
      <c r="V97" s="435">
        <v>141</v>
      </c>
      <c r="W97" s="435">
        <v>103</v>
      </c>
      <c r="X97" s="435">
        <v>130</v>
      </c>
      <c r="Y97" s="435">
        <v>5</v>
      </c>
      <c r="Z97" s="435">
        <v>87</v>
      </c>
      <c r="AA97" s="435">
        <v>29</v>
      </c>
      <c r="AB97" s="435">
        <v>16</v>
      </c>
      <c r="AC97" s="435">
        <v>78</v>
      </c>
      <c r="AD97" s="435">
        <v>50</v>
      </c>
      <c r="AE97" s="436">
        <v>60</v>
      </c>
      <c r="AF97" s="362">
        <f t="shared" si="62"/>
        <v>83810</v>
      </c>
      <c r="AG97" s="363">
        <f t="shared" si="63"/>
        <v>9082800</v>
      </c>
      <c r="AH97" s="227"/>
      <c r="AJ97" s="219"/>
      <c r="AK97" s="434">
        <v>61</v>
      </c>
      <c r="AL97" s="435">
        <v>21</v>
      </c>
      <c r="AM97" s="435">
        <v>100</v>
      </c>
      <c r="AN97" s="435">
        <v>50</v>
      </c>
      <c r="AO97" s="435">
        <v>143</v>
      </c>
      <c r="AP97" s="435">
        <v>110</v>
      </c>
      <c r="AQ97" s="435">
        <v>3</v>
      </c>
      <c r="AR97" s="435">
        <v>112</v>
      </c>
      <c r="AS97" s="435">
        <v>40</v>
      </c>
      <c r="AT97" s="435">
        <v>77</v>
      </c>
      <c r="AU97" s="435">
        <v>114</v>
      </c>
      <c r="AV97" s="436">
        <v>39</v>
      </c>
      <c r="AW97" s="362">
        <f t="shared" si="64"/>
        <v>83810</v>
      </c>
      <c r="AX97" s="363">
        <f t="shared" si="65"/>
        <v>9082800</v>
      </c>
      <c r="AY97" s="227"/>
    </row>
    <row r="98" spans="2:51" x14ac:dyDescent="0.2">
      <c r="B98" s="219"/>
      <c r="C98" s="434">
        <v>48</v>
      </c>
      <c r="D98" s="435">
        <v>131</v>
      </c>
      <c r="E98" s="435">
        <v>100</v>
      </c>
      <c r="F98" s="435">
        <v>28</v>
      </c>
      <c r="G98" s="435">
        <v>83</v>
      </c>
      <c r="H98" s="435">
        <v>143</v>
      </c>
      <c r="I98" s="435">
        <v>64</v>
      </c>
      <c r="J98" s="435">
        <v>78</v>
      </c>
      <c r="K98" s="435">
        <v>15</v>
      </c>
      <c r="L98" s="435">
        <v>5</v>
      </c>
      <c r="M98" s="435">
        <v>72</v>
      </c>
      <c r="N98" s="436">
        <v>103</v>
      </c>
      <c r="O98" s="362">
        <f t="shared" si="60"/>
        <v>83810</v>
      </c>
      <c r="P98" s="363">
        <f t="shared" si="61"/>
        <v>9082800</v>
      </c>
      <c r="Q98" s="227"/>
      <c r="S98" s="219"/>
      <c r="T98" s="434">
        <v>76</v>
      </c>
      <c r="U98" s="435">
        <v>91</v>
      </c>
      <c r="V98" s="435">
        <v>83</v>
      </c>
      <c r="W98" s="435">
        <v>59</v>
      </c>
      <c r="X98" s="435">
        <v>31</v>
      </c>
      <c r="Y98" s="435">
        <v>63</v>
      </c>
      <c r="Z98" s="435">
        <v>2</v>
      </c>
      <c r="AA98" s="435">
        <v>88</v>
      </c>
      <c r="AB98" s="435">
        <v>137</v>
      </c>
      <c r="AC98" s="435">
        <v>144</v>
      </c>
      <c r="AD98" s="435">
        <v>84</v>
      </c>
      <c r="AE98" s="436">
        <v>12</v>
      </c>
      <c r="AF98" s="362">
        <f t="shared" si="62"/>
        <v>83810</v>
      </c>
      <c r="AG98" s="363">
        <f t="shared" si="63"/>
        <v>9082800</v>
      </c>
      <c r="AH98" s="227"/>
      <c r="AJ98" s="219"/>
      <c r="AK98" s="434">
        <v>29</v>
      </c>
      <c r="AL98" s="435">
        <v>103</v>
      </c>
      <c r="AM98" s="435">
        <v>30</v>
      </c>
      <c r="AN98" s="435">
        <v>10</v>
      </c>
      <c r="AO98" s="435">
        <v>24</v>
      </c>
      <c r="AP98" s="435">
        <v>97</v>
      </c>
      <c r="AQ98" s="435">
        <v>59</v>
      </c>
      <c r="AR98" s="435">
        <v>104</v>
      </c>
      <c r="AS98" s="435">
        <v>139</v>
      </c>
      <c r="AT98" s="435">
        <v>54</v>
      </c>
      <c r="AU98" s="435">
        <v>125</v>
      </c>
      <c r="AV98" s="436">
        <v>96</v>
      </c>
      <c r="AW98" s="362">
        <f t="shared" si="64"/>
        <v>83810</v>
      </c>
      <c r="AX98" s="363">
        <f t="shared" si="65"/>
        <v>9082800</v>
      </c>
      <c r="AY98" s="227"/>
    </row>
    <row r="99" spans="2:51" ht="13.5" thickBot="1" x14ac:dyDescent="0.25">
      <c r="B99" s="219"/>
      <c r="C99" s="437">
        <v>139</v>
      </c>
      <c r="D99" s="438">
        <v>92</v>
      </c>
      <c r="E99" s="438">
        <v>122</v>
      </c>
      <c r="F99" s="438">
        <v>18</v>
      </c>
      <c r="G99" s="438">
        <v>27</v>
      </c>
      <c r="H99" s="438">
        <v>96</v>
      </c>
      <c r="I99" s="438">
        <v>13</v>
      </c>
      <c r="J99" s="438">
        <v>109</v>
      </c>
      <c r="K99" s="438">
        <v>63</v>
      </c>
      <c r="L99" s="438">
        <v>44</v>
      </c>
      <c r="M99" s="438">
        <v>106</v>
      </c>
      <c r="N99" s="439">
        <v>41</v>
      </c>
      <c r="O99" s="362">
        <f t="shared" si="60"/>
        <v>83810</v>
      </c>
      <c r="P99" s="363">
        <f t="shared" si="61"/>
        <v>9082800</v>
      </c>
      <c r="Q99" s="227"/>
      <c r="S99" s="219"/>
      <c r="T99" s="437">
        <v>113</v>
      </c>
      <c r="U99" s="438">
        <v>77</v>
      </c>
      <c r="V99" s="438">
        <v>118</v>
      </c>
      <c r="W99" s="438">
        <v>9</v>
      </c>
      <c r="X99" s="438">
        <v>66</v>
      </c>
      <c r="Y99" s="438">
        <v>47</v>
      </c>
      <c r="Z99" s="438">
        <v>33</v>
      </c>
      <c r="AA99" s="438">
        <v>22</v>
      </c>
      <c r="AB99" s="438">
        <v>34</v>
      </c>
      <c r="AC99" s="438">
        <v>96</v>
      </c>
      <c r="AD99" s="438">
        <v>134</v>
      </c>
      <c r="AE99" s="439">
        <v>121</v>
      </c>
      <c r="AF99" s="362">
        <f t="shared" si="62"/>
        <v>83810</v>
      </c>
      <c r="AG99" s="363">
        <f t="shared" si="63"/>
        <v>9082800</v>
      </c>
      <c r="AH99" s="227"/>
      <c r="AJ99" s="219"/>
      <c r="AK99" s="437">
        <v>138</v>
      </c>
      <c r="AL99" s="438">
        <v>60</v>
      </c>
      <c r="AM99" s="438">
        <v>107</v>
      </c>
      <c r="AN99" s="438">
        <v>130</v>
      </c>
      <c r="AO99" s="438">
        <v>109</v>
      </c>
      <c r="AP99" s="438">
        <v>57</v>
      </c>
      <c r="AQ99" s="438">
        <v>67</v>
      </c>
      <c r="AR99" s="438">
        <v>62</v>
      </c>
      <c r="AS99" s="438">
        <v>92</v>
      </c>
      <c r="AT99" s="438">
        <v>11</v>
      </c>
      <c r="AU99" s="438">
        <v>25</v>
      </c>
      <c r="AV99" s="439">
        <v>12</v>
      </c>
      <c r="AW99" s="362">
        <f t="shared" si="64"/>
        <v>83810</v>
      </c>
      <c r="AX99" s="363">
        <f t="shared" si="65"/>
        <v>9082800</v>
      </c>
      <c r="AY99" s="227"/>
    </row>
    <row r="100" spans="2:51" x14ac:dyDescent="0.2">
      <c r="B100" s="219"/>
      <c r="C100" s="367">
        <f t="shared" ref="C100:N100" si="66">SUMSQ(C88:C99)</f>
        <v>83810</v>
      </c>
      <c r="D100" s="368">
        <f t="shared" si="66"/>
        <v>83810</v>
      </c>
      <c r="E100" s="368">
        <f t="shared" si="66"/>
        <v>83810</v>
      </c>
      <c r="F100" s="368">
        <f t="shared" si="66"/>
        <v>83810</v>
      </c>
      <c r="G100" s="368">
        <f t="shared" si="66"/>
        <v>83810</v>
      </c>
      <c r="H100" s="368">
        <f t="shared" si="66"/>
        <v>83810</v>
      </c>
      <c r="I100" s="368">
        <f t="shared" si="66"/>
        <v>83810</v>
      </c>
      <c r="J100" s="368">
        <f t="shared" si="66"/>
        <v>83810</v>
      </c>
      <c r="K100" s="368">
        <f t="shared" si="66"/>
        <v>83810</v>
      </c>
      <c r="L100" s="368">
        <f t="shared" si="66"/>
        <v>83810</v>
      </c>
      <c r="M100" s="368">
        <f t="shared" si="66"/>
        <v>83810</v>
      </c>
      <c r="N100" s="368">
        <f t="shared" si="66"/>
        <v>83810</v>
      </c>
      <c r="O100" s="369">
        <f>SUMSQ(C88,D89,E90,F91,G92,H93,I94,J95,K96,L97,M98,N99)</f>
        <v>83810</v>
      </c>
      <c r="P100" s="427">
        <f>C88^3+D89^3+E90^3+F91^3+G92^3+H93^3+I94^3+J95^3+K96^3+L97^3+M98^3+N99^3</f>
        <v>9082800</v>
      </c>
      <c r="Q100" s="227"/>
      <c r="S100" s="219"/>
      <c r="T100" s="367">
        <f t="shared" ref="T100:AE100" si="67">SUMSQ(T88:T99)</f>
        <v>83810</v>
      </c>
      <c r="U100" s="368">
        <f t="shared" si="67"/>
        <v>83810</v>
      </c>
      <c r="V100" s="368">
        <f t="shared" si="67"/>
        <v>83810</v>
      </c>
      <c r="W100" s="368">
        <f t="shared" si="67"/>
        <v>83810</v>
      </c>
      <c r="X100" s="368">
        <f t="shared" si="67"/>
        <v>83810</v>
      </c>
      <c r="Y100" s="368">
        <f t="shared" si="67"/>
        <v>65810</v>
      </c>
      <c r="Z100" s="368">
        <f t="shared" si="67"/>
        <v>83810</v>
      </c>
      <c r="AA100" s="368">
        <f t="shared" si="67"/>
        <v>83810</v>
      </c>
      <c r="AB100" s="368">
        <f t="shared" si="67"/>
        <v>83810</v>
      </c>
      <c r="AC100" s="368">
        <f t="shared" si="67"/>
        <v>83810</v>
      </c>
      <c r="AD100" s="368">
        <f t="shared" si="67"/>
        <v>83810</v>
      </c>
      <c r="AE100" s="368">
        <f t="shared" si="67"/>
        <v>83810</v>
      </c>
      <c r="AF100" s="369">
        <f>SUMSQ(T88,U89,V90,W91,X92,Y93,Z94,AA95,AB96,AC97,AD98,AE99)</f>
        <v>83810</v>
      </c>
      <c r="AG100" s="427">
        <f>T88^3+U89^3+V90^3+W91^3+X92^3+Y93^3+Z94^3+AA95^3+AB96^3+AC97^3+AD98^3+AE99^3</f>
        <v>9082800</v>
      </c>
      <c r="AH100" s="227"/>
      <c r="AJ100" s="219"/>
      <c r="AK100" s="367">
        <f t="shared" ref="AK100:AV100" si="68">SUMSQ(AK88:AK99)</f>
        <v>83810</v>
      </c>
      <c r="AL100" s="368">
        <f t="shared" si="68"/>
        <v>83810</v>
      </c>
      <c r="AM100" s="368">
        <f t="shared" si="68"/>
        <v>83810</v>
      </c>
      <c r="AN100" s="368">
        <f t="shared" si="68"/>
        <v>83810</v>
      </c>
      <c r="AO100" s="368">
        <f t="shared" si="68"/>
        <v>83810</v>
      </c>
      <c r="AP100" s="368">
        <f t="shared" si="68"/>
        <v>83810</v>
      </c>
      <c r="AQ100" s="368">
        <f t="shared" si="68"/>
        <v>83810</v>
      </c>
      <c r="AR100" s="368">
        <f t="shared" si="68"/>
        <v>83810</v>
      </c>
      <c r="AS100" s="368">
        <f t="shared" si="68"/>
        <v>83810</v>
      </c>
      <c r="AT100" s="368">
        <f t="shared" si="68"/>
        <v>83810</v>
      </c>
      <c r="AU100" s="368">
        <f t="shared" si="68"/>
        <v>83810</v>
      </c>
      <c r="AV100" s="368">
        <f t="shared" si="68"/>
        <v>83810</v>
      </c>
      <c r="AW100" s="369">
        <f>SUMSQ(AK88,AL89,AM90,AN91,AO92,AP93,AQ94,AR95,AS96,AT97,AU98,AV99)</f>
        <v>83810</v>
      </c>
      <c r="AX100" s="427">
        <f>AK88^3+AL89^3+AM90^3+AN91^3+AO92^3+AP93^3+AQ94^3+AR95^3+AS96^3+AT97^3+AU98^3+AV99^3</f>
        <v>9082800</v>
      </c>
      <c r="AY100" s="227"/>
    </row>
    <row r="101" spans="2:51" ht="13.5" thickBot="1" x14ac:dyDescent="0.25">
      <c r="B101" s="219"/>
      <c r="C101" s="272">
        <f t="shared" ref="C101:N101" si="69">C88^3+C89^3+C90^3+C91^3+C92^3+C93^3+C94^3+C95^3+C96^3+C97^3+C98^3+C99^3</f>
        <v>9082800</v>
      </c>
      <c r="D101" s="273">
        <f t="shared" si="69"/>
        <v>9082800</v>
      </c>
      <c r="E101" s="273">
        <f t="shared" si="69"/>
        <v>9082800</v>
      </c>
      <c r="F101" s="273">
        <f t="shared" si="69"/>
        <v>9082800</v>
      </c>
      <c r="G101" s="273">
        <f t="shared" si="69"/>
        <v>9082800</v>
      </c>
      <c r="H101" s="273">
        <f t="shared" si="69"/>
        <v>9082800</v>
      </c>
      <c r="I101" s="273">
        <f t="shared" si="69"/>
        <v>9082800</v>
      </c>
      <c r="J101" s="273">
        <f t="shared" si="69"/>
        <v>9082800</v>
      </c>
      <c r="K101" s="273">
        <f t="shared" si="69"/>
        <v>9082800</v>
      </c>
      <c r="L101" s="273">
        <f t="shared" si="69"/>
        <v>9082800</v>
      </c>
      <c r="M101" s="273">
        <f t="shared" si="69"/>
        <v>9082800</v>
      </c>
      <c r="N101" s="273">
        <f t="shared" si="69"/>
        <v>9082800</v>
      </c>
      <c r="O101" s="373">
        <f>SUMSQ(C99,D98,E97,F96,G95,H94,I93,J92,K91,L90,M89,N88)</f>
        <v>83810</v>
      </c>
      <c r="P101" s="428">
        <f>C99^3+D98^3+E97^3+F96^3+G95^3+H94^3+I93^3+J92^3+K91^3+L90^3+M89^3+N88^3</f>
        <v>9082800</v>
      </c>
      <c r="Q101" s="227"/>
      <c r="S101" s="219"/>
      <c r="T101" s="272">
        <f t="shared" ref="T101:AE101" si="70">T88^3+T89^3+T90^3+T91^3+T92^3+T93^3+T94^3+T95^3+T96^3+T97^3+T98^3+T99^3</f>
        <v>9082800</v>
      </c>
      <c r="U101" s="273">
        <f t="shared" si="70"/>
        <v>9082800</v>
      </c>
      <c r="V101" s="273">
        <f t="shared" si="70"/>
        <v>9082800</v>
      </c>
      <c r="W101" s="273">
        <f t="shared" si="70"/>
        <v>9082800</v>
      </c>
      <c r="X101" s="273">
        <f t="shared" si="70"/>
        <v>9082800</v>
      </c>
      <c r="Y101" s="273">
        <f t="shared" si="70"/>
        <v>6402800</v>
      </c>
      <c r="Z101" s="273">
        <f t="shared" si="70"/>
        <v>9082800</v>
      </c>
      <c r="AA101" s="273">
        <f t="shared" si="70"/>
        <v>9082800</v>
      </c>
      <c r="AB101" s="273">
        <f t="shared" si="70"/>
        <v>9082800</v>
      </c>
      <c r="AC101" s="273">
        <f t="shared" si="70"/>
        <v>9082800</v>
      </c>
      <c r="AD101" s="273">
        <f t="shared" si="70"/>
        <v>9082800</v>
      </c>
      <c r="AE101" s="273">
        <f t="shared" si="70"/>
        <v>9082800</v>
      </c>
      <c r="AF101" s="373">
        <f>SUMSQ(T99,U98,V97,W96,X95,Y94,Z93,AA92,AB91,AC90,AD89,AE88)</f>
        <v>83810</v>
      </c>
      <c r="AG101" s="428">
        <f>T99^3+U98^3+V97^3+W96^3+X95^3+Y94^3+Z93^3+AA92^3+AB91^3+AC90^3+AD89^3+AE88^3</f>
        <v>9082800</v>
      </c>
      <c r="AH101" s="227"/>
      <c r="AJ101" s="219"/>
      <c r="AK101" s="272">
        <f t="shared" ref="AK101:AV101" si="71">AK88^3+AK89^3+AK90^3+AK91^3+AK92^3+AK93^3+AK94^3+AK95^3+AK96^3+AK97^3+AK98^3+AK99^3</f>
        <v>9082800</v>
      </c>
      <c r="AL101" s="273">
        <f t="shared" si="71"/>
        <v>9082800</v>
      </c>
      <c r="AM101" s="273">
        <f t="shared" si="71"/>
        <v>9082800</v>
      </c>
      <c r="AN101" s="273">
        <f t="shared" si="71"/>
        <v>9082800</v>
      </c>
      <c r="AO101" s="273">
        <f t="shared" si="71"/>
        <v>9082800</v>
      </c>
      <c r="AP101" s="273">
        <f t="shared" si="71"/>
        <v>9082800</v>
      </c>
      <c r="AQ101" s="273">
        <f t="shared" si="71"/>
        <v>9082800</v>
      </c>
      <c r="AR101" s="273">
        <f t="shared" si="71"/>
        <v>9082800</v>
      </c>
      <c r="AS101" s="273">
        <f t="shared" si="71"/>
        <v>9082800</v>
      </c>
      <c r="AT101" s="273">
        <f t="shared" si="71"/>
        <v>9082800</v>
      </c>
      <c r="AU101" s="273">
        <f t="shared" si="71"/>
        <v>9082800</v>
      </c>
      <c r="AV101" s="273">
        <f t="shared" si="71"/>
        <v>9082800</v>
      </c>
      <c r="AW101" s="373">
        <f>SUMSQ(AK99,AL98,AM97,AN96,AO95,AP94,AQ93,AR92,AS91,AT90,AU89,AV88)</f>
        <v>83810</v>
      </c>
      <c r="AX101" s="428">
        <f>AK99^3+AL98^3+AM97^3+AN96^3+AO95^3+AP94^3+AQ93^3+AR92^3+AS91^3+AT90^3+AU89^3+AV88^3</f>
        <v>9082800</v>
      </c>
      <c r="AY101" s="227"/>
    </row>
    <row r="102" spans="2:51" ht="13.5" thickBot="1" x14ac:dyDescent="0.25">
      <c r="B102" s="275" t="s">
        <v>0</v>
      </c>
      <c r="C102" s="276"/>
      <c r="D102" s="276"/>
      <c r="E102" s="276"/>
      <c r="F102" s="276"/>
      <c r="G102" s="276"/>
      <c r="H102" s="276"/>
      <c r="I102" s="276"/>
      <c r="J102" s="276"/>
      <c r="K102" s="276"/>
      <c r="L102" s="276"/>
      <c r="M102" s="276"/>
      <c r="N102" s="276"/>
      <c r="O102" s="429"/>
      <c r="P102" s="429"/>
      <c r="Q102" s="278"/>
      <c r="S102" s="275" t="s">
        <v>0</v>
      </c>
      <c r="T102" s="276"/>
      <c r="U102" s="276"/>
      <c r="V102" s="276"/>
      <c r="W102" s="276"/>
      <c r="X102" s="276"/>
      <c r="Y102" s="276"/>
      <c r="Z102" s="276"/>
      <c r="AA102" s="276"/>
      <c r="AB102" s="276"/>
      <c r="AC102" s="276"/>
      <c r="AD102" s="276"/>
      <c r="AE102" s="276"/>
      <c r="AF102" s="429"/>
      <c r="AG102" s="429"/>
      <c r="AH102" s="278"/>
      <c r="AJ102" s="275" t="s">
        <v>0</v>
      </c>
      <c r="AK102" s="276"/>
      <c r="AL102" s="276"/>
      <c r="AM102" s="276"/>
      <c r="AN102" s="276"/>
      <c r="AO102" s="276"/>
      <c r="AP102" s="276"/>
      <c r="AQ102" s="276"/>
      <c r="AR102" s="276"/>
      <c r="AS102" s="276"/>
      <c r="AT102" s="276"/>
      <c r="AU102" s="276"/>
      <c r="AV102" s="276"/>
      <c r="AW102" s="429"/>
      <c r="AX102" s="429"/>
      <c r="AY102" s="278"/>
    </row>
    <row r="103" spans="2:51" ht="13.5" thickBot="1" x14ac:dyDescent="0.25">
      <c r="C103" s="140" t="s">
        <v>0</v>
      </c>
      <c r="T103" s="140" t="s">
        <v>0</v>
      </c>
      <c r="AL103" s="140" t="s">
        <v>0</v>
      </c>
    </row>
    <row r="104" spans="2:51" ht="13.5" thickBot="1" x14ac:dyDescent="0.25">
      <c r="B104" s="215" t="s">
        <v>0</v>
      </c>
      <c r="C104" s="216"/>
      <c r="D104" s="216"/>
      <c r="E104" s="216"/>
      <c r="F104" s="216"/>
      <c r="G104" s="216"/>
      <c r="H104" s="216"/>
      <c r="I104" s="353" t="s">
        <v>342</v>
      </c>
      <c r="J104" s="216"/>
      <c r="K104" s="216"/>
      <c r="L104" s="216"/>
      <c r="M104" s="216"/>
      <c r="N104" s="216"/>
      <c r="O104" s="216"/>
      <c r="P104" s="216"/>
      <c r="Q104" s="217"/>
      <c r="S104" s="215" t="s">
        <v>0</v>
      </c>
      <c r="T104" s="216"/>
      <c r="U104" s="216"/>
      <c r="V104" s="216"/>
      <c r="W104" s="216"/>
      <c r="X104" s="216"/>
      <c r="Y104" s="216"/>
      <c r="Z104" s="353" t="s">
        <v>343</v>
      </c>
      <c r="AA104" s="216"/>
      <c r="AB104" s="216"/>
      <c r="AC104" s="216"/>
      <c r="AD104" s="216"/>
      <c r="AE104" s="216"/>
      <c r="AF104" s="216"/>
      <c r="AG104" s="216"/>
      <c r="AH104" s="217"/>
      <c r="AJ104" s="215" t="s">
        <v>0</v>
      </c>
      <c r="AK104" s="216"/>
      <c r="AL104" s="216"/>
      <c r="AM104" s="216"/>
      <c r="AN104" s="216"/>
      <c r="AO104" s="216"/>
      <c r="AP104" s="216"/>
      <c r="AQ104" s="353" t="s">
        <v>344</v>
      </c>
      <c r="AR104" s="216"/>
      <c r="AS104" s="216"/>
      <c r="AT104" s="216"/>
      <c r="AU104" s="216"/>
      <c r="AV104" s="216"/>
      <c r="AW104" s="216"/>
      <c r="AX104" s="216"/>
      <c r="AY104" s="217"/>
    </row>
    <row r="105" spans="2:51" x14ac:dyDescent="0.2">
      <c r="B105" s="219"/>
      <c r="C105" s="440">
        <v>7</v>
      </c>
      <c r="D105" s="432">
        <v>85</v>
      </c>
      <c r="E105" s="432">
        <v>83</v>
      </c>
      <c r="F105" s="432">
        <v>15</v>
      </c>
      <c r="G105" s="432">
        <v>36</v>
      </c>
      <c r="H105" s="432">
        <v>88</v>
      </c>
      <c r="I105" s="432">
        <v>78</v>
      </c>
      <c r="J105" s="432">
        <v>38</v>
      </c>
      <c r="K105" s="432">
        <v>53</v>
      </c>
      <c r="L105" s="432">
        <v>134</v>
      </c>
      <c r="M105" s="432">
        <v>120</v>
      </c>
      <c r="N105" s="433">
        <v>133</v>
      </c>
      <c r="O105" s="357">
        <f t="shared" ref="O105:O116" si="72">SUMSQ(C105:N105)</f>
        <v>83810</v>
      </c>
      <c r="P105" s="358">
        <f t="shared" ref="P105:P116" si="73">C105^3+D105^3+E105^3+F105^3+G105^3+H105^3+I105^3+J105^3+K105^3+L105^3+M105^3+N105^3</f>
        <v>9082800</v>
      </c>
      <c r="Q105" s="227"/>
      <c r="S105" s="219"/>
      <c r="T105" s="440">
        <v>10</v>
      </c>
      <c r="U105" s="432">
        <v>51</v>
      </c>
      <c r="V105" s="432">
        <v>1</v>
      </c>
      <c r="W105" s="432">
        <v>137</v>
      </c>
      <c r="X105" s="432">
        <v>60</v>
      </c>
      <c r="Y105" s="432">
        <v>59</v>
      </c>
      <c r="Z105" s="432">
        <v>88</v>
      </c>
      <c r="AA105" s="432">
        <v>99</v>
      </c>
      <c r="AB105" s="432">
        <v>80</v>
      </c>
      <c r="AC105" s="432">
        <v>93</v>
      </c>
      <c r="AD105" s="432">
        <v>142</v>
      </c>
      <c r="AE105" s="433">
        <v>50</v>
      </c>
      <c r="AF105" s="357">
        <f t="shared" ref="AF105:AF116" si="74">SUMSQ(T105:AE105)</f>
        <v>83810</v>
      </c>
      <c r="AG105" s="358">
        <f t="shared" ref="AG105:AG116" si="75">T105^3+U105^3+V105^3+W105^3+X105^3+Y105^3+Z105^3+AA105^3+AB105^3+AC105^3+AD105^3+AE105^3</f>
        <v>9082800</v>
      </c>
      <c r="AH105" s="227"/>
      <c r="AJ105" s="219"/>
      <c r="AK105" s="440">
        <v>12</v>
      </c>
      <c r="AL105" s="432">
        <v>67</v>
      </c>
      <c r="AM105" s="432">
        <v>53</v>
      </c>
      <c r="AN105" s="432">
        <v>137</v>
      </c>
      <c r="AO105" s="432">
        <v>6</v>
      </c>
      <c r="AP105" s="432">
        <v>44</v>
      </c>
      <c r="AQ105" s="432">
        <v>91</v>
      </c>
      <c r="AR105" s="432">
        <v>109</v>
      </c>
      <c r="AS105" s="432">
        <v>46</v>
      </c>
      <c r="AT105" s="432">
        <v>114</v>
      </c>
      <c r="AU105" s="432">
        <v>63</v>
      </c>
      <c r="AV105" s="433">
        <v>128</v>
      </c>
      <c r="AW105" s="357">
        <f t="shared" ref="AW105:AW116" si="76">SUMSQ(AK105:AV105)</f>
        <v>83810</v>
      </c>
      <c r="AX105" s="358">
        <f t="shared" ref="AX105:AX116" si="77">AK105^3+AL105^3+AM105^3+AN105^3+AO105^3+AP105^3+AQ105^3+AR105^3+AS105^3+AT105^3+AU105^3+AV105^3</f>
        <v>9082800</v>
      </c>
      <c r="AY105" s="227"/>
    </row>
    <row r="106" spans="2:51" x14ac:dyDescent="0.2">
      <c r="B106" s="219"/>
      <c r="C106" s="434">
        <v>116</v>
      </c>
      <c r="D106" s="435">
        <v>42</v>
      </c>
      <c r="E106" s="435">
        <v>115</v>
      </c>
      <c r="F106" s="435">
        <v>135</v>
      </c>
      <c r="G106" s="435">
        <v>121</v>
      </c>
      <c r="H106" s="435">
        <v>48</v>
      </c>
      <c r="I106" s="435">
        <v>86</v>
      </c>
      <c r="J106" s="435">
        <v>41</v>
      </c>
      <c r="K106" s="435">
        <v>6</v>
      </c>
      <c r="L106" s="435">
        <v>91</v>
      </c>
      <c r="M106" s="435">
        <v>20</v>
      </c>
      <c r="N106" s="436">
        <v>49</v>
      </c>
      <c r="O106" s="362">
        <f t="shared" si="72"/>
        <v>83810</v>
      </c>
      <c r="P106" s="363">
        <f t="shared" si="73"/>
        <v>9082800</v>
      </c>
      <c r="Q106" s="227"/>
      <c r="S106" s="219"/>
      <c r="T106" s="434">
        <v>106</v>
      </c>
      <c r="U106" s="435">
        <v>27</v>
      </c>
      <c r="V106" s="435">
        <v>18</v>
      </c>
      <c r="W106" s="435">
        <v>109</v>
      </c>
      <c r="X106" s="435">
        <v>44</v>
      </c>
      <c r="Y106" s="435">
        <v>13</v>
      </c>
      <c r="Z106" s="435">
        <v>139</v>
      </c>
      <c r="AA106" s="435">
        <v>63</v>
      </c>
      <c r="AB106" s="435">
        <v>122</v>
      </c>
      <c r="AC106" s="435">
        <v>41</v>
      </c>
      <c r="AD106" s="435">
        <v>92</v>
      </c>
      <c r="AE106" s="436">
        <v>96</v>
      </c>
      <c r="AF106" s="362">
        <f t="shared" si="74"/>
        <v>83810</v>
      </c>
      <c r="AG106" s="363">
        <f t="shared" si="75"/>
        <v>9082800</v>
      </c>
      <c r="AH106" s="227"/>
      <c r="AJ106" s="219"/>
      <c r="AK106" s="434">
        <v>96</v>
      </c>
      <c r="AL106" s="435">
        <v>33</v>
      </c>
      <c r="AM106" s="435">
        <v>124</v>
      </c>
      <c r="AN106" s="435">
        <v>39</v>
      </c>
      <c r="AO106" s="435">
        <v>47</v>
      </c>
      <c r="AP106" s="435">
        <v>127</v>
      </c>
      <c r="AQ106" s="435">
        <v>52</v>
      </c>
      <c r="AR106" s="435">
        <v>38</v>
      </c>
      <c r="AS106" s="435">
        <v>113</v>
      </c>
      <c r="AT106" s="435">
        <v>1</v>
      </c>
      <c r="AU106" s="435">
        <v>74</v>
      </c>
      <c r="AV106" s="436">
        <v>126</v>
      </c>
      <c r="AW106" s="362">
        <f t="shared" si="76"/>
        <v>83810</v>
      </c>
      <c r="AX106" s="363">
        <f t="shared" si="77"/>
        <v>9082800</v>
      </c>
      <c r="AY106" s="227"/>
    </row>
    <row r="107" spans="2:51" x14ac:dyDescent="0.2">
      <c r="B107" s="219"/>
      <c r="C107" s="434">
        <v>84</v>
      </c>
      <c r="D107" s="435">
        <v>124</v>
      </c>
      <c r="E107" s="435">
        <v>45</v>
      </c>
      <c r="F107" s="435">
        <v>95</v>
      </c>
      <c r="G107" s="435">
        <v>2</v>
      </c>
      <c r="H107" s="435">
        <v>35</v>
      </c>
      <c r="I107" s="435">
        <v>142</v>
      </c>
      <c r="J107" s="435">
        <v>33</v>
      </c>
      <c r="K107" s="435">
        <v>105</v>
      </c>
      <c r="L107" s="435">
        <v>68</v>
      </c>
      <c r="M107" s="435">
        <v>31</v>
      </c>
      <c r="N107" s="436">
        <v>106</v>
      </c>
      <c r="O107" s="362">
        <f t="shared" si="72"/>
        <v>83810</v>
      </c>
      <c r="P107" s="363">
        <f t="shared" si="73"/>
        <v>9082800</v>
      </c>
      <c r="Q107" s="227"/>
      <c r="S107" s="219"/>
      <c r="T107" s="434">
        <v>72</v>
      </c>
      <c r="U107" s="435">
        <v>83</v>
      </c>
      <c r="V107" s="435">
        <v>28</v>
      </c>
      <c r="W107" s="435">
        <v>78</v>
      </c>
      <c r="X107" s="435">
        <v>5</v>
      </c>
      <c r="Y107" s="435">
        <v>64</v>
      </c>
      <c r="Z107" s="435">
        <v>48</v>
      </c>
      <c r="AA107" s="435">
        <v>15</v>
      </c>
      <c r="AB107" s="435">
        <v>100</v>
      </c>
      <c r="AC107" s="435">
        <v>103</v>
      </c>
      <c r="AD107" s="435">
        <v>131</v>
      </c>
      <c r="AE107" s="436">
        <v>143</v>
      </c>
      <c r="AF107" s="362">
        <f t="shared" si="74"/>
        <v>83810</v>
      </c>
      <c r="AG107" s="363">
        <f t="shared" si="75"/>
        <v>9082800</v>
      </c>
      <c r="AH107" s="227"/>
      <c r="AJ107" s="219"/>
      <c r="AK107" s="434">
        <v>102</v>
      </c>
      <c r="AL107" s="435">
        <v>104</v>
      </c>
      <c r="AM107" s="435">
        <v>34</v>
      </c>
      <c r="AN107" s="435">
        <v>136</v>
      </c>
      <c r="AO107" s="435">
        <v>48</v>
      </c>
      <c r="AP107" s="435">
        <v>5</v>
      </c>
      <c r="AQ107" s="435">
        <v>35</v>
      </c>
      <c r="AR107" s="435">
        <v>85</v>
      </c>
      <c r="AS107" s="435">
        <v>135</v>
      </c>
      <c r="AT107" s="435">
        <v>83</v>
      </c>
      <c r="AU107" s="435">
        <v>22</v>
      </c>
      <c r="AV107" s="436">
        <v>81</v>
      </c>
      <c r="AW107" s="362">
        <f t="shared" si="76"/>
        <v>83810</v>
      </c>
      <c r="AX107" s="363">
        <f t="shared" si="77"/>
        <v>9082800</v>
      </c>
      <c r="AY107" s="227"/>
    </row>
    <row r="108" spans="2:51" x14ac:dyDescent="0.2">
      <c r="B108" s="219"/>
      <c r="C108" s="434">
        <v>129</v>
      </c>
      <c r="D108" s="435">
        <v>108</v>
      </c>
      <c r="E108" s="435">
        <v>52</v>
      </c>
      <c r="F108" s="435">
        <v>56</v>
      </c>
      <c r="G108" s="435">
        <v>113</v>
      </c>
      <c r="H108" s="435">
        <v>131</v>
      </c>
      <c r="I108" s="435">
        <v>19</v>
      </c>
      <c r="J108" s="435">
        <v>79</v>
      </c>
      <c r="K108" s="435">
        <v>18</v>
      </c>
      <c r="L108" s="435">
        <v>46</v>
      </c>
      <c r="M108" s="435">
        <v>17</v>
      </c>
      <c r="N108" s="436">
        <v>102</v>
      </c>
      <c r="O108" s="362">
        <f t="shared" si="72"/>
        <v>83810</v>
      </c>
      <c r="P108" s="363">
        <f t="shared" si="73"/>
        <v>9082800</v>
      </c>
      <c r="Q108" s="227"/>
      <c r="S108" s="219"/>
      <c r="T108" s="434">
        <v>120</v>
      </c>
      <c r="U108" s="435">
        <v>141</v>
      </c>
      <c r="V108" s="435">
        <v>69</v>
      </c>
      <c r="W108" s="435">
        <v>40</v>
      </c>
      <c r="X108" s="435">
        <v>7</v>
      </c>
      <c r="Y108" s="435">
        <v>38</v>
      </c>
      <c r="Z108" s="435">
        <v>110</v>
      </c>
      <c r="AA108" s="435">
        <v>47</v>
      </c>
      <c r="AB108" s="435">
        <v>16</v>
      </c>
      <c r="AC108" s="435">
        <v>113</v>
      </c>
      <c r="AD108" s="435">
        <v>79</v>
      </c>
      <c r="AE108" s="436">
        <v>90</v>
      </c>
      <c r="AF108" s="362">
        <f t="shared" si="74"/>
        <v>83810</v>
      </c>
      <c r="AG108" s="363">
        <f t="shared" si="75"/>
        <v>9082800</v>
      </c>
      <c r="AH108" s="227"/>
      <c r="AJ108" s="219"/>
      <c r="AK108" s="434">
        <v>86</v>
      </c>
      <c r="AL108" s="435">
        <v>94</v>
      </c>
      <c r="AM108" s="435">
        <v>72</v>
      </c>
      <c r="AN108" s="435">
        <v>55</v>
      </c>
      <c r="AO108" s="435">
        <v>20</v>
      </c>
      <c r="AP108" s="435">
        <v>79</v>
      </c>
      <c r="AQ108" s="435">
        <v>4</v>
      </c>
      <c r="AR108" s="435">
        <v>29</v>
      </c>
      <c r="AS108" s="435">
        <v>45</v>
      </c>
      <c r="AT108" s="435">
        <v>129</v>
      </c>
      <c r="AU108" s="435">
        <v>138</v>
      </c>
      <c r="AV108" s="436">
        <v>119</v>
      </c>
      <c r="AW108" s="362">
        <f t="shared" si="76"/>
        <v>83810</v>
      </c>
      <c r="AX108" s="363">
        <f t="shared" si="77"/>
        <v>9082800</v>
      </c>
      <c r="AY108" s="227"/>
    </row>
    <row r="109" spans="2:51" x14ac:dyDescent="0.2">
      <c r="B109" s="219"/>
      <c r="C109" s="434">
        <v>98</v>
      </c>
      <c r="D109" s="435">
        <v>101</v>
      </c>
      <c r="E109" s="435">
        <v>119</v>
      </c>
      <c r="F109" s="435">
        <v>27</v>
      </c>
      <c r="G109" s="435">
        <v>64</v>
      </c>
      <c r="H109" s="435">
        <v>141</v>
      </c>
      <c r="I109" s="435">
        <v>76</v>
      </c>
      <c r="J109" s="435">
        <v>22</v>
      </c>
      <c r="K109" s="435">
        <v>34</v>
      </c>
      <c r="L109" s="435">
        <v>117</v>
      </c>
      <c r="M109" s="435">
        <v>63</v>
      </c>
      <c r="N109" s="436">
        <v>8</v>
      </c>
      <c r="O109" s="362">
        <f t="shared" si="72"/>
        <v>83810</v>
      </c>
      <c r="P109" s="363">
        <f t="shared" si="73"/>
        <v>9082800</v>
      </c>
      <c r="Q109" s="227"/>
      <c r="S109" s="219"/>
      <c r="T109" s="434">
        <v>71</v>
      </c>
      <c r="U109" s="435">
        <v>26</v>
      </c>
      <c r="V109" s="435">
        <v>56</v>
      </c>
      <c r="W109" s="435">
        <v>75</v>
      </c>
      <c r="X109" s="435">
        <v>91</v>
      </c>
      <c r="Y109" s="435">
        <v>12</v>
      </c>
      <c r="Z109" s="435">
        <v>115</v>
      </c>
      <c r="AA109" s="435">
        <v>20</v>
      </c>
      <c r="AB109" s="435">
        <v>124</v>
      </c>
      <c r="AC109" s="435">
        <v>136</v>
      </c>
      <c r="AD109" s="435">
        <v>33</v>
      </c>
      <c r="AE109" s="436">
        <v>111</v>
      </c>
      <c r="AF109" s="362">
        <f t="shared" si="74"/>
        <v>83810</v>
      </c>
      <c r="AG109" s="363">
        <f t="shared" si="75"/>
        <v>9082800</v>
      </c>
      <c r="AH109" s="227"/>
      <c r="AJ109" s="219"/>
      <c r="AK109" s="434">
        <v>56</v>
      </c>
      <c r="AL109" s="435">
        <v>24</v>
      </c>
      <c r="AM109" s="435">
        <v>134</v>
      </c>
      <c r="AN109" s="435">
        <v>88</v>
      </c>
      <c r="AO109" s="435">
        <v>115</v>
      </c>
      <c r="AP109" s="435">
        <v>70</v>
      </c>
      <c r="AQ109" s="435">
        <v>105</v>
      </c>
      <c r="AR109" s="435">
        <v>13</v>
      </c>
      <c r="AS109" s="435">
        <v>15</v>
      </c>
      <c r="AT109" s="435">
        <v>77</v>
      </c>
      <c r="AU109" s="435">
        <v>131</v>
      </c>
      <c r="AV109" s="436">
        <v>42</v>
      </c>
      <c r="AW109" s="362">
        <f t="shared" si="76"/>
        <v>83810</v>
      </c>
      <c r="AX109" s="363">
        <f t="shared" si="77"/>
        <v>9082800</v>
      </c>
      <c r="AY109" s="227"/>
    </row>
    <row r="110" spans="2:51" x14ac:dyDescent="0.2">
      <c r="B110" s="219"/>
      <c r="C110" s="434">
        <v>87</v>
      </c>
      <c r="D110" s="435">
        <v>5</v>
      </c>
      <c r="E110" s="435">
        <v>144</v>
      </c>
      <c r="F110" s="435">
        <v>90</v>
      </c>
      <c r="G110" s="435">
        <v>72</v>
      </c>
      <c r="H110" s="435">
        <v>70</v>
      </c>
      <c r="I110" s="435">
        <v>23</v>
      </c>
      <c r="J110" s="435">
        <v>136</v>
      </c>
      <c r="K110" s="435">
        <v>65</v>
      </c>
      <c r="L110" s="435">
        <v>13</v>
      </c>
      <c r="M110" s="435">
        <v>94</v>
      </c>
      <c r="N110" s="436">
        <v>71</v>
      </c>
      <c r="O110" s="362">
        <f t="shared" si="72"/>
        <v>83810</v>
      </c>
      <c r="P110" s="363">
        <f t="shared" si="73"/>
        <v>9082800</v>
      </c>
      <c r="Q110" s="227"/>
      <c r="S110" s="219"/>
      <c r="T110" s="434">
        <v>128</v>
      </c>
      <c r="U110" s="435">
        <v>43</v>
      </c>
      <c r="V110" s="435">
        <v>68</v>
      </c>
      <c r="W110" s="435">
        <v>11</v>
      </c>
      <c r="X110" s="435">
        <v>87</v>
      </c>
      <c r="Y110" s="435">
        <v>114</v>
      </c>
      <c r="Z110" s="435">
        <v>29</v>
      </c>
      <c r="AA110" s="435">
        <v>126</v>
      </c>
      <c r="AB110" s="435">
        <v>37</v>
      </c>
      <c r="AC110" s="435">
        <v>121</v>
      </c>
      <c r="AD110" s="435">
        <v>84</v>
      </c>
      <c r="AE110" s="436">
        <v>22</v>
      </c>
      <c r="AF110" s="362">
        <f t="shared" si="74"/>
        <v>83810</v>
      </c>
      <c r="AG110" s="363">
        <f t="shared" si="75"/>
        <v>9082800</v>
      </c>
      <c r="AH110" s="227"/>
      <c r="AJ110" s="219"/>
      <c r="AK110" s="434">
        <v>3</v>
      </c>
      <c r="AL110" s="435">
        <v>143</v>
      </c>
      <c r="AM110" s="435">
        <v>118</v>
      </c>
      <c r="AN110" s="435">
        <v>50</v>
      </c>
      <c r="AO110" s="435">
        <v>84</v>
      </c>
      <c r="AP110" s="435">
        <v>117</v>
      </c>
      <c r="AQ110" s="435">
        <v>23</v>
      </c>
      <c r="AR110" s="435">
        <v>25</v>
      </c>
      <c r="AS110" s="435">
        <v>65</v>
      </c>
      <c r="AT110" s="435">
        <v>58</v>
      </c>
      <c r="AU110" s="435">
        <v>76</v>
      </c>
      <c r="AV110" s="436">
        <v>108</v>
      </c>
      <c r="AW110" s="362">
        <f t="shared" si="76"/>
        <v>83810</v>
      </c>
      <c r="AX110" s="363">
        <f t="shared" si="77"/>
        <v>9082800</v>
      </c>
      <c r="AY110" s="227"/>
    </row>
    <row r="111" spans="2:51" x14ac:dyDescent="0.2">
      <c r="B111" s="219"/>
      <c r="C111" s="434">
        <v>58</v>
      </c>
      <c r="D111" s="435">
        <v>140</v>
      </c>
      <c r="E111" s="435">
        <v>1</v>
      </c>
      <c r="F111" s="435">
        <v>55</v>
      </c>
      <c r="G111" s="435">
        <v>73</v>
      </c>
      <c r="H111" s="435">
        <v>75</v>
      </c>
      <c r="I111" s="435">
        <v>122</v>
      </c>
      <c r="J111" s="435">
        <v>9</v>
      </c>
      <c r="K111" s="435">
        <v>80</v>
      </c>
      <c r="L111" s="435">
        <v>132</v>
      </c>
      <c r="M111" s="435">
        <v>51</v>
      </c>
      <c r="N111" s="436">
        <v>74</v>
      </c>
      <c r="O111" s="362">
        <f t="shared" si="72"/>
        <v>83810</v>
      </c>
      <c r="P111" s="363">
        <f t="shared" si="73"/>
        <v>9082800</v>
      </c>
      <c r="Q111" s="227"/>
      <c r="S111" s="219"/>
      <c r="T111" s="434">
        <v>17</v>
      </c>
      <c r="U111" s="435">
        <v>102</v>
      </c>
      <c r="V111" s="435">
        <v>77</v>
      </c>
      <c r="W111" s="435">
        <v>134</v>
      </c>
      <c r="X111" s="435">
        <v>58</v>
      </c>
      <c r="Y111" s="435">
        <v>31</v>
      </c>
      <c r="Z111" s="435">
        <v>116</v>
      </c>
      <c r="AA111" s="435">
        <v>19</v>
      </c>
      <c r="AB111" s="435">
        <v>108</v>
      </c>
      <c r="AC111" s="435">
        <v>24</v>
      </c>
      <c r="AD111" s="435">
        <v>61</v>
      </c>
      <c r="AE111" s="436">
        <v>123</v>
      </c>
      <c r="AF111" s="362">
        <f t="shared" si="74"/>
        <v>83810</v>
      </c>
      <c r="AG111" s="363">
        <f t="shared" si="75"/>
        <v>9082800</v>
      </c>
      <c r="AH111" s="227"/>
      <c r="AJ111" s="219"/>
      <c r="AK111" s="434">
        <v>142</v>
      </c>
      <c r="AL111" s="435">
        <v>2</v>
      </c>
      <c r="AM111" s="435">
        <v>27</v>
      </c>
      <c r="AN111" s="435">
        <v>95</v>
      </c>
      <c r="AO111" s="435">
        <v>61</v>
      </c>
      <c r="AP111" s="435">
        <v>28</v>
      </c>
      <c r="AQ111" s="435">
        <v>122</v>
      </c>
      <c r="AR111" s="435">
        <v>120</v>
      </c>
      <c r="AS111" s="435">
        <v>80</v>
      </c>
      <c r="AT111" s="435">
        <v>87</v>
      </c>
      <c r="AU111" s="435">
        <v>69</v>
      </c>
      <c r="AV111" s="436">
        <v>37</v>
      </c>
      <c r="AW111" s="362">
        <f t="shared" si="76"/>
        <v>83810</v>
      </c>
      <c r="AX111" s="363">
        <f t="shared" si="77"/>
        <v>9082800</v>
      </c>
      <c r="AY111" s="227"/>
    </row>
    <row r="112" spans="2:51" x14ac:dyDescent="0.2">
      <c r="B112" s="219"/>
      <c r="C112" s="434">
        <v>47</v>
      </c>
      <c r="D112" s="435">
        <v>44</v>
      </c>
      <c r="E112" s="435">
        <v>26</v>
      </c>
      <c r="F112" s="435">
        <v>118</v>
      </c>
      <c r="G112" s="435">
        <v>81</v>
      </c>
      <c r="H112" s="435">
        <v>4</v>
      </c>
      <c r="I112" s="435">
        <v>69</v>
      </c>
      <c r="J112" s="435">
        <v>123</v>
      </c>
      <c r="K112" s="435">
        <v>111</v>
      </c>
      <c r="L112" s="435">
        <v>28</v>
      </c>
      <c r="M112" s="435">
        <v>82</v>
      </c>
      <c r="N112" s="436">
        <v>137</v>
      </c>
      <c r="O112" s="362">
        <f t="shared" si="72"/>
        <v>83810</v>
      </c>
      <c r="P112" s="363">
        <f t="shared" si="73"/>
        <v>9082800</v>
      </c>
      <c r="Q112" s="227"/>
      <c r="S112" s="219"/>
      <c r="T112" s="434">
        <v>74</v>
      </c>
      <c r="U112" s="435">
        <v>119</v>
      </c>
      <c r="V112" s="435">
        <v>89</v>
      </c>
      <c r="W112" s="435">
        <v>70</v>
      </c>
      <c r="X112" s="435">
        <v>54</v>
      </c>
      <c r="Y112" s="435">
        <v>133</v>
      </c>
      <c r="Z112" s="435">
        <v>30</v>
      </c>
      <c r="AA112" s="435">
        <v>125</v>
      </c>
      <c r="AB112" s="435">
        <v>21</v>
      </c>
      <c r="AC112" s="435">
        <v>9</v>
      </c>
      <c r="AD112" s="435">
        <v>112</v>
      </c>
      <c r="AE112" s="436">
        <v>34</v>
      </c>
      <c r="AF112" s="362">
        <f t="shared" si="74"/>
        <v>83810</v>
      </c>
      <c r="AG112" s="363">
        <f t="shared" si="75"/>
        <v>9082800</v>
      </c>
      <c r="AH112" s="227"/>
      <c r="AJ112" s="219"/>
      <c r="AK112" s="434">
        <v>89</v>
      </c>
      <c r="AL112" s="435">
        <v>121</v>
      </c>
      <c r="AM112" s="435">
        <v>11</v>
      </c>
      <c r="AN112" s="435">
        <v>57</v>
      </c>
      <c r="AO112" s="435">
        <v>30</v>
      </c>
      <c r="AP112" s="435">
        <v>75</v>
      </c>
      <c r="AQ112" s="435">
        <v>40</v>
      </c>
      <c r="AR112" s="435">
        <v>132</v>
      </c>
      <c r="AS112" s="435">
        <v>130</v>
      </c>
      <c r="AT112" s="435">
        <v>68</v>
      </c>
      <c r="AU112" s="435">
        <v>14</v>
      </c>
      <c r="AV112" s="436">
        <v>103</v>
      </c>
      <c r="AW112" s="362">
        <f t="shared" si="76"/>
        <v>83810</v>
      </c>
      <c r="AX112" s="363">
        <f t="shared" si="77"/>
        <v>9082800</v>
      </c>
      <c r="AY112" s="227"/>
    </row>
    <row r="113" spans="2:51" x14ac:dyDescent="0.2">
      <c r="B113" s="219"/>
      <c r="C113" s="434">
        <v>16</v>
      </c>
      <c r="D113" s="435">
        <v>37</v>
      </c>
      <c r="E113" s="435">
        <v>93</v>
      </c>
      <c r="F113" s="435">
        <v>89</v>
      </c>
      <c r="G113" s="435">
        <v>32</v>
      </c>
      <c r="H113" s="435">
        <v>14</v>
      </c>
      <c r="I113" s="435">
        <v>126</v>
      </c>
      <c r="J113" s="435">
        <v>66</v>
      </c>
      <c r="K113" s="435">
        <v>127</v>
      </c>
      <c r="L113" s="435">
        <v>99</v>
      </c>
      <c r="M113" s="435">
        <v>128</v>
      </c>
      <c r="N113" s="436">
        <v>43</v>
      </c>
      <c r="O113" s="362">
        <f t="shared" si="72"/>
        <v>83810</v>
      </c>
      <c r="P113" s="363">
        <f t="shared" si="73"/>
        <v>9082800</v>
      </c>
      <c r="Q113" s="227"/>
      <c r="S113" s="219"/>
      <c r="T113" s="434">
        <v>25</v>
      </c>
      <c r="U113" s="435">
        <v>4</v>
      </c>
      <c r="V113" s="435">
        <v>76</v>
      </c>
      <c r="W113" s="435">
        <v>105</v>
      </c>
      <c r="X113" s="435">
        <v>138</v>
      </c>
      <c r="Y113" s="435">
        <v>107</v>
      </c>
      <c r="Z113" s="435">
        <v>35</v>
      </c>
      <c r="AA113" s="435">
        <v>98</v>
      </c>
      <c r="AB113" s="435">
        <v>129</v>
      </c>
      <c r="AC113" s="435">
        <v>32</v>
      </c>
      <c r="AD113" s="435">
        <v>66</v>
      </c>
      <c r="AE113" s="436">
        <v>55</v>
      </c>
      <c r="AF113" s="362">
        <f t="shared" si="74"/>
        <v>83810</v>
      </c>
      <c r="AG113" s="363">
        <f t="shared" si="75"/>
        <v>9082800</v>
      </c>
      <c r="AH113" s="227"/>
      <c r="AJ113" s="219"/>
      <c r="AK113" s="434">
        <v>59</v>
      </c>
      <c r="AL113" s="435">
        <v>51</v>
      </c>
      <c r="AM113" s="435">
        <v>73</v>
      </c>
      <c r="AN113" s="435">
        <v>90</v>
      </c>
      <c r="AO113" s="435">
        <v>125</v>
      </c>
      <c r="AP113" s="435">
        <v>66</v>
      </c>
      <c r="AQ113" s="435">
        <v>141</v>
      </c>
      <c r="AR113" s="435">
        <v>116</v>
      </c>
      <c r="AS113" s="435">
        <v>100</v>
      </c>
      <c r="AT113" s="435">
        <v>16</v>
      </c>
      <c r="AU113" s="435">
        <v>7</v>
      </c>
      <c r="AV113" s="436">
        <v>26</v>
      </c>
      <c r="AW113" s="362">
        <f t="shared" si="76"/>
        <v>83810</v>
      </c>
      <c r="AX113" s="363">
        <f t="shared" si="77"/>
        <v>9082800</v>
      </c>
      <c r="AY113" s="227"/>
    </row>
    <row r="114" spans="2:51" x14ac:dyDescent="0.2">
      <c r="B114" s="219"/>
      <c r="C114" s="434">
        <v>61</v>
      </c>
      <c r="D114" s="435">
        <v>21</v>
      </c>
      <c r="E114" s="435">
        <v>100</v>
      </c>
      <c r="F114" s="435">
        <v>50</v>
      </c>
      <c r="G114" s="435">
        <v>143</v>
      </c>
      <c r="H114" s="435">
        <v>110</v>
      </c>
      <c r="I114" s="435">
        <v>3</v>
      </c>
      <c r="J114" s="435">
        <v>112</v>
      </c>
      <c r="K114" s="435">
        <v>40</v>
      </c>
      <c r="L114" s="435">
        <v>77</v>
      </c>
      <c r="M114" s="435">
        <v>114</v>
      </c>
      <c r="N114" s="436">
        <v>39</v>
      </c>
      <c r="O114" s="362">
        <f t="shared" si="72"/>
        <v>83810</v>
      </c>
      <c r="P114" s="363">
        <f t="shared" si="73"/>
        <v>9082800</v>
      </c>
      <c r="Q114" s="227"/>
      <c r="S114" s="219"/>
      <c r="T114" s="434">
        <v>73</v>
      </c>
      <c r="U114" s="435">
        <v>62</v>
      </c>
      <c r="V114" s="435">
        <v>117</v>
      </c>
      <c r="W114" s="435">
        <v>67</v>
      </c>
      <c r="X114" s="435">
        <v>140</v>
      </c>
      <c r="Y114" s="435">
        <v>81</v>
      </c>
      <c r="Z114" s="435">
        <v>97</v>
      </c>
      <c r="AA114" s="435">
        <v>130</v>
      </c>
      <c r="AB114" s="435">
        <v>45</v>
      </c>
      <c r="AC114" s="435">
        <v>42</v>
      </c>
      <c r="AD114" s="435">
        <v>14</v>
      </c>
      <c r="AE114" s="436">
        <v>2</v>
      </c>
      <c r="AF114" s="362">
        <f t="shared" si="74"/>
        <v>83810</v>
      </c>
      <c r="AG114" s="363">
        <f t="shared" si="75"/>
        <v>9082800</v>
      </c>
      <c r="AH114" s="227"/>
      <c r="AJ114" s="219"/>
      <c r="AK114" s="434">
        <v>43</v>
      </c>
      <c r="AL114" s="435">
        <v>41</v>
      </c>
      <c r="AM114" s="435">
        <v>111</v>
      </c>
      <c r="AN114" s="435">
        <v>9</v>
      </c>
      <c r="AO114" s="435">
        <v>97</v>
      </c>
      <c r="AP114" s="435">
        <v>140</v>
      </c>
      <c r="AQ114" s="435">
        <v>110</v>
      </c>
      <c r="AR114" s="435">
        <v>60</v>
      </c>
      <c r="AS114" s="435">
        <v>10</v>
      </c>
      <c r="AT114" s="435">
        <v>62</v>
      </c>
      <c r="AU114" s="435">
        <v>123</v>
      </c>
      <c r="AV114" s="436">
        <v>64</v>
      </c>
      <c r="AW114" s="362">
        <f t="shared" si="76"/>
        <v>83810</v>
      </c>
      <c r="AX114" s="363">
        <f t="shared" si="77"/>
        <v>9082800</v>
      </c>
      <c r="AY114" s="227"/>
    </row>
    <row r="115" spans="2:51" x14ac:dyDescent="0.2">
      <c r="B115" s="219"/>
      <c r="C115" s="434">
        <v>29</v>
      </c>
      <c r="D115" s="435">
        <v>103</v>
      </c>
      <c r="E115" s="435">
        <v>30</v>
      </c>
      <c r="F115" s="435">
        <v>10</v>
      </c>
      <c r="G115" s="435">
        <v>24</v>
      </c>
      <c r="H115" s="435">
        <v>97</v>
      </c>
      <c r="I115" s="435">
        <v>59</v>
      </c>
      <c r="J115" s="435">
        <v>104</v>
      </c>
      <c r="K115" s="435">
        <v>139</v>
      </c>
      <c r="L115" s="435">
        <v>54</v>
      </c>
      <c r="M115" s="435">
        <v>125</v>
      </c>
      <c r="N115" s="436">
        <v>96</v>
      </c>
      <c r="O115" s="362">
        <f t="shared" si="72"/>
        <v>83810</v>
      </c>
      <c r="P115" s="363">
        <f t="shared" si="73"/>
        <v>9082800</v>
      </c>
      <c r="Q115" s="227"/>
      <c r="S115" s="219"/>
      <c r="T115" s="434">
        <v>39</v>
      </c>
      <c r="U115" s="435">
        <v>118</v>
      </c>
      <c r="V115" s="435">
        <v>127</v>
      </c>
      <c r="W115" s="435">
        <v>36</v>
      </c>
      <c r="X115" s="435">
        <v>101</v>
      </c>
      <c r="Y115" s="435">
        <v>132</v>
      </c>
      <c r="Z115" s="435">
        <v>6</v>
      </c>
      <c r="AA115" s="435">
        <v>82</v>
      </c>
      <c r="AB115" s="435">
        <v>23</v>
      </c>
      <c r="AC115" s="435">
        <v>104</v>
      </c>
      <c r="AD115" s="435">
        <v>53</v>
      </c>
      <c r="AE115" s="436">
        <v>49</v>
      </c>
      <c r="AF115" s="362">
        <f t="shared" si="74"/>
        <v>83810</v>
      </c>
      <c r="AG115" s="363">
        <f t="shared" si="75"/>
        <v>9082800</v>
      </c>
      <c r="AH115" s="227"/>
      <c r="AJ115" s="219"/>
      <c r="AK115" s="434">
        <v>49</v>
      </c>
      <c r="AL115" s="435">
        <v>112</v>
      </c>
      <c r="AM115" s="435">
        <v>21</v>
      </c>
      <c r="AN115" s="435">
        <v>106</v>
      </c>
      <c r="AO115" s="435">
        <v>98</v>
      </c>
      <c r="AP115" s="435">
        <v>18</v>
      </c>
      <c r="AQ115" s="435">
        <v>93</v>
      </c>
      <c r="AR115" s="435">
        <v>107</v>
      </c>
      <c r="AS115" s="435">
        <v>32</v>
      </c>
      <c r="AT115" s="435">
        <v>144</v>
      </c>
      <c r="AU115" s="435">
        <v>71</v>
      </c>
      <c r="AV115" s="436">
        <v>19</v>
      </c>
      <c r="AW115" s="362">
        <f t="shared" si="76"/>
        <v>83810</v>
      </c>
      <c r="AX115" s="363">
        <f t="shared" si="77"/>
        <v>9082800</v>
      </c>
      <c r="AY115" s="227"/>
    </row>
    <row r="116" spans="2:51" ht="13.5" thickBot="1" x14ac:dyDescent="0.25">
      <c r="B116" s="219"/>
      <c r="C116" s="437">
        <v>138</v>
      </c>
      <c r="D116" s="438">
        <v>60</v>
      </c>
      <c r="E116" s="438">
        <v>62</v>
      </c>
      <c r="F116" s="438">
        <v>130</v>
      </c>
      <c r="G116" s="438">
        <v>109</v>
      </c>
      <c r="H116" s="438">
        <v>57</v>
      </c>
      <c r="I116" s="438">
        <v>67</v>
      </c>
      <c r="J116" s="438">
        <v>107</v>
      </c>
      <c r="K116" s="438">
        <v>92</v>
      </c>
      <c r="L116" s="438">
        <v>11</v>
      </c>
      <c r="M116" s="438">
        <v>25</v>
      </c>
      <c r="N116" s="439">
        <v>12</v>
      </c>
      <c r="O116" s="362">
        <f t="shared" si="72"/>
        <v>83810</v>
      </c>
      <c r="P116" s="363">
        <f t="shared" si="73"/>
        <v>9082800</v>
      </c>
      <c r="Q116" s="227"/>
      <c r="S116" s="219"/>
      <c r="T116" s="437">
        <v>135</v>
      </c>
      <c r="U116" s="438">
        <v>94</v>
      </c>
      <c r="V116" s="438">
        <v>144</v>
      </c>
      <c r="W116" s="438">
        <v>8</v>
      </c>
      <c r="X116" s="438">
        <v>85</v>
      </c>
      <c r="Y116" s="438">
        <v>86</v>
      </c>
      <c r="Z116" s="438">
        <v>57</v>
      </c>
      <c r="AA116" s="438">
        <v>46</v>
      </c>
      <c r="AB116" s="438">
        <v>65</v>
      </c>
      <c r="AC116" s="438">
        <v>52</v>
      </c>
      <c r="AD116" s="438">
        <v>3</v>
      </c>
      <c r="AE116" s="439">
        <v>95</v>
      </c>
      <c r="AF116" s="362">
        <f t="shared" si="74"/>
        <v>83810</v>
      </c>
      <c r="AG116" s="363">
        <f t="shared" si="75"/>
        <v>9082800</v>
      </c>
      <c r="AH116" s="227"/>
      <c r="AJ116" s="219"/>
      <c r="AK116" s="437">
        <v>133</v>
      </c>
      <c r="AL116" s="438">
        <v>78</v>
      </c>
      <c r="AM116" s="438">
        <v>92</v>
      </c>
      <c r="AN116" s="438">
        <v>8</v>
      </c>
      <c r="AO116" s="438">
        <v>139</v>
      </c>
      <c r="AP116" s="438">
        <v>101</v>
      </c>
      <c r="AQ116" s="438">
        <v>54</v>
      </c>
      <c r="AR116" s="438">
        <v>36</v>
      </c>
      <c r="AS116" s="438">
        <v>99</v>
      </c>
      <c r="AT116" s="438">
        <v>31</v>
      </c>
      <c r="AU116" s="438">
        <v>82</v>
      </c>
      <c r="AV116" s="439">
        <v>17</v>
      </c>
      <c r="AW116" s="362">
        <f t="shared" si="76"/>
        <v>83810</v>
      </c>
      <c r="AX116" s="363">
        <f t="shared" si="77"/>
        <v>9082800</v>
      </c>
      <c r="AY116" s="227"/>
    </row>
    <row r="117" spans="2:51" x14ac:dyDescent="0.2">
      <c r="B117" s="219"/>
      <c r="C117" s="367">
        <f t="shared" ref="C117:N117" si="78">SUMSQ(C105:C116)</f>
        <v>83810</v>
      </c>
      <c r="D117" s="368">
        <f t="shared" si="78"/>
        <v>83810</v>
      </c>
      <c r="E117" s="368">
        <f t="shared" si="78"/>
        <v>83810</v>
      </c>
      <c r="F117" s="368">
        <f t="shared" si="78"/>
        <v>83810</v>
      </c>
      <c r="G117" s="368">
        <f t="shared" si="78"/>
        <v>83810</v>
      </c>
      <c r="H117" s="368">
        <f t="shared" si="78"/>
        <v>83810</v>
      </c>
      <c r="I117" s="368">
        <f t="shared" si="78"/>
        <v>83810</v>
      </c>
      <c r="J117" s="368">
        <f t="shared" si="78"/>
        <v>83810</v>
      </c>
      <c r="K117" s="368">
        <f t="shared" si="78"/>
        <v>83810</v>
      </c>
      <c r="L117" s="368">
        <f t="shared" si="78"/>
        <v>83810</v>
      </c>
      <c r="M117" s="368">
        <f t="shared" si="78"/>
        <v>83810</v>
      </c>
      <c r="N117" s="368">
        <f t="shared" si="78"/>
        <v>83810</v>
      </c>
      <c r="O117" s="369">
        <f>SUMSQ(C105,D106,E107,F108,G109,H110,I111,J112,K113,L114,M115,N116)</f>
        <v>83810</v>
      </c>
      <c r="P117" s="427">
        <f>C105^3+D106^3+E107^3+F108^3+G109^3+H110^3+I111^3+J112^3+K113^3+L114^3+M115^3+N116^3</f>
        <v>9082800</v>
      </c>
      <c r="Q117" s="227"/>
      <c r="S117" s="219"/>
      <c r="T117" s="367">
        <f t="shared" ref="T117:AE117" si="79">SUMSQ(T105:T116)</f>
        <v>83810</v>
      </c>
      <c r="U117" s="368">
        <f t="shared" si="79"/>
        <v>83810</v>
      </c>
      <c r="V117" s="368">
        <f t="shared" si="79"/>
        <v>83810</v>
      </c>
      <c r="W117" s="368">
        <f t="shared" si="79"/>
        <v>83810</v>
      </c>
      <c r="X117" s="368">
        <f t="shared" si="79"/>
        <v>83810</v>
      </c>
      <c r="Y117" s="368">
        <f t="shared" si="79"/>
        <v>83810</v>
      </c>
      <c r="Z117" s="368">
        <f t="shared" si="79"/>
        <v>83810</v>
      </c>
      <c r="AA117" s="368">
        <f t="shared" si="79"/>
        <v>83810</v>
      </c>
      <c r="AB117" s="368">
        <f t="shared" si="79"/>
        <v>83810</v>
      </c>
      <c r="AC117" s="368">
        <f t="shared" si="79"/>
        <v>83810</v>
      </c>
      <c r="AD117" s="368">
        <f t="shared" si="79"/>
        <v>83810</v>
      </c>
      <c r="AE117" s="368">
        <f t="shared" si="79"/>
        <v>83810</v>
      </c>
      <c r="AF117" s="369">
        <f>SUMSQ(T105,U106,V107,W108,X109,Y110,Z111,AA112,AB113,AC114,AD115,AE116)</f>
        <v>83810</v>
      </c>
      <c r="AG117" s="427">
        <f>T105^3+U106^3+V107^3+W108^3+X109^3+Y110^3+Z111^3+AA112^3+AB113^3+AC114^3+AD115^3+AE116^3</f>
        <v>9082800</v>
      </c>
      <c r="AH117" s="227"/>
      <c r="AJ117" s="219"/>
      <c r="AK117" s="367">
        <f t="shared" ref="AK117:AV117" si="80">SUMSQ(AK105:AK116)</f>
        <v>83810</v>
      </c>
      <c r="AL117" s="368">
        <f t="shared" si="80"/>
        <v>83810</v>
      </c>
      <c r="AM117" s="368">
        <f t="shared" si="80"/>
        <v>83810</v>
      </c>
      <c r="AN117" s="368">
        <f t="shared" si="80"/>
        <v>83810</v>
      </c>
      <c r="AO117" s="368">
        <f t="shared" si="80"/>
        <v>83810</v>
      </c>
      <c r="AP117" s="368">
        <f t="shared" si="80"/>
        <v>83810</v>
      </c>
      <c r="AQ117" s="368">
        <f t="shared" si="80"/>
        <v>83810</v>
      </c>
      <c r="AR117" s="368">
        <f t="shared" si="80"/>
        <v>83810</v>
      </c>
      <c r="AS117" s="368">
        <f t="shared" si="80"/>
        <v>83810</v>
      </c>
      <c r="AT117" s="368">
        <f t="shared" si="80"/>
        <v>83810</v>
      </c>
      <c r="AU117" s="368">
        <f t="shared" si="80"/>
        <v>83810</v>
      </c>
      <c r="AV117" s="368">
        <f t="shared" si="80"/>
        <v>83810</v>
      </c>
      <c r="AW117" s="369">
        <f>SUMSQ(AK105,AL106,AM107,AN108,AO109,AP110,AQ111,AR112,AS113,AT114,AU115,AV116)</f>
        <v>83810</v>
      </c>
      <c r="AX117" s="427">
        <f>AK105^3+AL106^3+AM107^3+AN108^3+AO109^3+AP110^3+AQ111^3+AR112^3+AS113^3+AT114^3+AU115^3+AV116^3</f>
        <v>9082800</v>
      </c>
      <c r="AY117" s="227"/>
    </row>
    <row r="118" spans="2:51" ht="13.5" thickBot="1" x14ac:dyDescent="0.25">
      <c r="B118" s="219"/>
      <c r="C118" s="272">
        <f t="shared" ref="C118:N118" si="81">C105^3+C106^3+C107^3+C108^3+C109^3+C110^3+C111^3+C112^3+C113^3+C114^3+C115^3+C116^3</f>
        <v>9082800</v>
      </c>
      <c r="D118" s="273">
        <f t="shared" si="81"/>
        <v>9082800</v>
      </c>
      <c r="E118" s="273">
        <f t="shared" si="81"/>
        <v>9082800</v>
      </c>
      <c r="F118" s="273">
        <f t="shared" si="81"/>
        <v>9082800</v>
      </c>
      <c r="G118" s="273">
        <f t="shared" si="81"/>
        <v>9082800</v>
      </c>
      <c r="H118" s="273">
        <f t="shared" si="81"/>
        <v>9082800</v>
      </c>
      <c r="I118" s="273">
        <f t="shared" si="81"/>
        <v>9082800</v>
      </c>
      <c r="J118" s="273">
        <f t="shared" si="81"/>
        <v>9082800</v>
      </c>
      <c r="K118" s="273">
        <f t="shared" si="81"/>
        <v>9082800</v>
      </c>
      <c r="L118" s="273">
        <f t="shared" si="81"/>
        <v>9082800</v>
      </c>
      <c r="M118" s="273">
        <f t="shared" si="81"/>
        <v>9082800</v>
      </c>
      <c r="N118" s="273">
        <f t="shared" si="81"/>
        <v>9082800</v>
      </c>
      <c r="O118" s="373">
        <f>SUMSQ(C116,D115,E114,F113,G112,H111,I110,J109,K108,L107,M106,N105)</f>
        <v>83810</v>
      </c>
      <c r="P118" s="428">
        <f>C116^3+D115^3+E114^3+F113^3+G112^3+H111^3+I110^3+J109^3+K108^3+L107^3+M106^3+N105^3</f>
        <v>9082800</v>
      </c>
      <c r="Q118" s="227"/>
      <c r="S118" s="219"/>
      <c r="T118" s="272">
        <f t="shared" ref="T118:AE118" si="82">T105^3+T106^3+T107^3+T108^3+T109^3+T110^3+T111^3+T112^3+T113^3+T114^3+T115^3+T116^3</f>
        <v>9082800</v>
      </c>
      <c r="U118" s="273">
        <f t="shared" si="82"/>
        <v>9082800</v>
      </c>
      <c r="V118" s="273">
        <f t="shared" si="82"/>
        <v>9082800</v>
      </c>
      <c r="W118" s="273">
        <f t="shared" si="82"/>
        <v>9082800</v>
      </c>
      <c r="X118" s="273">
        <f t="shared" si="82"/>
        <v>9082800</v>
      </c>
      <c r="Y118" s="273">
        <f t="shared" si="82"/>
        <v>9082800</v>
      </c>
      <c r="Z118" s="273">
        <f t="shared" si="82"/>
        <v>9082800</v>
      </c>
      <c r="AA118" s="273">
        <f t="shared" si="82"/>
        <v>9082800</v>
      </c>
      <c r="AB118" s="273">
        <f t="shared" si="82"/>
        <v>9082800</v>
      </c>
      <c r="AC118" s="273">
        <f t="shared" si="82"/>
        <v>9082800</v>
      </c>
      <c r="AD118" s="273">
        <f t="shared" si="82"/>
        <v>9082800</v>
      </c>
      <c r="AE118" s="273">
        <f t="shared" si="82"/>
        <v>9082800</v>
      </c>
      <c r="AF118" s="373">
        <f>SUMSQ(T116,U115,V114,W113,X112,Y111,Z110,AA109,AB108,AC107,AD106,AE105)</f>
        <v>83810</v>
      </c>
      <c r="AG118" s="428">
        <f>T116^3+U115^3+V114^3+W113^3+X112^3+Y111^3+Z110^3+AA109^3+AB108^3+AC107^3+AD106^3+AE105^3</f>
        <v>9082800</v>
      </c>
      <c r="AH118" s="227"/>
      <c r="AJ118" s="219"/>
      <c r="AK118" s="272">
        <f t="shared" ref="AK118:AV118" si="83">AK105^3+AK106^3+AK107^3+AK108^3+AK109^3+AK110^3+AK111^3+AK112^3+AK113^3+AK114^3+AK115^3+AK116^3</f>
        <v>9082800</v>
      </c>
      <c r="AL118" s="273">
        <f t="shared" si="83"/>
        <v>9082800</v>
      </c>
      <c r="AM118" s="273">
        <f t="shared" si="83"/>
        <v>9082800</v>
      </c>
      <c r="AN118" s="273">
        <f t="shared" si="83"/>
        <v>9082800</v>
      </c>
      <c r="AO118" s="273">
        <f t="shared" si="83"/>
        <v>9082800</v>
      </c>
      <c r="AP118" s="273">
        <f t="shared" si="83"/>
        <v>9082800</v>
      </c>
      <c r="AQ118" s="273">
        <f t="shared" si="83"/>
        <v>9082800</v>
      </c>
      <c r="AR118" s="273">
        <f t="shared" si="83"/>
        <v>9082800</v>
      </c>
      <c r="AS118" s="273">
        <f t="shared" si="83"/>
        <v>9082800</v>
      </c>
      <c r="AT118" s="273">
        <f t="shared" si="83"/>
        <v>9082800</v>
      </c>
      <c r="AU118" s="273">
        <f t="shared" si="83"/>
        <v>9082800</v>
      </c>
      <c r="AV118" s="273">
        <f t="shared" si="83"/>
        <v>9082800</v>
      </c>
      <c r="AW118" s="373">
        <f>SUMSQ(AK116,AL115,AM114,AN113,AO112,AP111,AQ110,AR109,AS108,AT107,AU106,AV105)</f>
        <v>83810</v>
      </c>
      <c r="AX118" s="428">
        <f>AK116^3+AL115^3+AM114^3+AN113^3+AO112^3+AP111^3+AQ110^3+AR109^3+AS108^3+AT107^3+AU106^3+AV105^3</f>
        <v>9082800</v>
      </c>
      <c r="AY118" s="227"/>
    </row>
    <row r="119" spans="2:51" ht="13.5" thickBot="1" x14ac:dyDescent="0.25">
      <c r="B119" s="275" t="s">
        <v>0</v>
      </c>
      <c r="C119" s="276"/>
      <c r="D119" s="276"/>
      <c r="E119" s="276" t="s">
        <v>0</v>
      </c>
      <c r="F119" s="276"/>
      <c r="G119" s="276"/>
      <c r="H119" s="276"/>
      <c r="I119" s="276"/>
      <c r="J119" s="276"/>
      <c r="K119" s="276"/>
      <c r="L119" s="276"/>
      <c r="M119" s="276"/>
      <c r="N119" s="276"/>
      <c r="O119" s="429"/>
      <c r="P119" s="429"/>
      <c r="Q119" s="278"/>
      <c r="S119" s="275" t="s">
        <v>0</v>
      </c>
      <c r="T119" s="276"/>
      <c r="U119" s="276"/>
      <c r="V119" s="276"/>
      <c r="W119" s="276"/>
      <c r="X119" s="276"/>
      <c r="Y119" s="276"/>
      <c r="Z119" s="276"/>
      <c r="AA119" s="276"/>
      <c r="AB119" s="276"/>
      <c r="AC119" s="276"/>
      <c r="AD119" s="276"/>
      <c r="AE119" s="276"/>
      <c r="AF119" s="429"/>
      <c r="AG119" s="429"/>
      <c r="AH119" s="278"/>
      <c r="AJ119" s="275" t="s">
        <v>0</v>
      </c>
      <c r="AK119" s="276"/>
      <c r="AL119" s="276"/>
      <c r="AM119" s="276"/>
      <c r="AN119" s="276"/>
      <c r="AO119" s="276"/>
      <c r="AP119" s="276"/>
      <c r="AQ119" s="276"/>
      <c r="AR119" s="276"/>
      <c r="AS119" s="276"/>
      <c r="AT119" s="276"/>
      <c r="AU119" s="276"/>
      <c r="AV119" s="276"/>
      <c r="AW119" s="429"/>
      <c r="AX119" s="429"/>
      <c r="AY119" s="278"/>
    </row>
    <row r="120" spans="2:51" ht="13.5" thickBot="1" x14ac:dyDescent="0.25">
      <c r="T120" s="140" t="s">
        <v>0</v>
      </c>
      <c r="AK120" s="140" t="s">
        <v>0</v>
      </c>
    </row>
    <row r="121" spans="2:51" ht="13.5" thickBot="1" x14ac:dyDescent="0.25">
      <c r="B121" s="215" t="s">
        <v>0</v>
      </c>
      <c r="C121" s="216"/>
      <c r="D121" s="216"/>
      <c r="E121" s="216"/>
      <c r="F121" s="216"/>
      <c r="G121" s="216"/>
      <c r="H121" s="216"/>
      <c r="I121" s="353" t="s">
        <v>345</v>
      </c>
      <c r="J121" s="216"/>
      <c r="K121" s="216"/>
      <c r="L121" s="216"/>
      <c r="M121" s="216"/>
      <c r="N121" s="216"/>
      <c r="O121" s="216"/>
      <c r="P121" s="216"/>
      <c r="Q121" s="217"/>
      <c r="S121" s="215" t="s">
        <v>0</v>
      </c>
      <c r="T121" s="216"/>
      <c r="U121" s="216"/>
      <c r="V121" s="216"/>
      <c r="W121" s="216"/>
      <c r="X121" s="216"/>
      <c r="Y121" s="216"/>
      <c r="Z121" s="353" t="s">
        <v>346</v>
      </c>
      <c r="AA121" s="216"/>
      <c r="AB121" s="216"/>
      <c r="AC121" s="216"/>
      <c r="AD121" s="216"/>
      <c r="AE121" s="216"/>
      <c r="AF121" s="216"/>
      <c r="AG121" s="216"/>
      <c r="AH121" s="217"/>
      <c r="AJ121" s="215" t="s">
        <v>0</v>
      </c>
      <c r="AK121" s="216"/>
      <c r="AL121" s="216"/>
      <c r="AM121" s="216"/>
      <c r="AN121" s="216"/>
      <c r="AO121" s="216"/>
      <c r="AP121" s="216"/>
      <c r="AQ121" s="353" t="s">
        <v>347</v>
      </c>
      <c r="AR121" s="216"/>
      <c r="AS121" s="216"/>
      <c r="AT121" s="216"/>
      <c r="AU121" s="216"/>
      <c r="AV121" s="216"/>
      <c r="AW121" s="216"/>
      <c r="AX121" s="216"/>
      <c r="AY121" s="217"/>
    </row>
    <row r="122" spans="2:51" x14ac:dyDescent="0.2">
      <c r="B122" s="219"/>
      <c r="C122" s="440">
        <v>12</v>
      </c>
      <c r="D122" s="432">
        <v>63</v>
      </c>
      <c r="E122" s="432">
        <v>53</v>
      </c>
      <c r="F122" s="432">
        <v>46</v>
      </c>
      <c r="G122" s="432">
        <v>6</v>
      </c>
      <c r="H122" s="432">
        <v>44</v>
      </c>
      <c r="I122" s="432">
        <v>91</v>
      </c>
      <c r="J122" s="432">
        <v>109</v>
      </c>
      <c r="K122" s="432">
        <v>137</v>
      </c>
      <c r="L122" s="432">
        <v>114</v>
      </c>
      <c r="M122" s="432">
        <v>67</v>
      </c>
      <c r="N122" s="433">
        <v>128</v>
      </c>
      <c r="O122" s="357">
        <f t="shared" ref="O122:O133" si="84">SUMSQ(C122:N122)</f>
        <v>83810</v>
      </c>
      <c r="P122" s="358">
        <f t="shared" ref="P122:P133" si="85">C122^3+D122^3+E122^3+F122^3+G122^3+H122^3+I122^3+J122^3+K122^3+L122^3+M122^3+N122^3</f>
        <v>9082800</v>
      </c>
      <c r="Q122" s="227"/>
      <c r="S122" s="219"/>
      <c r="T122" s="440">
        <v>12</v>
      </c>
      <c r="U122" s="432">
        <v>63</v>
      </c>
      <c r="V122" s="432">
        <v>53</v>
      </c>
      <c r="W122" s="432">
        <v>137</v>
      </c>
      <c r="X122" s="432">
        <v>6</v>
      </c>
      <c r="Y122" s="432">
        <v>44</v>
      </c>
      <c r="Z122" s="432">
        <v>91</v>
      </c>
      <c r="AA122" s="432">
        <v>109</v>
      </c>
      <c r="AB122" s="432">
        <v>46</v>
      </c>
      <c r="AC122" s="432">
        <v>114</v>
      </c>
      <c r="AD122" s="432">
        <v>67</v>
      </c>
      <c r="AE122" s="433">
        <v>128</v>
      </c>
      <c r="AF122" s="357">
        <f t="shared" ref="AF122:AF133" si="86">SUMSQ(T122:AE122)</f>
        <v>83810</v>
      </c>
      <c r="AG122" s="358">
        <f t="shared" ref="AG122:AG133" si="87">T122^3+U122^3+V122^3+W122^3+X122^3+Y122^3+Z122^3+AA122^3+AB122^3+AC122^3+AD122^3+AE122^3</f>
        <v>9082800</v>
      </c>
      <c r="AH122" s="227"/>
      <c r="AJ122" s="219"/>
      <c r="AK122" s="440">
        <v>12</v>
      </c>
      <c r="AL122" s="432">
        <v>67</v>
      </c>
      <c r="AM122" s="432">
        <v>53</v>
      </c>
      <c r="AN122" s="432">
        <v>46</v>
      </c>
      <c r="AO122" s="432">
        <v>6</v>
      </c>
      <c r="AP122" s="432">
        <v>44</v>
      </c>
      <c r="AQ122" s="432">
        <v>91</v>
      </c>
      <c r="AR122" s="432">
        <v>109</v>
      </c>
      <c r="AS122" s="432">
        <v>137</v>
      </c>
      <c r="AT122" s="432">
        <v>114</v>
      </c>
      <c r="AU122" s="432">
        <v>63</v>
      </c>
      <c r="AV122" s="433">
        <v>128</v>
      </c>
      <c r="AW122" s="357">
        <f t="shared" ref="AW122:AW133" si="88">SUMSQ(AK122:AV122)</f>
        <v>83810</v>
      </c>
      <c r="AX122" s="358">
        <f t="shared" ref="AX122:AX133" si="89">AK122^3+AL122^3+AM122^3+AN122^3+AO122^3+AP122^3+AQ122^3+AR122^3+AS122^3+AT122^3+AU122^3+AV122^3</f>
        <v>9082800</v>
      </c>
      <c r="AY122" s="227"/>
    </row>
    <row r="123" spans="2:51" x14ac:dyDescent="0.2">
      <c r="B123" s="219"/>
      <c r="C123" s="434">
        <v>96</v>
      </c>
      <c r="D123" s="435">
        <v>33</v>
      </c>
      <c r="E123" s="435">
        <v>124</v>
      </c>
      <c r="F123" s="435">
        <v>113</v>
      </c>
      <c r="G123" s="435">
        <v>47</v>
      </c>
      <c r="H123" s="435">
        <v>52</v>
      </c>
      <c r="I123" s="435">
        <v>127</v>
      </c>
      <c r="J123" s="435">
        <v>38</v>
      </c>
      <c r="K123" s="435">
        <v>39</v>
      </c>
      <c r="L123" s="435">
        <v>1</v>
      </c>
      <c r="M123" s="435">
        <v>74</v>
      </c>
      <c r="N123" s="436">
        <v>126</v>
      </c>
      <c r="O123" s="362">
        <f t="shared" si="84"/>
        <v>83810</v>
      </c>
      <c r="P123" s="363">
        <f t="shared" si="85"/>
        <v>9082800</v>
      </c>
      <c r="Q123" s="227"/>
      <c r="S123" s="219"/>
      <c r="T123" s="434">
        <v>96</v>
      </c>
      <c r="U123" s="435">
        <v>33</v>
      </c>
      <c r="V123" s="435">
        <v>124</v>
      </c>
      <c r="W123" s="435">
        <v>39</v>
      </c>
      <c r="X123" s="435">
        <v>47</v>
      </c>
      <c r="Y123" s="435">
        <v>127</v>
      </c>
      <c r="Z123" s="435">
        <v>52</v>
      </c>
      <c r="AA123" s="435">
        <v>38</v>
      </c>
      <c r="AB123" s="435">
        <v>113</v>
      </c>
      <c r="AC123" s="435">
        <v>1</v>
      </c>
      <c r="AD123" s="435">
        <v>74</v>
      </c>
      <c r="AE123" s="436">
        <v>126</v>
      </c>
      <c r="AF123" s="362">
        <f t="shared" si="86"/>
        <v>83810</v>
      </c>
      <c r="AG123" s="363">
        <f t="shared" si="87"/>
        <v>9082800</v>
      </c>
      <c r="AH123" s="227"/>
      <c r="AJ123" s="219"/>
      <c r="AK123" s="434">
        <v>96</v>
      </c>
      <c r="AL123" s="435">
        <v>33</v>
      </c>
      <c r="AM123" s="435">
        <v>124</v>
      </c>
      <c r="AN123" s="435">
        <v>113</v>
      </c>
      <c r="AO123" s="435">
        <v>47</v>
      </c>
      <c r="AP123" s="435">
        <v>127</v>
      </c>
      <c r="AQ123" s="435">
        <v>52</v>
      </c>
      <c r="AR123" s="435">
        <v>38</v>
      </c>
      <c r="AS123" s="435">
        <v>39</v>
      </c>
      <c r="AT123" s="435">
        <v>1</v>
      </c>
      <c r="AU123" s="435">
        <v>74</v>
      </c>
      <c r="AV123" s="436">
        <v>126</v>
      </c>
      <c r="AW123" s="362">
        <f t="shared" si="88"/>
        <v>83810</v>
      </c>
      <c r="AX123" s="363">
        <f t="shared" si="89"/>
        <v>9082800</v>
      </c>
      <c r="AY123" s="227"/>
    </row>
    <row r="124" spans="2:51" x14ac:dyDescent="0.2">
      <c r="B124" s="219"/>
      <c r="C124" s="434">
        <v>102</v>
      </c>
      <c r="D124" s="435">
        <v>104</v>
      </c>
      <c r="E124" s="435">
        <v>34</v>
      </c>
      <c r="F124" s="435">
        <v>135</v>
      </c>
      <c r="G124" s="435">
        <v>48</v>
      </c>
      <c r="H124" s="435">
        <v>35</v>
      </c>
      <c r="I124" s="435">
        <v>5</v>
      </c>
      <c r="J124" s="435">
        <v>85</v>
      </c>
      <c r="K124" s="435">
        <v>136</v>
      </c>
      <c r="L124" s="435">
        <v>83</v>
      </c>
      <c r="M124" s="435">
        <v>22</v>
      </c>
      <c r="N124" s="436">
        <v>81</v>
      </c>
      <c r="O124" s="362">
        <f t="shared" si="84"/>
        <v>83810</v>
      </c>
      <c r="P124" s="363">
        <f t="shared" si="85"/>
        <v>9082800</v>
      </c>
      <c r="Q124" s="227"/>
      <c r="S124" s="219"/>
      <c r="T124" s="434">
        <v>102</v>
      </c>
      <c r="U124" s="435">
        <v>104</v>
      </c>
      <c r="V124" s="435">
        <v>34</v>
      </c>
      <c r="W124" s="435">
        <v>136</v>
      </c>
      <c r="X124" s="435">
        <v>48</v>
      </c>
      <c r="Y124" s="435">
        <v>5</v>
      </c>
      <c r="Z124" s="435">
        <v>35</v>
      </c>
      <c r="AA124" s="435">
        <v>85</v>
      </c>
      <c r="AB124" s="435">
        <v>135</v>
      </c>
      <c r="AC124" s="435">
        <v>83</v>
      </c>
      <c r="AD124" s="435">
        <v>22</v>
      </c>
      <c r="AE124" s="436">
        <v>81</v>
      </c>
      <c r="AF124" s="362">
        <f t="shared" si="86"/>
        <v>83810</v>
      </c>
      <c r="AG124" s="363">
        <f t="shared" si="87"/>
        <v>9082800</v>
      </c>
      <c r="AH124" s="227"/>
      <c r="AJ124" s="219"/>
      <c r="AK124" s="434">
        <v>102</v>
      </c>
      <c r="AL124" s="435">
        <v>104</v>
      </c>
      <c r="AM124" s="435">
        <v>34</v>
      </c>
      <c r="AN124" s="435">
        <v>135</v>
      </c>
      <c r="AO124" s="435">
        <v>48</v>
      </c>
      <c r="AP124" s="435">
        <v>5</v>
      </c>
      <c r="AQ124" s="435">
        <v>35</v>
      </c>
      <c r="AR124" s="435">
        <v>85</v>
      </c>
      <c r="AS124" s="435">
        <v>136</v>
      </c>
      <c r="AT124" s="435">
        <v>83</v>
      </c>
      <c r="AU124" s="435">
        <v>22</v>
      </c>
      <c r="AV124" s="436">
        <v>81</v>
      </c>
      <c r="AW124" s="362">
        <f t="shared" si="88"/>
        <v>83810</v>
      </c>
      <c r="AX124" s="363">
        <f t="shared" si="89"/>
        <v>9082800</v>
      </c>
      <c r="AY124" s="227"/>
    </row>
    <row r="125" spans="2:51" x14ac:dyDescent="0.2">
      <c r="B125" s="219"/>
      <c r="C125" s="434">
        <v>86</v>
      </c>
      <c r="D125" s="435">
        <v>138</v>
      </c>
      <c r="E125" s="435">
        <v>72</v>
      </c>
      <c r="F125" s="435">
        <v>55</v>
      </c>
      <c r="G125" s="435">
        <v>20</v>
      </c>
      <c r="H125" s="435">
        <v>4</v>
      </c>
      <c r="I125" s="435">
        <v>79</v>
      </c>
      <c r="J125" s="435">
        <v>29</v>
      </c>
      <c r="K125" s="435">
        <v>45</v>
      </c>
      <c r="L125" s="435">
        <v>129</v>
      </c>
      <c r="M125" s="435">
        <v>94</v>
      </c>
      <c r="N125" s="436">
        <v>119</v>
      </c>
      <c r="O125" s="362">
        <f t="shared" si="84"/>
        <v>83810</v>
      </c>
      <c r="P125" s="363">
        <f t="shared" si="85"/>
        <v>9082800</v>
      </c>
      <c r="Q125" s="227"/>
      <c r="S125" s="219"/>
      <c r="T125" s="434">
        <v>86</v>
      </c>
      <c r="U125" s="435">
        <v>138</v>
      </c>
      <c r="V125" s="435">
        <v>72</v>
      </c>
      <c r="W125" s="435">
        <v>55</v>
      </c>
      <c r="X125" s="435">
        <v>20</v>
      </c>
      <c r="Y125" s="435">
        <v>79</v>
      </c>
      <c r="Z125" s="435">
        <v>4</v>
      </c>
      <c r="AA125" s="435">
        <v>29</v>
      </c>
      <c r="AB125" s="435">
        <v>45</v>
      </c>
      <c r="AC125" s="435">
        <v>129</v>
      </c>
      <c r="AD125" s="435">
        <v>94</v>
      </c>
      <c r="AE125" s="436">
        <v>119</v>
      </c>
      <c r="AF125" s="362">
        <f t="shared" si="86"/>
        <v>83810</v>
      </c>
      <c r="AG125" s="363">
        <f t="shared" si="87"/>
        <v>9082800</v>
      </c>
      <c r="AH125" s="227"/>
      <c r="AJ125" s="219"/>
      <c r="AK125" s="434">
        <v>86</v>
      </c>
      <c r="AL125" s="435">
        <v>94</v>
      </c>
      <c r="AM125" s="435">
        <v>72</v>
      </c>
      <c r="AN125" s="435">
        <v>55</v>
      </c>
      <c r="AO125" s="435">
        <v>20</v>
      </c>
      <c r="AP125" s="435">
        <v>79</v>
      </c>
      <c r="AQ125" s="435">
        <v>4</v>
      </c>
      <c r="AR125" s="435">
        <v>29</v>
      </c>
      <c r="AS125" s="435">
        <v>45</v>
      </c>
      <c r="AT125" s="435">
        <v>129</v>
      </c>
      <c r="AU125" s="435">
        <v>138</v>
      </c>
      <c r="AV125" s="436">
        <v>119</v>
      </c>
      <c r="AW125" s="362">
        <f t="shared" si="88"/>
        <v>83810</v>
      </c>
      <c r="AX125" s="363">
        <f t="shared" si="89"/>
        <v>9082800</v>
      </c>
      <c r="AY125" s="227"/>
    </row>
    <row r="126" spans="2:51" x14ac:dyDescent="0.2">
      <c r="B126" s="219"/>
      <c r="C126" s="434">
        <v>56</v>
      </c>
      <c r="D126" s="435">
        <v>131</v>
      </c>
      <c r="E126" s="435">
        <v>134</v>
      </c>
      <c r="F126" s="435">
        <v>15</v>
      </c>
      <c r="G126" s="435">
        <v>115</v>
      </c>
      <c r="H126" s="435">
        <v>105</v>
      </c>
      <c r="I126" s="435">
        <v>70</v>
      </c>
      <c r="J126" s="435">
        <v>13</v>
      </c>
      <c r="K126" s="435">
        <v>88</v>
      </c>
      <c r="L126" s="435">
        <v>77</v>
      </c>
      <c r="M126" s="435">
        <v>24</v>
      </c>
      <c r="N126" s="436">
        <v>42</v>
      </c>
      <c r="O126" s="362">
        <f t="shared" si="84"/>
        <v>83810</v>
      </c>
      <c r="P126" s="363">
        <f t="shared" si="85"/>
        <v>9082800</v>
      </c>
      <c r="Q126" s="227"/>
      <c r="S126" s="219"/>
      <c r="T126" s="434">
        <v>56</v>
      </c>
      <c r="U126" s="435">
        <v>131</v>
      </c>
      <c r="V126" s="435">
        <v>134</v>
      </c>
      <c r="W126" s="435">
        <v>88</v>
      </c>
      <c r="X126" s="435">
        <v>115</v>
      </c>
      <c r="Y126" s="435">
        <v>70</v>
      </c>
      <c r="Z126" s="435">
        <v>105</v>
      </c>
      <c r="AA126" s="435">
        <v>13</v>
      </c>
      <c r="AB126" s="435">
        <v>15</v>
      </c>
      <c r="AC126" s="435">
        <v>77</v>
      </c>
      <c r="AD126" s="435">
        <v>24</v>
      </c>
      <c r="AE126" s="436">
        <v>42</v>
      </c>
      <c r="AF126" s="362">
        <f t="shared" si="86"/>
        <v>83810</v>
      </c>
      <c r="AG126" s="363">
        <f t="shared" si="87"/>
        <v>9082800</v>
      </c>
      <c r="AH126" s="227"/>
      <c r="AJ126" s="219"/>
      <c r="AK126" s="434">
        <v>56</v>
      </c>
      <c r="AL126" s="435">
        <v>24</v>
      </c>
      <c r="AM126" s="435">
        <v>134</v>
      </c>
      <c r="AN126" s="435">
        <v>15</v>
      </c>
      <c r="AO126" s="435">
        <v>115</v>
      </c>
      <c r="AP126" s="435">
        <v>70</v>
      </c>
      <c r="AQ126" s="435">
        <v>105</v>
      </c>
      <c r="AR126" s="435">
        <v>13</v>
      </c>
      <c r="AS126" s="435">
        <v>88</v>
      </c>
      <c r="AT126" s="435">
        <v>77</v>
      </c>
      <c r="AU126" s="435">
        <v>131</v>
      </c>
      <c r="AV126" s="436">
        <v>42</v>
      </c>
      <c r="AW126" s="362">
        <f t="shared" si="88"/>
        <v>83810</v>
      </c>
      <c r="AX126" s="363">
        <f t="shared" si="89"/>
        <v>9082800</v>
      </c>
      <c r="AY126" s="227"/>
    </row>
    <row r="127" spans="2:51" x14ac:dyDescent="0.2">
      <c r="B127" s="219"/>
      <c r="C127" s="434">
        <v>3</v>
      </c>
      <c r="D127" s="435">
        <v>76</v>
      </c>
      <c r="E127" s="435">
        <v>118</v>
      </c>
      <c r="F127" s="435">
        <v>50</v>
      </c>
      <c r="G127" s="435">
        <v>84</v>
      </c>
      <c r="H127" s="435">
        <v>117</v>
      </c>
      <c r="I127" s="435">
        <v>23</v>
      </c>
      <c r="J127" s="435">
        <v>25</v>
      </c>
      <c r="K127" s="435">
        <v>65</v>
      </c>
      <c r="L127" s="435">
        <v>58</v>
      </c>
      <c r="M127" s="435">
        <v>143</v>
      </c>
      <c r="N127" s="436">
        <v>108</v>
      </c>
      <c r="O127" s="362">
        <f t="shared" si="84"/>
        <v>83810</v>
      </c>
      <c r="P127" s="363">
        <f t="shared" si="85"/>
        <v>9082800</v>
      </c>
      <c r="Q127" s="227"/>
      <c r="S127" s="219"/>
      <c r="T127" s="434">
        <v>3</v>
      </c>
      <c r="U127" s="435">
        <v>76</v>
      </c>
      <c r="V127" s="435">
        <v>118</v>
      </c>
      <c r="W127" s="435">
        <v>50</v>
      </c>
      <c r="X127" s="435">
        <v>84</v>
      </c>
      <c r="Y127" s="435">
        <v>117</v>
      </c>
      <c r="Z127" s="435">
        <v>23</v>
      </c>
      <c r="AA127" s="435">
        <v>25</v>
      </c>
      <c r="AB127" s="435">
        <v>65</v>
      </c>
      <c r="AC127" s="435">
        <v>58</v>
      </c>
      <c r="AD127" s="435">
        <v>143</v>
      </c>
      <c r="AE127" s="436">
        <v>108</v>
      </c>
      <c r="AF127" s="362">
        <f t="shared" si="86"/>
        <v>83810</v>
      </c>
      <c r="AG127" s="363">
        <f t="shared" si="87"/>
        <v>9082800</v>
      </c>
      <c r="AH127" s="227"/>
      <c r="AJ127" s="219"/>
      <c r="AK127" s="434">
        <v>3</v>
      </c>
      <c r="AL127" s="435">
        <v>143</v>
      </c>
      <c r="AM127" s="435">
        <v>118</v>
      </c>
      <c r="AN127" s="435">
        <v>50</v>
      </c>
      <c r="AO127" s="435">
        <v>84</v>
      </c>
      <c r="AP127" s="435">
        <v>117</v>
      </c>
      <c r="AQ127" s="435">
        <v>23</v>
      </c>
      <c r="AR127" s="435">
        <v>25</v>
      </c>
      <c r="AS127" s="435">
        <v>65</v>
      </c>
      <c r="AT127" s="435">
        <v>58</v>
      </c>
      <c r="AU127" s="435">
        <v>76</v>
      </c>
      <c r="AV127" s="436">
        <v>108</v>
      </c>
      <c r="AW127" s="362">
        <f t="shared" si="88"/>
        <v>83810</v>
      </c>
      <c r="AX127" s="363">
        <f t="shared" si="89"/>
        <v>9082800</v>
      </c>
      <c r="AY127" s="227"/>
    </row>
    <row r="128" spans="2:51" x14ac:dyDescent="0.2">
      <c r="B128" s="219"/>
      <c r="C128" s="434">
        <v>142</v>
      </c>
      <c r="D128" s="435">
        <v>69</v>
      </c>
      <c r="E128" s="435">
        <v>27</v>
      </c>
      <c r="F128" s="435">
        <v>95</v>
      </c>
      <c r="G128" s="435">
        <v>61</v>
      </c>
      <c r="H128" s="435">
        <v>28</v>
      </c>
      <c r="I128" s="435">
        <v>122</v>
      </c>
      <c r="J128" s="435">
        <v>120</v>
      </c>
      <c r="K128" s="435">
        <v>80</v>
      </c>
      <c r="L128" s="435">
        <v>87</v>
      </c>
      <c r="M128" s="435">
        <v>2</v>
      </c>
      <c r="N128" s="436">
        <v>37</v>
      </c>
      <c r="O128" s="362">
        <f t="shared" si="84"/>
        <v>83810</v>
      </c>
      <c r="P128" s="363">
        <f t="shared" si="85"/>
        <v>9082800</v>
      </c>
      <c r="Q128" s="227"/>
      <c r="S128" s="219"/>
      <c r="T128" s="434">
        <v>142</v>
      </c>
      <c r="U128" s="435">
        <v>69</v>
      </c>
      <c r="V128" s="435">
        <v>27</v>
      </c>
      <c r="W128" s="435">
        <v>95</v>
      </c>
      <c r="X128" s="435">
        <v>61</v>
      </c>
      <c r="Y128" s="435">
        <v>28</v>
      </c>
      <c r="Z128" s="435">
        <v>122</v>
      </c>
      <c r="AA128" s="435">
        <v>120</v>
      </c>
      <c r="AB128" s="435">
        <v>80</v>
      </c>
      <c r="AC128" s="435">
        <v>87</v>
      </c>
      <c r="AD128" s="435">
        <v>2</v>
      </c>
      <c r="AE128" s="436">
        <v>37</v>
      </c>
      <c r="AF128" s="362">
        <f t="shared" si="86"/>
        <v>83810</v>
      </c>
      <c r="AG128" s="363">
        <f t="shared" si="87"/>
        <v>9082800</v>
      </c>
      <c r="AH128" s="227"/>
      <c r="AJ128" s="219"/>
      <c r="AK128" s="434">
        <v>142</v>
      </c>
      <c r="AL128" s="435">
        <v>2</v>
      </c>
      <c r="AM128" s="435">
        <v>27</v>
      </c>
      <c r="AN128" s="435">
        <v>95</v>
      </c>
      <c r="AO128" s="435">
        <v>61</v>
      </c>
      <c r="AP128" s="435">
        <v>28</v>
      </c>
      <c r="AQ128" s="435">
        <v>122</v>
      </c>
      <c r="AR128" s="435">
        <v>120</v>
      </c>
      <c r="AS128" s="435">
        <v>80</v>
      </c>
      <c r="AT128" s="435">
        <v>87</v>
      </c>
      <c r="AU128" s="435">
        <v>69</v>
      </c>
      <c r="AV128" s="436">
        <v>37</v>
      </c>
      <c r="AW128" s="362">
        <f t="shared" si="88"/>
        <v>83810</v>
      </c>
      <c r="AX128" s="363">
        <f t="shared" si="89"/>
        <v>9082800</v>
      </c>
      <c r="AY128" s="227"/>
    </row>
    <row r="129" spans="2:51" x14ac:dyDescent="0.2">
      <c r="B129" s="219"/>
      <c r="C129" s="434">
        <v>89</v>
      </c>
      <c r="D129" s="435">
        <v>14</v>
      </c>
      <c r="E129" s="435">
        <v>11</v>
      </c>
      <c r="F129" s="435">
        <v>130</v>
      </c>
      <c r="G129" s="435">
        <v>30</v>
      </c>
      <c r="H129" s="435">
        <v>40</v>
      </c>
      <c r="I129" s="435">
        <v>75</v>
      </c>
      <c r="J129" s="435">
        <v>132</v>
      </c>
      <c r="K129" s="435">
        <v>57</v>
      </c>
      <c r="L129" s="435">
        <v>68</v>
      </c>
      <c r="M129" s="435">
        <v>121</v>
      </c>
      <c r="N129" s="436">
        <v>103</v>
      </c>
      <c r="O129" s="362">
        <f t="shared" si="84"/>
        <v>83810</v>
      </c>
      <c r="P129" s="363">
        <f t="shared" si="85"/>
        <v>9082800</v>
      </c>
      <c r="Q129" s="227"/>
      <c r="S129" s="219"/>
      <c r="T129" s="434">
        <v>89</v>
      </c>
      <c r="U129" s="435">
        <v>14</v>
      </c>
      <c r="V129" s="435">
        <v>11</v>
      </c>
      <c r="W129" s="435">
        <v>57</v>
      </c>
      <c r="X129" s="435">
        <v>30</v>
      </c>
      <c r="Y129" s="435">
        <v>75</v>
      </c>
      <c r="Z129" s="435">
        <v>40</v>
      </c>
      <c r="AA129" s="435">
        <v>132</v>
      </c>
      <c r="AB129" s="435">
        <v>130</v>
      </c>
      <c r="AC129" s="435">
        <v>68</v>
      </c>
      <c r="AD129" s="435">
        <v>121</v>
      </c>
      <c r="AE129" s="436">
        <v>103</v>
      </c>
      <c r="AF129" s="362">
        <f t="shared" si="86"/>
        <v>83810</v>
      </c>
      <c r="AG129" s="363">
        <f t="shared" si="87"/>
        <v>9082800</v>
      </c>
      <c r="AH129" s="227"/>
      <c r="AJ129" s="219"/>
      <c r="AK129" s="434">
        <v>89</v>
      </c>
      <c r="AL129" s="435">
        <v>121</v>
      </c>
      <c r="AM129" s="435">
        <v>11</v>
      </c>
      <c r="AN129" s="435">
        <v>130</v>
      </c>
      <c r="AO129" s="435">
        <v>30</v>
      </c>
      <c r="AP129" s="435">
        <v>75</v>
      </c>
      <c r="AQ129" s="435">
        <v>40</v>
      </c>
      <c r="AR129" s="435">
        <v>132</v>
      </c>
      <c r="AS129" s="435">
        <v>57</v>
      </c>
      <c r="AT129" s="435">
        <v>68</v>
      </c>
      <c r="AU129" s="435">
        <v>14</v>
      </c>
      <c r="AV129" s="436">
        <v>103</v>
      </c>
      <c r="AW129" s="362">
        <f t="shared" si="88"/>
        <v>83810</v>
      </c>
      <c r="AX129" s="363">
        <f t="shared" si="89"/>
        <v>9082800</v>
      </c>
      <c r="AY129" s="227"/>
    </row>
    <row r="130" spans="2:51" x14ac:dyDescent="0.2">
      <c r="B130" s="219"/>
      <c r="C130" s="434">
        <v>59</v>
      </c>
      <c r="D130" s="435">
        <v>7</v>
      </c>
      <c r="E130" s="435">
        <v>73</v>
      </c>
      <c r="F130" s="435">
        <v>90</v>
      </c>
      <c r="G130" s="435">
        <v>125</v>
      </c>
      <c r="H130" s="435">
        <v>141</v>
      </c>
      <c r="I130" s="435">
        <v>66</v>
      </c>
      <c r="J130" s="435">
        <v>116</v>
      </c>
      <c r="K130" s="435">
        <v>100</v>
      </c>
      <c r="L130" s="435">
        <v>16</v>
      </c>
      <c r="M130" s="435">
        <v>51</v>
      </c>
      <c r="N130" s="436">
        <v>26</v>
      </c>
      <c r="O130" s="362">
        <f t="shared" si="84"/>
        <v>83810</v>
      </c>
      <c r="P130" s="363">
        <f t="shared" si="85"/>
        <v>9082800</v>
      </c>
      <c r="Q130" s="227"/>
      <c r="S130" s="219"/>
      <c r="T130" s="434">
        <v>59</v>
      </c>
      <c r="U130" s="435">
        <v>7</v>
      </c>
      <c r="V130" s="435">
        <v>73</v>
      </c>
      <c r="W130" s="435">
        <v>90</v>
      </c>
      <c r="X130" s="435">
        <v>125</v>
      </c>
      <c r="Y130" s="435">
        <v>66</v>
      </c>
      <c r="Z130" s="435">
        <v>141</v>
      </c>
      <c r="AA130" s="435">
        <v>116</v>
      </c>
      <c r="AB130" s="435">
        <v>100</v>
      </c>
      <c r="AC130" s="435">
        <v>16</v>
      </c>
      <c r="AD130" s="435">
        <v>51</v>
      </c>
      <c r="AE130" s="436">
        <v>26</v>
      </c>
      <c r="AF130" s="362">
        <f t="shared" si="86"/>
        <v>83810</v>
      </c>
      <c r="AG130" s="363">
        <f t="shared" si="87"/>
        <v>9082800</v>
      </c>
      <c r="AH130" s="227"/>
      <c r="AJ130" s="219"/>
      <c r="AK130" s="434">
        <v>59</v>
      </c>
      <c r="AL130" s="435">
        <v>51</v>
      </c>
      <c r="AM130" s="435">
        <v>73</v>
      </c>
      <c r="AN130" s="435">
        <v>90</v>
      </c>
      <c r="AO130" s="435">
        <v>125</v>
      </c>
      <c r="AP130" s="435">
        <v>66</v>
      </c>
      <c r="AQ130" s="435">
        <v>141</v>
      </c>
      <c r="AR130" s="435">
        <v>116</v>
      </c>
      <c r="AS130" s="435">
        <v>100</v>
      </c>
      <c r="AT130" s="435">
        <v>16</v>
      </c>
      <c r="AU130" s="435">
        <v>7</v>
      </c>
      <c r="AV130" s="436">
        <v>26</v>
      </c>
      <c r="AW130" s="362">
        <f t="shared" si="88"/>
        <v>83810</v>
      </c>
      <c r="AX130" s="363">
        <f t="shared" si="89"/>
        <v>9082800</v>
      </c>
      <c r="AY130" s="227"/>
    </row>
    <row r="131" spans="2:51" x14ac:dyDescent="0.2">
      <c r="B131" s="219"/>
      <c r="C131" s="434">
        <v>43</v>
      </c>
      <c r="D131" s="435">
        <v>41</v>
      </c>
      <c r="E131" s="435">
        <v>111</v>
      </c>
      <c r="F131" s="435">
        <v>10</v>
      </c>
      <c r="G131" s="435">
        <v>97</v>
      </c>
      <c r="H131" s="435">
        <v>110</v>
      </c>
      <c r="I131" s="435">
        <v>140</v>
      </c>
      <c r="J131" s="435">
        <v>60</v>
      </c>
      <c r="K131" s="435">
        <v>9</v>
      </c>
      <c r="L131" s="435">
        <v>62</v>
      </c>
      <c r="M131" s="435">
        <v>123</v>
      </c>
      <c r="N131" s="436">
        <v>64</v>
      </c>
      <c r="O131" s="362">
        <f t="shared" si="84"/>
        <v>83810</v>
      </c>
      <c r="P131" s="363">
        <f t="shared" si="85"/>
        <v>9082800</v>
      </c>
      <c r="Q131" s="227"/>
      <c r="S131" s="219"/>
      <c r="T131" s="434">
        <v>43</v>
      </c>
      <c r="U131" s="435">
        <v>41</v>
      </c>
      <c r="V131" s="435">
        <v>111</v>
      </c>
      <c r="W131" s="435">
        <v>9</v>
      </c>
      <c r="X131" s="435">
        <v>97</v>
      </c>
      <c r="Y131" s="435">
        <v>140</v>
      </c>
      <c r="Z131" s="435">
        <v>110</v>
      </c>
      <c r="AA131" s="435">
        <v>60</v>
      </c>
      <c r="AB131" s="435">
        <v>10</v>
      </c>
      <c r="AC131" s="435">
        <v>62</v>
      </c>
      <c r="AD131" s="435">
        <v>123</v>
      </c>
      <c r="AE131" s="436">
        <v>64</v>
      </c>
      <c r="AF131" s="362">
        <f t="shared" si="86"/>
        <v>83810</v>
      </c>
      <c r="AG131" s="363">
        <f t="shared" si="87"/>
        <v>9082800</v>
      </c>
      <c r="AH131" s="227"/>
      <c r="AJ131" s="219"/>
      <c r="AK131" s="434">
        <v>43</v>
      </c>
      <c r="AL131" s="435">
        <v>41</v>
      </c>
      <c r="AM131" s="435">
        <v>111</v>
      </c>
      <c r="AN131" s="435">
        <v>10</v>
      </c>
      <c r="AO131" s="435">
        <v>97</v>
      </c>
      <c r="AP131" s="435">
        <v>140</v>
      </c>
      <c r="AQ131" s="435">
        <v>110</v>
      </c>
      <c r="AR131" s="435">
        <v>60</v>
      </c>
      <c r="AS131" s="435">
        <v>9</v>
      </c>
      <c r="AT131" s="435">
        <v>62</v>
      </c>
      <c r="AU131" s="435">
        <v>123</v>
      </c>
      <c r="AV131" s="436">
        <v>64</v>
      </c>
      <c r="AW131" s="362">
        <f t="shared" si="88"/>
        <v>83810</v>
      </c>
      <c r="AX131" s="363">
        <f t="shared" si="89"/>
        <v>9082800</v>
      </c>
      <c r="AY131" s="227"/>
    </row>
    <row r="132" spans="2:51" x14ac:dyDescent="0.2">
      <c r="B132" s="219"/>
      <c r="C132" s="434">
        <v>49</v>
      </c>
      <c r="D132" s="435">
        <v>112</v>
      </c>
      <c r="E132" s="435">
        <v>21</v>
      </c>
      <c r="F132" s="435">
        <v>32</v>
      </c>
      <c r="G132" s="435">
        <v>98</v>
      </c>
      <c r="H132" s="435">
        <v>93</v>
      </c>
      <c r="I132" s="435">
        <v>18</v>
      </c>
      <c r="J132" s="435">
        <v>107</v>
      </c>
      <c r="K132" s="435">
        <v>106</v>
      </c>
      <c r="L132" s="435">
        <v>144</v>
      </c>
      <c r="M132" s="435">
        <v>71</v>
      </c>
      <c r="N132" s="436">
        <v>19</v>
      </c>
      <c r="O132" s="362">
        <f t="shared" si="84"/>
        <v>83810</v>
      </c>
      <c r="P132" s="363">
        <f t="shared" si="85"/>
        <v>9082800</v>
      </c>
      <c r="Q132" s="227"/>
      <c r="S132" s="219"/>
      <c r="T132" s="434">
        <v>49</v>
      </c>
      <c r="U132" s="435">
        <v>112</v>
      </c>
      <c r="V132" s="435">
        <v>21</v>
      </c>
      <c r="W132" s="435">
        <v>106</v>
      </c>
      <c r="X132" s="435">
        <v>98</v>
      </c>
      <c r="Y132" s="435">
        <v>18</v>
      </c>
      <c r="Z132" s="435">
        <v>93</v>
      </c>
      <c r="AA132" s="435">
        <v>107</v>
      </c>
      <c r="AB132" s="435">
        <v>32</v>
      </c>
      <c r="AC132" s="435">
        <v>144</v>
      </c>
      <c r="AD132" s="435">
        <v>71</v>
      </c>
      <c r="AE132" s="436">
        <v>19</v>
      </c>
      <c r="AF132" s="362">
        <f t="shared" si="86"/>
        <v>83810</v>
      </c>
      <c r="AG132" s="363">
        <f t="shared" si="87"/>
        <v>9082800</v>
      </c>
      <c r="AH132" s="227"/>
      <c r="AJ132" s="219"/>
      <c r="AK132" s="434">
        <v>49</v>
      </c>
      <c r="AL132" s="435">
        <v>112</v>
      </c>
      <c r="AM132" s="435">
        <v>21</v>
      </c>
      <c r="AN132" s="435">
        <v>32</v>
      </c>
      <c r="AO132" s="435">
        <v>98</v>
      </c>
      <c r="AP132" s="435">
        <v>18</v>
      </c>
      <c r="AQ132" s="435">
        <v>93</v>
      </c>
      <c r="AR132" s="435">
        <v>107</v>
      </c>
      <c r="AS132" s="435">
        <v>106</v>
      </c>
      <c r="AT132" s="435">
        <v>144</v>
      </c>
      <c r="AU132" s="435">
        <v>71</v>
      </c>
      <c r="AV132" s="436">
        <v>19</v>
      </c>
      <c r="AW132" s="362">
        <f t="shared" si="88"/>
        <v>83810</v>
      </c>
      <c r="AX132" s="363">
        <f t="shared" si="89"/>
        <v>9082800</v>
      </c>
      <c r="AY132" s="227"/>
    </row>
    <row r="133" spans="2:51" ht="13.5" thickBot="1" x14ac:dyDescent="0.25">
      <c r="B133" s="219"/>
      <c r="C133" s="437">
        <v>133</v>
      </c>
      <c r="D133" s="438">
        <v>82</v>
      </c>
      <c r="E133" s="438">
        <v>92</v>
      </c>
      <c r="F133" s="438">
        <v>99</v>
      </c>
      <c r="G133" s="438">
        <v>139</v>
      </c>
      <c r="H133" s="438">
        <v>101</v>
      </c>
      <c r="I133" s="438">
        <v>54</v>
      </c>
      <c r="J133" s="438">
        <v>36</v>
      </c>
      <c r="K133" s="438">
        <v>8</v>
      </c>
      <c r="L133" s="438">
        <v>31</v>
      </c>
      <c r="M133" s="438">
        <v>78</v>
      </c>
      <c r="N133" s="439">
        <v>17</v>
      </c>
      <c r="O133" s="362">
        <f t="shared" si="84"/>
        <v>83810</v>
      </c>
      <c r="P133" s="363">
        <f t="shared" si="85"/>
        <v>9082800</v>
      </c>
      <c r="Q133" s="227"/>
      <c r="S133" s="219"/>
      <c r="T133" s="437">
        <v>133</v>
      </c>
      <c r="U133" s="438">
        <v>82</v>
      </c>
      <c r="V133" s="438">
        <v>92</v>
      </c>
      <c r="W133" s="438">
        <v>8</v>
      </c>
      <c r="X133" s="438">
        <v>139</v>
      </c>
      <c r="Y133" s="438">
        <v>101</v>
      </c>
      <c r="Z133" s="438">
        <v>54</v>
      </c>
      <c r="AA133" s="438">
        <v>36</v>
      </c>
      <c r="AB133" s="438">
        <v>99</v>
      </c>
      <c r="AC133" s="438">
        <v>31</v>
      </c>
      <c r="AD133" s="438">
        <v>78</v>
      </c>
      <c r="AE133" s="439">
        <v>17</v>
      </c>
      <c r="AF133" s="362">
        <f t="shared" si="86"/>
        <v>83810</v>
      </c>
      <c r="AG133" s="363">
        <f t="shared" si="87"/>
        <v>9082800</v>
      </c>
      <c r="AH133" s="227"/>
      <c r="AJ133" s="219"/>
      <c r="AK133" s="437">
        <v>133</v>
      </c>
      <c r="AL133" s="438">
        <v>78</v>
      </c>
      <c r="AM133" s="438">
        <v>92</v>
      </c>
      <c r="AN133" s="438">
        <v>99</v>
      </c>
      <c r="AO133" s="438">
        <v>139</v>
      </c>
      <c r="AP133" s="438">
        <v>101</v>
      </c>
      <c r="AQ133" s="438">
        <v>54</v>
      </c>
      <c r="AR133" s="438">
        <v>36</v>
      </c>
      <c r="AS133" s="438">
        <v>8</v>
      </c>
      <c r="AT133" s="438">
        <v>31</v>
      </c>
      <c r="AU133" s="438">
        <v>82</v>
      </c>
      <c r="AV133" s="439">
        <v>17</v>
      </c>
      <c r="AW133" s="362">
        <f t="shared" si="88"/>
        <v>83810</v>
      </c>
      <c r="AX133" s="363">
        <f t="shared" si="89"/>
        <v>9082800</v>
      </c>
      <c r="AY133" s="227"/>
    </row>
    <row r="134" spans="2:51" x14ac:dyDescent="0.2">
      <c r="B134" s="219"/>
      <c r="C134" s="367">
        <f t="shared" ref="C134:N134" si="90">SUMSQ(C122:C133)</f>
        <v>83810</v>
      </c>
      <c r="D134" s="368">
        <f t="shared" si="90"/>
        <v>83810</v>
      </c>
      <c r="E134" s="368">
        <f t="shared" si="90"/>
        <v>83810</v>
      </c>
      <c r="F134" s="368">
        <f t="shared" si="90"/>
        <v>83810</v>
      </c>
      <c r="G134" s="368">
        <f t="shared" si="90"/>
        <v>83810</v>
      </c>
      <c r="H134" s="368">
        <f t="shared" si="90"/>
        <v>83810</v>
      </c>
      <c r="I134" s="368">
        <f t="shared" si="90"/>
        <v>83810</v>
      </c>
      <c r="J134" s="368">
        <f t="shared" si="90"/>
        <v>83810</v>
      </c>
      <c r="K134" s="368">
        <f t="shared" si="90"/>
        <v>83810</v>
      </c>
      <c r="L134" s="368">
        <f t="shared" si="90"/>
        <v>83810</v>
      </c>
      <c r="M134" s="368">
        <f t="shared" si="90"/>
        <v>83810</v>
      </c>
      <c r="N134" s="368">
        <f t="shared" si="90"/>
        <v>83810</v>
      </c>
      <c r="O134" s="369">
        <f>SUMSQ(C122,D123,E124,F125,G126,H127,I128,J129,K130,L131,M132,N133)</f>
        <v>83810</v>
      </c>
      <c r="P134" s="427">
        <f>C122^3+D123^3+E124^3+F125^3+G126^3+H127^3+I128^3+J129^3+K130^3+L131^3+M132^3+N133^3</f>
        <v>9082800</v>
      </c>
      <c r="Q134" s="227"/>
      <c r="S134" s="219"/>
      <c r="T134" s="367">
        <f t="shared" ref="T134:AE134" si="91">SUMSQ(T122:T133)</f>
        <v>83810</v>
      </c>
      <c r="U134" s="368">
        <f t="shared" si="91"/>
        <v>83810</v>
      </c>
      <c r="V134" s="368">
        <f t="shared" si="91"/>
        <v>83810</v>
      </c>
      <c r="W134" s="368">
        <f t="shared" si="91"/>
        <v>83810</v>
      </c>
      <c r="X134" s="368">
        <f t="shared" si="91"/>
        <v>83810</v>
      </c>
      <c r="Y134" s="368">
        <f t="shared" si="91"/>
        <v>83810</v>
      </c>
      <c r="Z134" s="368">
        <f t="shared" si="91"/>
        <v>83810</v>
      </c>
      <c r="AA134" s="368">
        <f t="shared" si="91"/>
        <v>83810</v>
      </c>
      <c r="AB134" s="368">
        <f t="shared" si="91"/>
        <v>83810</v>
      </c>
      <c r="AC134" s="368">
        <f t="shared" si="91"/>
        <v>83810</v>
      </c>
      <c r="AD134" s="368">
        <f t="shared" si="91"/>
        <v>83810</v>
      </c>
      <c r="AE134" s="368">
        <f t="shared" si="91"/>
        <v>83810</v>
      </c>
      <c r="AF134" s="369">
        <f>SUMSQ(T122,U123,V124,W125,X126,Y127,Z128,AA129,AB130,AC131,AD132,AE133)</f>
        <v>83810</v>
      </c>
      <c r="AG134" s="427">
        <f>T122^3+U123^3+V124^3+W125^3+X126^3+Y127^3+Z128^3+AA129^3+AB130^3+AC131^3+AD132^3+AE133^3</f>
        <v>9082800</v>
      </c>
      <c r="AH134" s="227"/>
      <c r="AJ134" s="219"/>
      <c r="AK134" s="367">
        <f t="shared" ref="AK134:AV134" si="92">SUMSQ(AK122:AK133)</f>
        <v>83810</v>
      </c>
      <c r="AL134" s="368">
        <f t="shared" si="92"/>
        <v>83810</v>
      </c>
      <c r="AM134" s="368">
        <f t="shared" si="92"/>
        <v>83810</v>
      </c>
      <c r="AN134" s="368">
        <f t="shared" si="92"/>
        <v>83810</v>
      </c>
      <c r="AO134" s="368">
        <f t="shared" si="92"/>
        <v>83810</v>
      </c>
      <c r="AP134" s="368">
        <f t="shared" si="92"/>
        <v>83810</v>
      </c>
      <c r="AQ134" s="368">
        <f t="shared" si="92"/>
        <v>83810</v>
      </c>
      <c r="AR134" s="368">
        <f t="shared" si="92"/>
        <v>83810</v>
      </c>
      <c r="AS134" s="368">
        <f t="shared" si="92"/>
        <v>83810</v>
      </c>
      <c r="AT134" s="368">
        <f t="shared" si="92"/>
        <v>83810</v>
      </c>
      <c r="AU134" s="368">
        <f t="shared" si="92"/>
        <v>83810</v>
      </c>
      <c r="AV134" s="368">
        <f t="shared" si="92"/>
        <v>83810</v>
      </c>
      <c r="AW134" s="369">
        <f>SUMSQ(AK122,AL123,AM124,AN125,AO126,AP127,AQ128,AR129,AS130,AT131,AU132,AV133)</f>
        <v>83810</v>
      </c>
      <c r="AX134" s="427">
        <f>AK122^3+AL123^3+AM124^3+AN125^3+AO126^3+AP127^3+AQ128^3+AR129^3+AS130^3+AT131^3+AU132^3+AV133^3</f>
        <v>9082800</v>
      </c>
      <c r="AY134" s="227"/>
    </row>
    <row r="135" spans="2:51" ht="13.5" thickBot="1" x14ac:dyDescent="0.25">
      <c r="B135" s="219"/>
      <c r="C135" s="272">
        <f t="shared" ref="C135:N135" si="93">C122^3+C123^3+C124^3+C125^3+C126^3+C127^3+C128^3+C129^3+C130^3+C131^3+C132^3+C133^3</f>
        <v>9082800</v>
      </c>
      <c r="D135" s="273">
        <f t="shared" si="93"/>
        <v>9082800</v>
      </c>
      <c r="E135" s="273">
        <f t="shared" si="93"/>
        <v>9082800</v>
      </c>
      <c r="F135" s="273">
        <f t="shared" si="93"/>
        <v>9082800</v>
      </c>
      <c r="G135" s="273">
        <f t="shared" si="93"/>
        <v>9082800</v>
      </c>
      <c r="H135" s="273">
        <f t="shared" si="93"/>
        <v>9082800</v>
      </c>
      <c r="I135" s="273">
        <f t="shared" si="93"/>
        <v>9082800</v>
      </c>
      <c r="J135" s="273">
        <f t="shared" si="93"/>
        <v>9082800</v>
      </c>
      <c r="K135" s="273">
        <f t="shared" si="93"/>
        <v>9082800</v>
      </c>
      <c r="L135" s="273">
        <f t="shared" si="93"/>
        <v>9082800</v>
      </c>
      <c r="M135" s="273">
        <f t="shared" si="93"/>
        <v>9082800</v>
      </c>
      <c r="N135" s="273">
        <f t="shared" si="93"/>
        <v>9082800</v>
      </c>
      <c r="O135" s="373">
        <f>SUMSQ(C133,D132,E131,F130,G129,H128,I127,J126,K125,L124,M123,N122)</f>
        <v>83810</v>
      </c>
      <c r="P135" s="428">
        <f>C133^3+D132^3+E131^3+F130^3+G129^3+H128^3+I127^3+J126^3+K125^3+L124^3+M123^3+N122^3</f>
        <v>9082800</v>
      </c>
      <c r="Q135" s="227"/>
      <c r="S135" s="219"/>
      <c r="T135" s="272">
        <f t="shared" ref="T135:AE135" si="94">T122^3+T123^3+T124^3+T125^3+T126^3+T127^3+T128^3+T129^3+T130^3+T131^3+T132^3+T133^3</f>
        <v>9082800</v>
      </c>
      <c r="U135" s="273">
        <f t="shared" si="94"/>
        <v>9082800</v>
      </c>
      <c r="V135" s="273">
        <f t="shared" si="94"/>
        <v>9082800</v>
      </c>
      <c r="W135" s="273">
        <f t="shared" si="94"/>
        <v>9082800</v>
      </c>
      <c r="X135" s="273">
        <f t="shared" si="94"/>
        <v>9082800</v>
      </c>
      <c r="Y135" s="273">
        <f t="shared" si="94"/>
        <v>9082800</v>
      </c>
      <c r="Z135" s="273">
        <f t="shared" si="94"/>
        <v>9082800</v>
      </c>
      <c r="AA135" s="273">
        <f t="shared" si="94"/>
        <v>9082800</v>
      </c>
      <c r="AB135" s="273">
        <f t="shared" si="94"/>
        <v>9082800</v>
      </c>
      <c r="AC135" s="273">
        <f t="shared" si="94"/>
        <v>9082800</v>
      </c>
      <c r="AD135" s="273">
        <f t="shared" si="94"/>
        <v>9082800</v>
      </c>
      <c r="AE135" s="273">
        <f t="shared" si="94"/>
        <v>9082800</v>
      </c>
      <c r="AF135" s="373">
        <f>SUMSQ(T133,U132,V131,W130,X129,Y128,Z127,AA126,AB125,AC124,AD123,AE122)</f>
        <v>83810</v>
      </c>
      <c r="AG135" s="428">
        <f>T133^3+U132^3+V131^3+W130^3+X129^3+Y128^3+Z127^3+AA126^3+AB125^3+AC124^3+AD123^3+AE122^3</f>
        <v>9082800</v>
      </c>
      <c r="AH135" s="227"/>
      <c r="AJ135" s="219"/>
      <c r="AK135" s="272">
        <f t="shared" ref="AK135:AV135" si="95">AK122^3+AK123^3+AK124^3+AK125^3+AK126^3+AK127^3+AK128^3+AK129^3+AK130^3+AK131^3+AK132^3+AK133^3</f>
        <v>9082800</v>
      </c>
      <c r="AL135" s="273">
        <f t="shared" si="95"/>
        <v>9082800</v>
      </c>
      <c r="AM135" s="273">
        <f t="shared" si="95"/>
        <v>9082800</v>
      </c>
      <c r="AN135" s="273">
        <f t="shared" si="95"/>
        <v>9082800</v>
      </c>
      <c r="AO135" s="273">
        <f t="shared" si="95"/>
        <v>9082800</v>
      </c>
      <c r="AP135" s="273">
        <f t="shared" si="95"/>
        <v>9082800</v>
      </c>
      <c r="AQ135" s="273">
        <f t="shared" si="95"/>
        <v>9082800</v>
      </c>
      <c r="AR135" s="273">
        <f t="shared" si="95"/>
        <v>9082800</v>
      </c>
      <c r="AS135" s="273">
        <f t="shared" si="95"/>
        <v>9082800</v>
      </c>
      <c r="AT135" s="273">
        <f t="shared" si="95"/>
        <v>9082800</v>
      </c>
      <c r="AU135" s="273">
        <f t="shared" si="95"/>
        <v>9082800</v>
      </c>
      <c r="AV135" s="273">
        <f t="shared" si="95"/>
        <v>9082800</v>
      </c>
      <c r="AW135" s="373">
        <f>SUMSQ(AK133,AL132,AM131,AN130,AO129,AP128,AQ127,AR126,AS125,AT124,AU123,AV122)</f>
        <v>83810</v>
      </c>
      <c r="AX135" s="428">
        <f>AK133^3+AL132^3+AM131^3+AN130^3+AO129^3+AP128^3+AQ127^3+AR126^3+AS125^3+AT124^3+AU123^3+AV122^3</f>
        <v>9082800</v>
      </c>
      <c r="AY135" s="227"/>
    </row>
    <row r="136" spans="2:51" ht="13.5" thickBot="1" x14ac:dyDescent="0.25">
      <c r="B136" s="275" t="s">
        <v>0</v>
      </c>
      <c r="C136" s="276"/>
      <c r="D136" s="276"/>
      <c r="E136" s="276"/>
      <c r="F136" s="276"/>
      <c r="G136" s="276"/>
      <c r="H136" s="276"/>
      <c r="I136" s="276"/>
      <c r="J136" s="276"/>
      <c r="K136" s="276"/>
      <c r="L136" s="276"/>
      <c r="M136" s="276"/>
      <c r="N136" s="276"/>
      <c r="O136" s="429"/>
      <c r="P136" s="429"/>
      <c r="Q136" s="278"/>
      <c r="S136" s="275" t="s">
        <v>0</v>
      </c>
      <c r="T136" s="276"/>
      <c r="U136" s="276"/>
      <c r="V136" s="276"/>
      <c r="W136" s="276"/>
      <c r="X136" s="276"/>
      <c r="Y136" s="276"/>
      <c r="Z136" s="276"/>
      <c r="AA136" s="276"/>
      <c r="AB136" s="276"/>
      <c r="AC136" s="276"/>
      <c r="AD136" s="276"/>
      <c r="AE136" s="276"/>
      <c r="AF136" s="429"/>
      <c r="AG136" s="429"/>
      <c r="AH136" s="278"/>
      <c r="AJ136" s="275" t="s">
        <v>0</v>
      </c>
      <c r="AK136" s="276"/>
      <c r="AL136" s="276"/>
      <c r="AM136" s="276"/>
      <c r="AN136" s="276"/>
      <c r="AO136" s="276"/>
      <c r="AP136" s="276"/>
      <c r="AQ136" s="276"/>
      <c r="AR136" s="276"/>
      <c r="AS136" s="276"/>
      <c r="AT136" s="276"/>
      <c r="AU136" s="276"/>
      <c r="AV136" s="276"/>
      <c r="AW136" s="429"/>
      <c r="AX136" s="429"/>
      <c r="AY136" s="278"/>
    </row>
    <row r="137" spans="2:51" ht="13.5" thickBot="1" x14ac:dyDescent="0.25">
      <c r="C137" s="140" t="s">
        <v>0</v>
      </c>
      <c r="T137" s="140" t="s">
        <v>0</v>
      </c>
      <c r="AK137" s="140" t="s">
        <v>0</v>
      </c>
    </row>
    <row r="138" spans="2:51" ht="13.5" thickBot="1" x14ac:dyDescent="0.25">
      <c r="B138" s="215" t="s">
        <v>0</v>
      </c>
      <c r="C138" s="216"/>
      <c r="D138" s="216"/>
      <c r="E138" s="216"/>
      <c r="F138" s="216"/>
      <c r="G138" s="216"/>
      <c r="H138" s="216"/>
      <c r="I138" s="353" t="s">
        <v>348</v>
      </c>
      <c r="J138" s="216"/>
      <c r="K138" s="216"/>
      <c r="L138" s="216"/>
      <c r="M138" s="216"/>
      <c r="N138" s="216"/>
      <c r="O138" s="216"/>
      <c r="P138" s="216"/>
      <c r="Q138" s="217"/>
      <c r="S138" s="215" t="s">
        <v>0</v>
      </c>
      <c r="T138" s="216"/>
      <c r="U138" s="216"/>
      <c r="V138" s="216"/>
      <c r="W138" s="216"/>
      <c r="X138" s="216"/>
      <c r="Y138" s="216"/>
      <c r="Z138" s="353" t="s">
        <v>349</v>
      </c>
      <c r="AA138" s="216"/>
      <c r="AB138" s="216"/>
      <c r="AC138" s="216"/>
      <c r="AD138" s="216"/>
      <c r="AE138" s="216"/>
      <c r="AF138" s="216"/>
      <c r="AG138" s="216"/>
      <c r="AH138" s="217"/>
      <c r="AJ138" s="215" t="s">
        <v>0</v>
      </c>
      <c r="AK138" s="216"/>
      <c r="AL138" s="216"/>
      <c r="AM138" s="216"/>
      <c r="AN138" s="216"/>
      <c r="AO138" s="216"/>
      <c r="AP138" s="216"/>
      <c r="AQ138" s="353" t="s">
        <v>350</v>
      </c>
      <c r="AR138" s="216"/>
      <c r="AS138" s="216"/>
      <c r="AT138" s="216"/>
      <c r="AU138" s="216"/>
      <c r="AV138" s="216"/>
      <c r="AW138" s="216"/>
      <c r="AX138" s="216"/>
      <c r="AY138" s="217"/>
    </row>
    <row r="139" spans="2:51" x14ac:dyDescent="0.2">
      <c r="B139" s="219"/>
      <c r="C139" s="440">
        <v>12</v>
      </c>
      <c r="D139" s="432">
        <v>67</v>
      </c>
      <c r="E139" s="432">
        <v>53</v>
      </c>
      <c r="F139" s="432">
        <v>137</v>
      </c>
      <c r="G139" s="432">
        <v>6</v>
      </c>
      <c r="H139" s="432">
        <v>44</v>
      </c>
      <c r="I139" s="432">
        <v>91</v>
      </c>
      <c r="J139" s="432">
        <v>109</v>
      </c>
      <c r="K139" s="432">
        <v>46</v>
      </c>
      <c r="L139" s="432">
        <v>114</v>
      </c>
      <c r="M139" s="432">
        <v>63</v>
      </c>
      <c r="N139" s="433">
        <v>128</v>
      </c>
      <c r="O139" s="357">
        <f t="shared" ref="O139:O150" si="96">SUMSQ(C139:N139)</f>
        <v>83810</v>
      </c>
      <c r="P139" s="358">
        <f t="shared" ref="P139:P150" si="97">C139^3+D139^3+E139^3+F139^3+G139^3+H139^3+I139^3+J139^3+K139^3+L139^3+M139^3+N139^3</f>
        <v>9082800</v>
      </c>
      <c r="Q139" s="227"/>
      <c r="S139" s="219"/>
      <c r="T139" s="440">
        <v>12</v>
      </c>
      <c r="U139" s="432">
        <v>63</v>
      </c>
      <c r="V139" s="432">
        <v>53</v>
      </c>
      <c r="W139" s="432">
        <v>46</v>
      </c>
      <c r="X139" s="432">
        <v>6</v>
      </c>
      <c r="Y139" s="432">
        <v>44</v>
      </c>
      <c r="Z139" s="432">
        <v>91</v>
      </c>
      <c r="AA139" s="432">
        <v>109</v>
      </c>
      <c r="AB139" s="432">
        <v>137</v>
      </c>
      <c r="AC139" s="432">
        <v>114</v>
      </c>
      <c r="AD139" s="432">
        <v>67</v>
      </c>
      <c r="AE139" s="433">
        <v>128</v>
      </c>
      <c r="AF139" s="357">
        <f t="shared" ref="AF139:AF150" si="98">SUMSQ(T139:AE139)</f>
        <v>83810</v>
      </c>
      <c r="AG139" s="358">
        <f t="shared" ref="AG139:AG150" si="99">T139^3+U139^3+V139^3+W139^3+X139^3+Y139^3+Z139^3+AA139^3+AB139^3+AC139^3+AD139^3+AE139^3</f>
        <v>9082800</v>
      </c>
      <c r="AH139" s="227"/>
      <c r="AJ139" s="219"/>
      <c r="AK139" s="440">
        <v>12</v>
      </c>
      <c r="AL139" s="432">
        <v>63</v>
      </c>
      <c r="AM139" s="432">
        <v>53</v>
      </c>
      <c r="AN139" s="432">
        <v>137</v>
      </c>
      <c r="AO139" s="432">
        <v>6</v>
      </c>
      <c r="AP139" s="432">
        <v>44</v>
      </c>
      <c r="AQ139" s="432">
        <v>91</v>
      </c>
      <c r="AR139" s="432">
        <v>109</v>
      </c>
      <c r="AS139" s="432">
        <v>46</v>
      </c>
      <c r="AT139" s="432">
        <v>114</v>
      </c>
      <c r="AU139" s="432">
        <v>67</v>
      </c>
      <c r="AV139" s="433">
        <v>128</v>
      </c>
      <c r="AW139" s="357">
        <f t="shared" ref="AW139:AW150" si="100">SUMSQ(AK139:AV139)</f>
        <v>83810</v>
      </c>
      <c r="AX139" s="358">
        <f t="shared" ref="AX139:AX150" si="101">AK139^3+AL139^3+AM139^3+AN139^3+AO139^3+AP139^3+AQ139^3+AR139^3+AS139^3+AT139^3+AU139^3+AV139^3</f>
        <v>9082800</v>
      </c>
      <c r="AY139" s="227"/>
    </row>
    <row r="140" spans="2:51" x14ac:dyDescent="0.2">
      <c r="B140" s="219"/>
      <c r="C140" s="434">
        <v>96</v>
      </c>
      <c r="D140" s="435">
        <v>33</v>
      </c>
      <c r="E140" s="435">
        <v>124</v>
      </c>
      <c r="F140" s="435">
        <v>39</v>
      </c>
      <c r="G140" s="435">
        <v>47</v>
      </c>
      <c r="H140" s="435">
        <v>52</v>
      </c>
      <c r="I140" s="435">
        <v>127</v>
      </c>
      <c r="J140" s="435">
        <v>38</v>
      </c>
      <c r="K140" s="435">
        <v>113</v>
      </c>
      <c r="L140" s="435">
        <v>1</v>
      </c>
      <c r="M140" s="435">
        <v>74</v>
      </c>
      <c r="N140" s="436">
        <v>126</v>
      </c>
      <c r="O140" s="362">
        <f t="shared" si="96"/>
        <v>83810</v>
      </c>
      <c r="P140" s="363">
        <f t="shared" si="97"/>
        <v>9082800</v>
      </c>
      <c r="Q140" s="227"/>
      <c r="S140" s="219"/>
      <c r="T140" s="434">
        <v>96</v>
      </c>
      <c r="U140" s="435">
        <v>33</v>
      </c>
      <c r="V140" s="435">
        <v>124</v>
      </c>
      <c r="W140" s="435">
        <v>113</v>
      </c>
      <c r="X140" s="435">
        <v>47</v>
      </c>
      <c r="Y140" s="435">
        <v>127</v>
      </c>
      <c r="Z140" s="435">
        <v>52</v>
      </c>
      <c r="AA140" s="435">
        <v>38</v>
      </c>
      <c r="AB140" s="435">
        <v>39</v>
      </c>
      <c r="AC140" s="435">
        <v>1</v>
      </c>
      <c r="AD140" s="435">
        <v>74</v>
      </c>
      <c r="AE140" s="436">
        <v>126</v>
      </c>
      <c r="AF140" s="362">
        <f t="shared" si="98"/>
        <v>83810</v>
      </c>
      <c r="AG140" s="363">
        <f t="shared" si="99"/>
        <v>9082800</v>
      </c>
      <c r="AH140" s="227"/>
      <c r="AJ140" s="219"/>
      <c r="AK140" s="434">
        <v>96</v>
      </c>
      <c r="AL140" s="435">
        <v>33</v>
      </c>
      <c r="AM140" s="435">
        <v>124</v>
      </c>
      <c r="AN140" s="435">
        <v>39</v>
      </c>
      <c r="AO140" s="435">
        <v>47</v>
      </c>
      <c r="AP140" s="435">
        <v>52</v>
      </c>
      <c r="AQ140" s="435">
        <v>127</v>
      </c>
      <c r="AR140" s="435">
        <v>38</v>
      </c>
      <c r="AS140" s="435">
        <v>113</v>
      </c>
      <c r="AT140" s="435">
        <v>1</v>
      </c>
      <c r="AU140" s="435">
        <v>74</v>
      </c>
      <c r="AV140" s="436">
        <v>126</v>
      </c>
      <c r="AW140" s="362">
        <f t="shared" si="100"/>
        <v>83810</v>
      </c>
      <c r="AX140" s="363">
        <f t="shared" si="101"/>
        <v>9082800</v>
      </c>
      <c r="AY140" s="227"/>
    </row>
    <row r="141" spans="2:51" x14ac:dyDescent="0.2">
      <c r="B141" s="219"/>
      <c r="C141" s="434">
        <v>102</v>
      </c>
      <c r="D141" s="435">
        <v>104</v>
      </c>
      <c r="E141" s="435">
        <v>34</v>
      </c>
      <c r="F141" s="435">
        <v>136</v>
      </c>
      <c r="G141" s="435">
        <v>48</v>
      </c>
      <c r="H141" s="435">
        <v>35</v>
      </c>
      <c r="I141" s="435">
        <v>5</v>
      </c>
      <c r="J141" s="435">
        <v>85</v>
      </c>
      <c r="K141" s="435">
        <v>135</v>
      </c>
      <c r="L141" s="435">
        <v>83</v>
      </c>
      <c r="M141" s="435">
        <v>22</v>
      </c>
      <c r="N141" s="436">
        <v>81</v>
      </c>
      <c r="O141" s="362">
        <f t="shared" si="96"/>
        <v>83810</v>
      </c>
      <c r="P141" s="363">
        <f t="shared" si="97"/>
        <v>9082800</v>
      </c>
      <c r="Q141" s="227"/>
      <c r="S141" s="219"/>
      <c r="T141" s="434">
        <v>102</v>
      </c>
      <c r="U141" s="435">
        <v>104</v>
      </c>
      <c r="V141" s="435">
        <v>34</v>
      </c>
      <c r="W141" s="435">
        <v>135</v>
      </c>
      <c r="X141" s="435">
        <v>48</v>
      </c>
      <c r="Y141" s="435">
        <v>5</v>
      </c>
      <c r="Z141" s="435">
        <v>35</v>
      </c>
      <c r="AA141" s="435">
        <v>85</v>
      </c>
      <c r="AB141" s="435">
        <v>136</v>
      </c>
      <c r="AC141" s="435">
        <v>83</v>
      </c>
      <c r="AD141" s="435">
        <v>22</v>
      </c>
      <c r="AE141" s="436">
        <v>81</v>
      </c>
      <c r="AF141" s="362">
        <f t="shared" si="98"/>
        <v>83810</v>
      </c>
      <c r="AG141" s="363">
        <f t="shared" si="99"/>
        <v>9082800</v>
      </c>
      <c r="AH141" s="227"/>
      <c r="AJ141" s="219"/>
      <c r="AK141" s="434">
        <v>102</v>
      </c>
      <c r="AL141" s="435">
        <v>104</v>
      </c>
      <c r="AM141" s="435">
        <v>34</v>
      </c>
      <c r="AN141" s="435">
        <v>136</v>
      </c>
      <c r="AO141" s="435">
        <v>48</v>
      </c>
      <c r="AP141" s="435">
        <v>35</v>
      </c>
      <c r="AQ141" s="435">
        <v>5</v>
      </c>
      <c r="AR141" s="435">
        <v>85</v>
      </c>
      <c r="AS141" s="435">
        <v>135</v>
      </c>
      <c r="AT141" s="435">
        <v>83</v>
      </c>
      <c r="AU141" s="435">
        <v>22</v>
      </c>
      <c r="AV141" s="436">
        <v>81</v>
      </c>
      <c r="AW141" s="362">
        <f t="shared" si="100"/>
        <v>83810</v>
      </c>
      <c r="AX141" s="363">
        <f t="shared" si="101"/>
        <v>9082800</v>
      </c>
      <c r="AY141" s="227"/>
    </row>
    <row r="142" spans="2:51" x14ac:dyDescent="0.2">
      <c r="B142" s="219"/>
      <c r="C142" s="434">
        <v>86</v>
      </c>
      <c r="D142" s="435">
        <v>94</v>
      </c>
      <c r="E142" s="435">
        <v>72</v>
      </c>
      <c r="F142" s="435">
        <v>55</v>
      </c>
      <c r="G142" s="435">
        <v>20</v>
      </c>
      <c r="H142" s="435">
        <v>4</v>
      </c>
      <c r="I142" s="435">
        <v>79</v>
      </c>
      <c r="J142" s="435">
        <v>29</v>
      </c>
      <c r="K142" s="435">
        <v>45</v>
      </c>
      <c r="L142" s="435">
        <v>129</v>
      </c>
      <c r="M142" s="435">
        <v>138</v>
      </c>
      <c r="N142" s="436">
        <v>119</v>
      </c>
      <c r="O142" s="362">
        <f t="shared" si="96"/>
        <v>83810</v>
      </c>
      <c r="P142" s="363">
        <f t="shared" si="97"/>
        <v>9082800</v>
      </c>
      <c r="Q142" s="227"/>
      <c r="S142" s="219"/>
      <c r="T142" s="434">
        <v>86</v>
      </c>
      <c r="U142" s="435">
        <v>138</v>
      </c>
      <c r="V142" s="435">
        <v>72</v>
      </c>
      <c r="W142" s="435">
        <v>55</v>
      </c>
      <c r="X142" s="435">
        <v>20</v>
      </c>
      <c r="Y142" s="435">
        <v>79</v>
      </c>
      <c r="Z142" s="435">
        <v>4</v>
      </c>
      <c r="AA142" s="435">
        <v>29</v>
      </c>
      <c r="AB142" s="435">
        <v>45</v>
      </c>
      <c r="AC142" s="435">
        <v>129</v>
      </c>
      <c r="AD142" s="435">
        <v>94</v>
      </c>
      <c r="AE142" s="436">
        <v>119</v>
      </c>
      <c r="AF142" s="362">
        <f t="shared" si="98"/>
        <v>83810</v>
      </c>
      <c r="AG142" s="363">
        <f t="shared" si="99"/>
        <v>9082800</v>
      </c>
      <c r="AH142" s="227"/>
      <c r="AJ142" s="219"/>
      <c r="AK142" s="434">
        <v>86</v>
      </c>
      <c r="AL142" s="435">
        <v>138</v>
      </c>
      <c r="AM142" s="435">
        <v>72</v>
      </c>
      <c r="AN142" s="435">
        <v>55</v>
      </c>
      <c r="AO142" s="435">
        <v>20</v>
      </c>
      <c r="AP142" s="435">
        <v>4</v>
      </c>
      <c r="AQ142" s="435">
        <v>79</v>
      </c>
      <c r="AR142" s="435">
        <v>29</v>
      </c>
      <c r="AS142" s="435">
        <v>45</v>
      </c>
      <c r="AT142" s="435">
        <v>129</v>
      </c>
      <c r="AU142" s="435">
        <v>94</v>
      </c>
      <c r="AV142" s="436">
        <v>119</v>
      </c>
      <c r="AW142" s="362">
        <f t="shared" si="100"/>
        <v>83810</v>
      </c>
      <c r="AX142" s="363">
        <f t="shared" si="101"/>
        <v>9082800</v>
      </c>
      <c r="AY142" s="227"/>
    </row>
    <row r="143" spans="2:51" x14ac:dyDescent="0.2">
      <c r="B143" s="219"/>
      <c r="C143" s="434">
        <v>56</v>
      </c>
      <c r="D143" s="435">
        <v>24</v>
      </c>
      <c r="E143" s="435">
        <v>134</v>
      </c>
      <c r="F143" s="435">
        <v>88</v>
      </c>
      <c r="G143" s="435">
        <v>115</v>
      </c>
      <c r="H143" s="435">
        <v>105</v>
      </c>
      <c r="I143" s="435">
        <v>70</v>
      </c>
      <c r="J143" s="435">
        <v>13</v>
      </c>
      <c r="K143" s="435">
        <v>15</v>
      </c>
      <c r="L143" s="435">
        <v>77</v>
      </c>
      <c r="M143" s="435">
        <v>131</v>
      </c>
      <c r="N143" s="436">
        <v>42</v>
      </c>
      <c r="O143" s="362">
        <f t="shared" si="96"/>
        <v>83810</v>
      </c>
      <c r="P143" s="363">
        <f t="shared" si="97"/>
        <v>9082800</v>
      </c>
      <c r="Q143" s="227"/>
      <c r="S143" s="219"/>
      <c r="T143" s="434">
        <v>56</v>
      </c>
      <c r="U143" s="435">
        <v>131</v>
      </c>
      <c r="V143" s="435">
        <v>134</v>
      </c>
      <c r="W143" s="435">
        <v>15</v>
      </c>
      <c r="X143" s="435">
        <v>115</v>
      </c>
      <c r="Y143" s="435">
        <v>70</v>
      </c>
      <c r="Z143" s="435">
        <v>105</v>
      </c>
      <c r="AA143" s="435">
        <v>13</v>
      </c>
      <c r="AB143" s="435">
        <v>88</v>
      </c>
      <c r="AC143" s="435">
        <v>77</v>
      </c>
      <c r="AD143" s="435">
        <v>24</v>
      </c>
      <c r="AE143" s="436">
        <v>42</v>
      </c>
      <c r="AF143" s="362">
        <f t="shared" si="98"/>
        <v>83810</v>
      </c>
      <c r="AG143" s="363">
        <f t="shared" si="99"/>
        <v>9082800</v>
      </c>
      <c r="AH143" s="227"/>
      <c r="AJ143" s="219"/>
      <c r="AK143" s="434">
        <v>56</v>
      </c>
      <c r="AL143" s="435">
        <v>131</v>
      </c>
      <c r="AM143" s="435">
        <v>134</v>
      </c>
      <c r="AN143" s="435">
        <v>88</v>
      </c>
      <c r="AO143" s="435">
        <v>115</v>
      </c>
      <c r="AP143" s="435">
        <v>105</v>
      </c>
      <c r="AQ143" s="435">
        <v>70</v>
      </c>
      <c r="AR143" s="435">
        <v>13</v>
      </c>
      <c r="AS143" s="435">
        <v>15</v>
      </c>
      <c r="AT143" s="435">
        <v>77</v>
      </c>
      <c r="AU143" s="435">
        <v>24</v>
      </c>
      <c r="AV143" s="436">
        <v>42</v>
      </c>
      <c r="AW143" s="362">
        <f t="shared" si="100"/>
        <v>83810</v>
      </c>
      <c r="AX143" s="363">
        <f t="shared" si="101"/>
        <v>9082800</v>
      </c>
      <c r="AY143" s="227"/>
    </row>
    <row r="144" spans="2:51" x14ac:dyDescent="0.2">
      <c r="B144" s="219"/>
      <c r="C144" s="434">
        <v>3</v>
      </c>
      <c r="D144" s="435">
        <v>143</v>
      </c>
      <c r="E144" s="435">
        <v>118</v>
      </c>
      <c r="F144" s="435">
        <v>50</v>
      </c>
      <c r="G144" s="435">
        <v>84</v>
      </c>
      <c r="H144" s="435">
        <v>117</v>
      </c>
      <c r="I144" s="435">
        <v>23</v>
      </c>
      <c r="J144" s="435">
        <v>25</v>
      </c>
      <c r="K144" s="435">
        <v>65</v>
      </c>
      <c r="L144" s="435">
        <v>58</v>
      </c>
      <c r="M144" s="435">
        <v>76</v>
      </c>
      <c r="N144" s="436">
        <v>108</v>
      </c>
      <c r="O144" s="362">
        <f t="shared" si="96"/>
        <v>83810</v>
      </c>
      <c r="P144" s="363">
        <f t="shared" si="97"/>
        <v>9082800</v>
      </c>
      <c r="Q144" s="227"/>
      <c r="S144" s="219"/>
      <c r="T144" s="434">
        <v>3</v>
      </c>
      <c r="U144" s="435">
        <v>76</v>
      </c>
      <c r="V144" s="435">
        <v>118</v>
      </c>
      <c r="W144" s="435">
        <v>50</v>
      </c>
      <c r="X144" s="435">
        <v>84</v>
      </c>
      <c r="Y144" s="435">
        <v>117</v>
      </c>
      <c r="Z144" s="435">
        <v>23</v>
      </c>
      <c r="AA144" s="435">
        <v>25</v>
      </c>
      <c r="AB144" s="435">
        <v>65</v>
      </c>
      <c r="AC144" s="435">
        <v>58</v>
      </c>
      <c r="AD144" s="435">
        <v>143</v>
      </c>
      <c r="AE144" s="436">
        <v>108</v>
      </c>
      <c r="AF144" s="362">
        <f t="shared" si="98"/>
        <v>83810</v>
      </c>
      <c r="AG144" s="363">
        <f t="shared" si="99"/>
        <v>9082800</v>
      </c>
      <c r="AH144" s="227"/>
      <c r="AJ144" s="219"/>
      <c r="AK144" s="434">
        <v>3</v>
      </c>
      <c r="AL144" s="435">
        <v>76</v>
      </c>
      <c r="AM144" s="435">
        <v>118</v>
      </c>
      <c r="AN144" s="435">
        <v>50</v>
      </c>
      <c r="AO144" s="435">
        <v>84</v>
      </c>
      <c r="AP144" s="435">
        <v>117</v>
      </c>
      <c r="AQ144" s="435">
        <v>23</v>
      </c>
      <c r="AR144" s="435">
        <v>25</v>
      </c>
      <c r="AS144" s="435">
        <v>65</v>
      </c>
      <c r="AT144" s="435">
        <v>58</v>
      </c>
      <c r="AU144" s="435">
        <v>143</v>
      </c>
      <c r="AV144" s="436">
        <v>108</v>
      </c>
      <c r="AW144" s="362">
        <f t="shared" si="100"/>
        <v>83810</v>
      </c>
      <c r="AX144" s="363">
        <f t="shared" si="101"/>
        <v>9082800</v>
      </c>
      <c r="AY144" s="227"/>
    </row>
    <row r="145" spans="2:51" x14ac:dyDescent="0.2">
      <c r="B145" s="219"/>
      <c r="C145" s="434">
        <v>142</v>
      </c>
      <c r="D145" s="435">
        <v>2</v>
      </c>
      <c r="E145" s="435">
        <v>27</v>
      </c>
      <c r="F145" s="435">
        <v>95</v>
      </c>
      <c r="G145" s="435">
        <v>61</v>
      </c>
      <c r="H145" s="435">
        <v>28</v>
      </c>
      <c r="I145" s="435">
        <v>122</v>
      </c>
      <c r="J145" s="435">
        <v>120</v>
      </c>
      <c r="K145" s="435">
        <v>80</v>
      </c>
      <c r="L145" s="435">
        <v>87</v>
      </c>
      <c r="M145" s="435">
        <v>69</v>
      </c>
      <c r="N145" s="436">
        <v>37</v>
      </c>
      <c r="O145" s="362">
        <f t="shared" si="96"/>
        <v>83810</v>
      </c>
      <c r="P145" s="363">
        <f t="shared" si="97"/>
        <v>9082800</v>
      </c>
      <c r="Q145" s="227"/>
      <c r="S145" s="219"/>
      <c r="T145" s="434">
        <v>142</v>
      </c>
      <c r="U145" s="435">
        <v>69</v>
      </c>
      <c r="V145" s="435">
        <v>27</v>
      </c>
      <c r="W145" s="435">
        <v>95</v>
      </c>
      <c r="X145" s="435">
        <v>61</v>
      </c>
      <c r="Y145" s="435">
        <v>28</v>
      </c>
      <c r="Z145" s="435">
        <v>122</v>
      </c>
      <c r="AA145" s="435">
        <v>120</v>
      </c>
      <c r="AB145" s="435">
        <v>80</v>
      </c>
      <c r="AC145" s="435">
        <v>87</v>
      </c>
      <c r="AD145" s="435">
        <v>2</v>
      </c>
      <c r="AE145" s="436">
        <v>37</v>
      </c>
      <c r="AF145" s="362">
        <f t="shared" si="98"/>
        <v>83810</v>
      </c>
      <c r="AG145" s="363">
        <f t="shared" si="99"/>
        <v>9082800</v>
      </c>
      <c r="AH145" s="227"/>
      <c r="AJ145" s="219"/>
      <c r="AK145" s="434">
        <v>142</v>
      </c>
      <c r="AL145" s="435">
        <v>69</v>
      </c>
      <c r="AM145" s="435">
        <v>27</v>
      </c>
      <c r="AN145" s="435">
        <v>95</v>
      </c>
      <c r="AO145" s="435">
        <v>61</v>
      </c>
      <c r="AP145" s="435">
        <v>28</v>
      </c>
      <c r="AQ145" s="435">
        <v>122</v>
      </c>
      <c r="AR145" s="435">
        <v>120</v>
      </c>
      <c r="AS145" s="435">
        <v>80</v>
      </c>
      <c r="AT145" s="435">
        <v>87</v>
      </c>
      <c r="AU145" s="435">
        <v>2</v>
      </c>
      <c r="AV145" s="436">
        <v>37</v>
      </c>
      <c r="AW145" s="362">
        <f t="shared" si="100"/>
        <v>83810</v>
      </c>
      <c r="AX145" s="363">
        <f t="shared" si="101"/>
        <v>9082800</v>
      </c>
      <c r="AY145" s="227"/>
    </row>
    <row r="146" spans="2:51" x14ac:dyDescent="0.2">
      <c r="B146" s="219"/>
      <c r="C146" s="434">
        <v>89</v>
      </c>
      <c r="D146" s="435">
        <v>121</v>
      </c>
      <c r="E146" s="435">
        <v>11</v>
      </c>
      <c r="F146" s="435">
        <v>57</v>
      </c>
      <c r="G146" s="435">
        <v>30</v>
      </c>
      <c r="H146" s="435">
        <v>40</v>
      </c>
      <c r="I146" s="435">
        <v>75</v>
      </c>
      <c r="J146" s="435">
        <v>132</v>
      </c>
      <c r="K146" s="435">
        <v>130</v>
      </c>
      <c r="L146" s="435">
        <v>68</v>
      </c>
      <c r="M146" s="435">
        <v>14</v>
      </c>
      <c r="N146" s="436">
        <v>103</v>
      </c>
      <c r="O146" s="362">
        <f t="shared" si="96"/>
        <v>83810</v>
      </c>
      <c r="P146" s="363">
        <f t="shared" si="97"/>
        <v>9082800</v>
      </c>
      <c r="Q146" s="227"/>
      <c r="S146" s="219"/>
      <c r="T146" s="434">
        <v>89</v>
      </c>
      <c r="U146" s="435">
        <v>14</v>
      </c>
      <c r="V146" s="435">
        <v>11</v>
      </c>
      <c r="W146" s="435">
        <v>130</v>
      </c>
      <c r="X146" s="435">
        <v>30</v>
      </c>
      <c r="Y146" s="435">
        <v>75</v>
      </c>
      <c r="Z146" s="435">
        <v>40</v>
      </c>
      <c r="AA146" s="435">
        <v>132</v>
      </c>
      <c r="AB146" s="435">
        <v>57</v>
      </c>
      <c r="AC146" s="435">
        <v>68</v>
      </c>
      <c r="AD146" s="435">
        <v>121</v>
      </c>
      <c r="AE146" s="436">
        <v>103</v>
      </c>
      <c r="AF146" s="362">
        <f t="shared" si="98"/>
        <v>83810</v>
      </c>
      <c r="AG146" s="363">
        <f t="shared" si="99"/>
        <v>9082800</v>
      </c>
      <c r="AH146" s="227"/>
      <c r="AJ146" s="219"/>
      <c r="AK146" s="434">
        <v>89</v>
      </c>
      <c r="AL146" s="435">
        <v>14</v>
      </c>
      <c r="AM146" s="435">
        <v>11</v>
      </c>
      <c r="AN146" s="435">
        <v>57</v>
      </c>
      <c r="AO146" s="435">
        <v>30</v>
      </c>
      <c r="AP146" s="435">
        <v>40</v>
      </c>
      <c r="AQ146" s="435">
        <v>75</v>
      </c>
      <c r="AR146" s="435">
        <v>132</v>
      </c>
      <c r="AS146" s="435">
        <v>130</v>
      </c>
      <c r="AT146" s="435">
        <v>68</v>
      </c>
      <c r="AU146" s="435">
        <v>121</v>
      </c>
      <c r="AV146" s="436">
        <v>103</v>
      </c>
      <c r="AW146" s="362">
        <f t="shared" si="100"/>
        <v>83810</v>
      </c>
      <c r="AX146" s="363">
        <f t="shared" si="101"/>
        <v>9082800</v>
      </c>
      <c r="AY146" s="227"/>
    </row>
    <row r="147" spans="2:51" x14ac:dyDescent="0.2">
      <c r="B147" s="219"/>
      <c r="C147" s="434">
        <v>59</v>
      </c>
      <c r="D147" s="435">
        <v>51</v>
      </c>
      <c r="E147" s="435">
        <v>73</v>
      </c>
      <c r="F147" s="435">
        <v>90</v>
      </c>
      <c r="G147" s="435">
        <v>125</v>
      </c>
      <c r="H147" s="435">
        <v>141</v>
      </c>
      <c r="I147" s="435">
        <v>66</v>
      </c>
      <c r="J147" s="435">
        <v>116</v>
      </c>
      <c r="K147" s="435">
        <v>100</v>
      </c>
      <c r="L147" s="435">
        <v>16</v>
      </c>
      <c r="M147" s="435">
        <v>7</v>
      </c>
      <c r="N147" s="436">
        <v>26</v>
      </c>
      <c r="O147" s="362">
        <f t="shared" si="96"/>
        <v>83810</v>
      </c>
      <c r="P147" s="363">
        <f t="shared" si="97"/>
        <v>9082800</v>
      </c>
      <c r="Q147" s="227"/>
      <c r="S147" s="219"/>
      <c r="T147" s="434">
        <v>59</v>
      </c>
      <c r="U147" s="435">
        <v>7</v>
      </c>
      <c r="V147" s="435">
        <v>73</v>
      </c>
      <c r="W147" s="435">
        <v>90</v>
      </c>
      <c r="X147" s="435">
        <v>125</v>
      </c>
      <c r="Y147" s="435">
        <v>66</v>
      </c>
      <c r="Z147" s="435">
        <v>141</v>
      </c>
      <c r="AA147" s="435">
        <v>116</v>
      </c>
      <c r="AB147" s="435">
        <v>100</v>
      </c>
      <c r="AC147" s="435">
        <v>16</v>
      </c>
      <c r="AD147" s="435">
        <v>51</v>
      </c>
      <c r="AE147" s="436">
        <v>26</v>
      </c>
      <c r="AF147" s="362">
        <f t="shared" si="98"/>
        <v>83810</v>
      </c>
      <c r="AG147" s="363">
        <f t="shared" si="99"/>
        <v>9082800</v>
      </c>
      <c r="AH147" s="227"/>
      <c r="AJ147" s="219"/>
      <c r="AK147" s="434">
        <v>59</v>
      </c>
      <c r="AL147" s="435">
        <v>7</v>
      </c>
      <c r="AM147" s="435">
        <v>73</v>
      </c>
      <c r="AN147" s="435">
        <v>90</v>
      </c>
      <c r="AO147" s="435">
        <v>125</v>
      </c>
      <c r="AP147" s="435">
        <v>141</v>
      </c>
      <c r="AQ147" s="435">
        <v>66</v>
      </c>
      <c r="AR147" s="435">
        <v>116</v>
      </c>
      <c r="AS147" s="435">
        <v>100</v>
      </c>
      <c r="AT147" s="435">
        <v>16</v>
      </c>
      <c r="AU147" s="435">
        <v>51</v>
      </c>
      <c r="AV147" s="436">
        <v>26</v>
      </c>
      <c r="AW147" s="362">
        <f t="shared" si="100"/>
        <v>83810</v>
      </c>
      <c r="AX147" s="363">
        <f t="shared" si="101"/>
        <v>9082800</v>
      </c>
      <c r="AY147" s="227"/>
    </row>
    <row r="148" spans="2:51" x14ac:dyDescent="0.2">
      <c r="B148" s="219"/>
      <c r="C148" s="434">
        <v>43</v>
      </c>
      <c r="D148" s="435">
        <v>41</v>
      </c>
      <c r="E148" s="435">
        <v>111</v>
      </c>
      <c r="F148" s="435">
        <v>9</v>
      </c>
      <c r="G148" s="435">
        <v>97</v>
      </c>
      <c r="H148" s="435">
        <v>110</v>
      </c>
      <c r="I148" s="435">
        <v>140</v>
      </c>
      <c r="J148" s="435">
        <v>60</v>
      </c>
      <c r="K148" s="435">
        <v>10</v>
      </c>
      <c r="L148" s="435">
        <v>62</v>
      </c>
      <c r="M148" s="435">
        <v>123</v>
      </c>
      <c r="N148" s="436">
        <v>64</v>
      </c>
      <c r="O148" s="362">
        <f t="shared" si="96"/>
        <v>83810</v>
      </c>
      <c r="P148" s="363">
        <f t="shared" si="97"/>
        <v>9082800</v>
      </c>
      <c r="Q148" s="227"/>
      <c r="S148" s="219"/>
      <c r="T148" s="434">
        <v>43</v>
      </c>
      <c r="U148" s="435">
        <v>41</v>
      </c>
      <c r="V148" s="435">
        <v>111</v>
      </c>
      <c r="W148" s="435">
        <v>10</v>
      </c>
      <c r="X148" s="435">
        <v>97</v>
      </c>
      <c r="Y148" s="435">
        <v>140</v>
      </c>
      <c r="Z148" s="435">
        <v>110</v>
      </c>
      <c r="AA148" s="435">
        <v>60</v>
      </c>
      <c r="AB148" s="435">
        <v>9</v>
      </c>
      <c r="AC148" s="435">
        <v>62</v>
      </c>
      <c r="AD148" s="435">
        <v>123</v>
      </c>
      <c r="AE148" s="436">
        <v>64</v>
      </c>
      <c r="AF148" s="362">
        <f t="shared" si="98"/>
        <v>83810</v>
      </c>
      <c r="AG148" s="363">
        <f t="shared" si="99"/>
        <v>9082800</v>
      </c>
      <c r="AH148" s="227"/>
      <c r="AJ148" s="219"/>
      <c r="AK148" s="434">
        <v>43</v>
      </c>
      <c r="AL148" s="435">
        <v>41</v>
      </c>
      <c r="AM148" s="435">
        <v>111</v>
      </c>
      <c r="AN148" s="435">
        <v>9</v>
      </c>
      <c r="AO148" s="435">
        <v>97</v>
      </c>
      <c r="AP148" s="435">
        <v>110</v>
      </c>
      <c r="AQ148" s="435">
        <v>140</v>
      </c>
      <c r="AR148" s="435">
        <v>60</v>
      </c>
      <c r="AS148" s="435">
        <v>10</v>
      </c>
      <c r="AT148" s="435">
        <v>62</v>
      </c>
      <c r="AU148" s="435">
        <v>123</v>
      </c>
      <c r="AV148" s="436">
        <v>64</v>
      </c>
      <c r="AW148" s="362">
        <f t="shared" si="100"/>
        <v>83810</v>
      </c>
      <c r="AX148" s="363">
        <f t="shared" si="101"/>
        <v>9082800</v>
      </c>
      <c r="AY148" s="227"/>
    </row>
    <row r="149" spans="2:51" x14ac:dyDescent="0.2">
      <c r="B149" s="219"/>
      <c r="C149" s="434">
        <v>49</v>
      </c>
      <c r="D149" s="435">
        <v>112</v>
      </c>
      <c r="E149" s="435">
        <v>21</v>
      </c>
      <c r="F149" s="435">
        <v>106</v>
      </c>
      <c r="G149" s="435">
        <v>98</v>
      </c>
      <c r="H149" s="435">
        <v>93</v>
      </c>
      <c r="I149" s="435">
        <v>18</v>
      </c>
      <c r="J149" s="435">
        <v>107</v>
      </c>
      <c r="K149" s="435">
        <v>32</v>
      </c>
      <c r="L149" s="435">
        <v>144</v>
      </c>
      <c r="M149" s="435">
        <v>71</v>
      </c>
      <c r="N149" s="436">
        <v>19</v>
      </c>
      <c r="O149" s="362">
        <f t="shared" si="96"/>
        <v>83810</v>
      </c>
      <c r="P149" s="363">
        <f t="shared" si="97"/>
        <v>9082800</v>
      </c>
      <c r="Q149" s="227"/>
      <c r="S149" s="219"/>
      <c r="T149" s="434">
        <v>49</v>
      </c>
      <c r="U149" s="435">
        <v>112</v>
      </c>
      <c r="V149" s="435">
        <v>21</v>
      </c>
      <c r="W149" s="435">
        <v>32</v>
      </c>
      <c r="X149" s="435">
        <v>98</v>
      </c>
      <c r="Y149" s="435">
        <v>18</v>
      </c>
      <c r="Z149" s="435">
        <v>93</v>
      </c>
      <c r="AA149" s="435">
        <v>107</v>
      </c>
      <c r="AB149" s="435">
        <v>106</v>
      </c>
      <c r="AC149" s="435">
        <v>144</v>
      </c>
      <c r="AD149" s="435">
        <v>71</v>
      </c>
      <c r="AE149" s="436">
        <v>19</v>
      </c>
      <c r="AF149" s="362">
        <f t="shared" si="98"/>
        <v>83810</v>
      </c>
      <c r="AG149" s="363">
        <f t="shared" si="99"/>
        <v>9082800</v>
      </c>
      <c r="AH149" s="227"/>
      <c r="AJ149" s="219"/>
      <c r="AK149" s="434">
        <v>49</v>
      </c>
      <c r="AL149" s="435">
        <v>112</v>
      </c>
      <c r="AM149" s="435">
        <v>21</v>
      </c>
      <c r="AN149" s="435">
        <v>106</v>
      </c>
      <c r="AO149" s="435">
        <v>98</v>
      </c>
      <c r="AP149" s="435">
        <v>93</v>
      </c>
      <c r="AQ149" s="435">
        <v>18</v>
      </c>
      <c r="AR149" s="435">
        <v>107</v>
      </c>
      <c r="AS149" s="435">
        <v>32</v>
      </c>
      <c r="AT149" s="435">
        <v>144</v>
      </c>
      <c r="AU149" s="435">
        <v>71</v>
      </c>
      <c r="AV149" s="436">
        <v>19</v>
      </c>
      <c r="AW149" s="362">
        <f t="shared" si="100"/>
        <v>83810</v>
      </c>
      <c r="AX149" s="363">
        <f t="shared" si="101"/>
        <v>9082800</v>
      </c>
      <c r="AY149" s="227"/>
    </row>
    <row r="150" spans="2:51" ht="13.5" thickBot="1" x14ac:dyDescent="0.25">
      <c r="B150" s="219"/>
      <c r="C150" s="437">
        <v>133</v>
      </c>
      <c r="D150" s="438">
        <v>78</v>
      </c>
      <c r="E150" s="438">
        <v>92</v>
      </c>
      <c r="F150" s="438">
        <v>8</v>
      </c>
      <c r="G150" s="438">
        <v>139</v>
      </c>
      <c r="H150" s="438">
        <v>101</v>
      </c>
      <c r="I150" s="438">
        <v>54</v>
      </c>
      <c r="J150" s="438">
        <v>36</v>
      </c>
      <c r="K150" s="438">
        <v>99</v>
      </c>
      <c r="L150" s="438">
        <v>31</v>
      </c>
      <c r="M150" s="438">
        <v>82</v>
      </c>
      <c r="N150" s="439">
        <v>17</v>
      </c>
      <c r="O150" s="362">
        <f t="shared" si="96"/>
        <v>83810</v>
      </c>
      <c r="P150" s="363">
        <f t="shared" si="97"/>
        <v>9082800</v>
      </c>
      <c r="Q150" s="227"/>
      <c r="S150" s="219"/>
      <c r="T150" s="437">
        <v>133</v>
      </c>
      <c r="U150" s="438">
        <v>82</v>
      </c>
      <c r="V150" s="438">
        <v>92</v>
      </c>
      <c r="W150" s="438">
        <v>99</v>
      </c>
      <c r="X150" s="438">
        <v>139</v>
      </c>
      <c r="Y150" s="438">
        <v>101</v>
      </c>
      <c r="Z150" s="438">
        <v>54</v>
      </c>
      <c r="AA150" s="438">
        <v>36</v>
      </c>
      <c r="AB150" s="438">
        <v>8</v>
      </c>
      <c r="AC150" s="438">
        <v>31</v>
      </c>
      <c r="AD150" s="438">
        <v>78</v>
      </c>
      <c r="AE150" s="439">
        <v>17</v>
      </c>
      <c r="AF150" s="362">
        <f t="shared" si="98"/>
        <v>83810</v>
      </c>
      <c r="AG150" s="363">
        <f t="shared" si="99"/>
        <v>9082800</v>
      </c>
      <c r="AH150" s="227"/>
      <c r="AJ150" s="219"/>
      <c r="AK150" s="437">
        <v>133</v>
      </c>
      <c r="AL150" s="438">
        <v>82</v>
      </c>
      <c r="AM150" s="438">
        <v>92</v>
      </c>
      <c r="AN150" s="438">
        <v>8</v>
      </c>
      <c r="AO150" s="438">
        <v>139</v>
      </c>
      <c r="AP150" s="438">
        <v>101</v>
      </c>
      <c r="AQ150" s="438">
        <v>54</v>
      </c>
      <c r="AR150" s="438">
        <v>36</v>
      </c>
      <c r="AS150" s="438">
        <v>99</v>
      </c>
      <c r="AT150" s="438">
        <v>31</v>
      </c>
      <c r="AU150" s="438">
        <v>78</v>
      </c>
      <c r="AV150" s="439">
        <v>17</v>
      </c>
      <c r="AW150" s="362">
        <f t="shared" si="100"/>
        <v>83810</v>
      </c>
      <c r="AX150" s="363">
        <f t="shared" si="101"/>
        <v>9082800</v>
      </c>
      <c r="AY150" s="227"/>
    </row>
    <row r="151" spans="2:51" x14ac:dyDescent="0.2">
      <c r="B151" s="219"/>
      <c r="C151" s="367">
        <f t="shared" ref="C151:N151" si="102">SUMSQ(C139:C150)</f>
        <v>83810</v>
      </c>
      <c r="D151" s="368">
        <f t="shared" si="102"/>
        <v>83810</v>
      </c>
      <c r="E151" s="368">
        <f t="shared" si="102"/>
        <v>83810</v>
      </c>
      <c r="F151" s="368">
        <f t="shared" si="102"/>
        <v>83810</v>
      </c>
      <c r="G151" s="368">
        <f t="shared" si="102"/>
        <v>83810</v>
      </c>
      <c r="H151" s="368">
        <f t="shared" si="102"/>
        <v>83810</v>
      </c>
      <c r="I151" s="368">
        <f t="shared" si="102"/>
        <v>83810</v>
      </c>
      <c r="J151" s="368">
        <f t="shared" si="102"/>
        <v>83810</v>
      </c>
      <c r="K151" s="368">
        <f t="shared" si="102"/>
        <v>83810</v>
      </c>
      <c r="L151" s="368">
        <f t="shared" si="102"/>
        <v>83810</v>
      </c>
      <c r="M151" s="368">
        <f t="shared" si="102"/>
        <v>83810</v>
      </c>
      <c r="N151" s="368">
        <f t="shared" si="102"/>
        <v>83810</v>
      </c>
      <c r="O151" s="369">
        <f>SUMSQ(C139,D140,E141,F142,G143,H144,I145,J146,K147,L148,M149,N150)</f>
        <v>83810</v>
      </c>
      <c r="P151" s="427">
        <f>C139^3+D140^3+E141^3+F142^3+G143^3+H144^3+I145^3+J146^3+K147^3+L148^3+M149^3+N150^3</f>
        <v>9082800</v>
      </c>
      <c r="Q151" s="227"/>
      <c r="S151" s="219"/>
      <c r="T151" s="367">
        <f t="shared" ref="T151:AE151" si="103">SUMSQ(T139:T150)</f>
        <v>83810</v>
      </c>
      <c r="U151" s="368">
        <f t="shared" si="103"/>
        <v>83810</v>
      </c>
      <c r="V151" s="368">
        <f t="shared" si="103"/>
        <v>83810</v>
      </c>
      <c r="W151" s="368">
        <f t="shared" si="103"/>
        <v>83810</v>
      </c>
      <c r="X151" s="368">
        <f t="shared" si="103"/>
        <v>83810</v>
      </c>
      <c r="Y151" s="368">
        <f t="shared" si="103"/>
        <v>83810</v>
      </c>
      <c r="Z151" s="368">
        <f t="shared" si="103"/>
        <v>83810</v>
      </c>
      <c r="AA151" s="368">
        <f t="shared" si="103"/>
        <v>83810</v>
      </c>
      <c r="AB151" s="368">
        <f t="shared" si="103"/>
        <v>83810</v>
      </c>
      <c r="AC151" s="368">
        <f t="shared" si="103"/>
        <v>83810</v>
      </c>
      <c r="AD151" s="368">
        <f t="shared" si="103"/>
        <v>83810</v>
      </c>
      <c r="AE151" s="368">
        <f t="shared" si="103"/>
        <v>83810</v>
      </c>
      <c r="AF151" s="369">
        <f>SUMSQ(T139,U140,V141,W142,X143,Y144,Z145,AA146,AB147,AC148,AD149,AE150)</f>
        <v>83810</v>
      </c>
      <c r="AG151" s="427">
        <f>T139^3+U140^3+V141^3+W142^3+X143^3+Y144^3+Z145^3+AA146^3+AB147^3+AC148^3+AD149^3+AE150^3</f>
        <v>9082800</v>
      </c>
      <c r="AH151" s="227"/>
      <c r="AJ151" s="219"/>
      <c r="AK151" s="367">
        <f t="shared" ref="AK151:AV151" si="104">SUMSQ(AK139:AK150)</f>
        <v>83810</v>
      </c>
      <c r="AL151" s="368">
        <f t="shared" si="104"/>
        <v>83810</v>
      </c>
      <c r="AM151" s="368">
        <f t="shared" si="104"/>
        <v>83810</v>
      </c>
      <c r="AN151" s="368">
        <f t="shared" si="104"/>
        <v>83810</v>
      </c>
      <c r="AO151" s="368">
        <f t="shared" si="104"/>
        <v>83810</v>
      </c>
      <c r="AP151" s="368">
        <f t="shared" si="104"/>
        <v>83810</v>
      </c>
      <c r="AQ151" s="368">
        <f t="shared" si="104"/>
        <v>83810</v>
      </c>
      <c r="AR151" s="368">
        <f t="shared" si="104"/>
        <v>83810</v>
      </c>
      <c r="AS151" s="368">
        <f t="shared" si="104"/>
        <v>83810</v>
      </c>
      <c r="AT151" s="368">
        <f t="shared" si="104"/>
        <v>83810</v>
      </c>
      <c r="AU151" s="368">
        <f t="shared" si="104"/>
        <v>83810</v>
      </c>
      <c r="AV151" s="368">
        <f t="shared" si="104"/>
        <v>83810</v>
      </c>
      <c r="AW151" s="369">
        <f>SUMSQ(AK139,AL140,AM141,AN142,AO143,AP144,AQ145,AR146,AS147,AT148,AU149,AV150)</f>
        <v>83810</v>
      </c>
      <c r="AX151" s="427">
        <f>AK139^3+AL140^3+AM141^3+AN142^3+AO143^3+AP144^3+AQ145^3+AR146^3+AS147^3+AT148^3+AU149^3+AV150^3</f>
        <v>9082800</v>
      </c>
      <c r="AY151" s="227"/>
    </row>
    <row r="152" spans="2:51" ht="13.5" thickBot="1" x14ac:dyDescent="0.25">
      <c r="B152" s="219"/>
      <c r="C152" s="272">
        <f t="shared" ref="C152:N152" si="105">C139^3+C140^3+C141^3+C142^3+C143^3+C144^3+C145^3+C146^3+C147^3+C148^3+C149^3+C150^3</f>
        <v>9082800</v>
      </c>
      <c r="D152" s="273">
        <f t="shared" si="105"/>
        <v>9082800</v>
      </c>
      <c r="E152" s="273">
        <f t="shared" si="105"/>
        <v>9082800</v>
      </c>
      <c r="F152" s="273">
        <f t="shared" si="105"/>
        <v>9082800</v>
      </c>
      <c r="G152" s="273">
        <f t="shared" si="105"/>
        <v>9082800</v>
      </c>
      <c r="H152" s="273">
        <f t="shared" si="105"/>
        <v>9082800</v>
      </c>
      <c r="I152" s="273">
        <f t="shared" si="105"/>
        <v>9082800</v>
      </c>
      <c r="J152" s="273">
        <f t="shared" si="105"/>
        <v>9082800</v>
      </c>
      <c r="K152" s="273">
        <f t="shared" si="105"/>
        <v>9082800</v>
      </c>
      <c r="L152" s="273">
        <f t="shared" si="105"/>
        <v>9082800</v>
      </c>
      <c r="M152" s="273">
        <f t="shared" si="105"/>
        <v>9082800</v>
      </c>
      <c r="N152" s="273">
        <f t="shared" si="105"/>
        <v>9082800</v>
      </c>
      <c r="O152" s="373">
        <f>SUMSQ(C150,D149,E148,F147,G146,H145,I144,J143,K142,L141,M140,N139)</f>
        <v>83810</v>
      </c>
      <c r="P152" s="428">
        <f>C150^3+D149^3+E148^3+F147^3+G146^3+H145^3+I144^3+J143^3+K142^3+L141^3+M140^3+N139^3</f>
        <v>9082800</v>
      </c>
      <c r="Q152" s="227"/>
      <c r="S152" s="219"/>
      <c r="T152" s="272">
        <f t="shared" ref="T152:AE152" si="106">T139^3+T140^3+T141^3+T142^3+T143^3+T144^3+T145^3+T146^3+T147^3+T148^3+T149^3+T150^3</f>
        <v>9082800</v>
      </c>
      <c r="U152" s="273">
        <f t="shared" si="106"/>
        <v>9082800</v>
      </c>
      <c r="V152" s="273">
        <f t="shared" si="106"/>
        <v>9082800</v>
      </c>
      <c r="W152" s="273">
        <f t="shared" si="106"/>
        <v>9082800</v>
      </c>
      <c r="X152" s="273">
        <f t="shared" si="106"/>
        <v>9082800</v>
      </c>
      <c r="Y152" s="273">
        <f t="shared" si="106"/>
        <v>9082800</v>
      </c>
      <c r="Z152" s="273">
        <f t="shared" si="106"/>
        <v>9082800</v>
      </c>
      <c r="AA152" s="273">
        <f t="shared" si="106"/>
        <v>9082800</v>
      </c>
      <c r="AB152" s="273">
        <f t="shared" si="106"/>
        <v>9082800</v>
      </c>
      <c r="AC152" s="273">
        <f t="shared" si="106"/>
        <v>9082800</v>
      </c>
      <c r="AD152" s="273">
        <f t="shared" si="106"/>
        <v>9082800</v>
      </c>
      <c r="AE152" s="273">
        <f t="shared" si="106"/>
        <v>9082800</v>
      </c>
      <c r="AF152" s="373">
        <f>SUMSQ(T150,U149,V148,W147,X146,Y145,Z144,AA143,AB142,AC141,AD140,AE139)</f>
        <v>83810</v>
      </c>
      <c r="AG152" s="428">
        <f>T150^3+U149^3+V148^3+W147^3+X146^3+Y145^3+Z144^3+AA143^3+AB142^3+AC141^3+AD140^3+AE139^3</f>
        <v>9082800</v>
      </c>
      <c r="AH152" s="227"/>
      <c r="AJ152" s="219"/>
      <c r="AK152" s="272">
        <f t="shared" ref="AK152:AV152" si="107">AK139^3+AK140^3+AK141^3+AK142^3+AK143^3+AK144^3+AK145^3+AK146^3+AK147^3+AK148^3+AK149^3+AK150^3</f>
        <v>9082800</v>
      </c>
      <c r="AL152" s="273">
        <f t="shared" si="107"/>
        <v>9082800</v>
      </c>
      <c r="AM152" s="273">
        <f t="shared" si="107"/>
        <v>9082800</v>
      </c>
      <c r="AN152" s="273">
        <f t="shared" si="107"/>
        <v>9082800</v>
      </c>
      <c r="AO152" s="273">
        <f t="shared" si="107"/>
        <v>9082800</v>
      </c>
      <c r="AP152" s="273">
        <f t="shared" si="107"/>
        <v>9082800</v>
      </c>
      <c r="AQ152" s="273">
        <f t="shared" si="107"/>
        <v>9082800</v>
      </c>
      <c r="AR152" s="273">
        <f t="shared" si="107"/>
        <v>9082800</v>
      </c>
      <c r="AS152" s="273">
        <f t="shared" si="107"/>
        <v>9082800</v>
      </c>
      <c r="AT152" s="273">
        <f t="shared" si="107"/>
        <v>9082800</v>
      </c>
      <c r="AU152" s="273">
        <f t="shared" si="107"/>
        <v>9082800</v>
      </c>
      <c r="AV152" s="273">
        <f t="shared" si="107"/>
        <v>9082800</v>
      </c>
      <c r="AW152" s="373">
        <f>SUMSQ(AK150,AL149,AM148,AN147,AO146,AP145,AQ144,AR143,AS142,AT141,AU140,AV139)</f>
        <v>83810</v>
      </c>
      <c r="AX152" s="428">
        <f>AK150^3+AL149^3+AM148^3+AN147^3+AO146^3+AP145^3+AQ144^3+AR143^3+AS142^3+AT141^3+AU140^3+AV139^3</f>
        <v>9082800</v>
      </c>
      <c r="AY152" s="227"/>
    </row>
    <row r="153" spans="2:51" ht="13.5" thickBot="1" x14ac:dyDescent="0.25">
      <c r="B153" s="275" t="s">
        <v>0</v>
      </c>
      <c r="C153" s="276"/>
      <c r="D153" s="276"/>
      <c r="E153" s="276"/>
      <c r="F153" s="276"/>
      <c r="G153" s="276"/>
      <c r="H153" s="276"/>
      <c r="I153" s="276"/>
      <c r="J153" s="276"/>
      <c r="K153" s="276"/>
      <c r="L153" s="276"/>
      <c r="M153" s="276"/>
      <c r="N153" s="276"/>
      <c r="O153" s="429"/>
      <c r="P153" s="429"/>
      <c r="Q153" s="278"/>
      <c r="S153" s="275" t="s">
        <v>0</v>
      </c>
      <c r="T153" s="276"/>
      <c r="U153" s="276"/>
      <c r="V153" s="276"/>
      <c r="W153" s="276"/>
      <c r="X153" s="276"/>
      <c r="Y153" s="276"/>
      <c r="Z153" s="276"/>
      <c r="AA153" s="276"/>
      <c r="AB153" s="276"/>
      <c r="AC153" s="276"/>
      <c r="AD153" s="276"/>
      <c r="AE153" s="276"/>
      <c r="AF153" s="429"/>
      <c r="AG153" s="429"/>
      <c r="AH153" s="278"/>
      <c r="AJ153" s="275" t="s">
        <v>0</v>
      </c>
      <c r="AK153" s="276"/>
      <c r="AL153" s="276"/>
      <c r="AM153" s="276"/>
      <c r="AN153" s="276"/>
      <c r="AO153" s="276"/>
      <c r="AP153" s="276"/>
      <c r="AQ153" s="276"/>
      <c r="AR153" s="276"/>
      <c r="AS153" s="276"/>
      <c r="AT153" s="276"/>
      <c r="AU153" s="276"/>
      <c r="AV153" s="276"/>
      <c r="AW153" s="429"/>
      <c r="AX153" s="429"/>
      <c r="AY153" s="278"/>
    </row>
    <row r="154" spans="2:51" ht="13.5" thickBot="1" x14ac:dyDescent="0.25">
      <c r="C154" s="140" t="s">
        <v>0</v>
      </c>
      <c r="T154" s="140" t="s">
        <v>0</v>
      </c>
      <c r="AK154" s="140" t="s">
        <v>0</v>
      </c>
    </row>
    <row r="155" spans="2:51" ht="13.5" thickBot="1" x14ac:dyDescent="0.25">
      <c r="B155" s="215" t="s">
        <v>0</v>
      </c>
      <c r="C155" s="216"/>
      <c r="D155" s="216"/>
      <c r="E155" s="216"/>
      <c r="F155" s="216"/>
      <c r="G155" s="216"/>
      <c r="H155" s="216"/>
      <c r="I155" s="353" t="s">
        <v>351</v>
      </c>
      <c r="J155" s="216"/>
      <c r="K155" s="216"/>
      <c r="L155" s="216"/>
      <c r="M155" s="216"/>
      <c r="N155" s="216"/>
      <c r="O155" s="216"/>
      <c r="P155" s="216"/>
      <c r="Q155" s="217"/>
      <c r="S155" s="215" t="s">
        <v>0</v>
      </c>
      <c r="T155" s="216"/>
      <c r="U155" s="216"/>
      <c r="V155" s="216"/>
      <c r="W155" s="216"/>
      <c r="X155" s="216"/>
      <c r="Y155" s="216"/>
      <c r="Z155" s="353" t="s">
        <v>352</v>
      </c>
      <c r="AA155" s="216"/>
      <c r="AB155" s="216"/>
      <c r="AC155" s="216"/>
      <c r="AD155" s="216"/>
      <c r="AE155" s="216"/>
      <c r="AF155" s="216"/>
      <c r="AG155" s="216"/>
      <c r="AH155" s="217"/>
      <c r="AJ155" s="215" t="s">
        <v>0</v>
      </c>
      <c r="AK155" s="216"/>
      <c r="AL155" s="216"/>
      <c r="AM155" s="216"/>
      <c r="AN155" s="216"/>
      <c r="AO155" s="216"/>
      <c r="AP155" s="216"/>
      <c r="AQ155" s="353" t="s">
        <v>353</v>
      </c>
      <c r="AR155" s="216"/>
      <c r="AS155" s="216"/>
      <c r="AT155" s="216"/>
      <c r="AU155" s="216"/>
      <c r="AV155" s="216"/>
      <c r="AW155" s="216"/>
      <c r="AX155" s="216"/>
      <c r="AY155" s="217"/>
    </row>
    <row r="156" spans="2:51" x14ac:dyDescent="0.2">
      <c r="B156" s="219"/>
      <c r="C156" s="440">
        <v>12</v>
      </c>
      <c r="D156" s="432">
        <v>67</v>
      </c>
      <c r="E156" s="432">
        <v>53</v>
      </c>
      <c r="F156" s="432">
        <v>46</v>
      </c>
      <c r="G156" s="432">
        <v>6</v>
      </c>
      <c r="H156" s="432">
        <v>44</v>
      </c>
      <c r="I156" s="432">
        <v>91</v>
      </c>
      <c r="J156" s="432">
        <v>109</v>
      </c>
      <c r="K156" s="432">
        <v>137</v>
      </c>
      <c r="L156" s="432">
        <v>114</v>
      </c>
      <c r="M156" s="432">
        <v>63</v>
      </c>
      <c r="N156" s="433">
        <v>128</v>
      </c>
      <c r="O156" s="357">
        <f t="shared" ref="O156:O167" si="108">SUMSQ(C156:N156)</f>
        <v>83810</v>
      </c>
      <c r="P156" s="358">
        <f t="shared" ref="P156:P167" si="109">C156^3+D156^3+E156^3+F156^3+G156^3+H156^3+I156^3+J156^3+K156^3+L156^3+M156^3+N156^3</f>
        <v>9082800</v>
      </c>
      <c r="Q156" s="227"/>
      <c r="S156" s="219"/>
      <c r="T156" s="440">
        <v>20</v>
      </c>
      <c r="U156" s="432">
        <v>58</v>
      </c>
      <c r="V156" s="432">
        <v>43</v>
      </c>
      <c r="W156" s="432">
        <v>85</v>
      </c>
      <c r="X156" s="432">
        <v>68</v>
      </c>
      <c r="Y156" s="432">
        <v>138</v>
      </c>
      <c r="Z156" s="432">
        <v>93</v>
      </c>
      <c r="AA156" s="432">
        <v>5</v>
      </c>
      <c r="AB156" s="432">
        <v>91</v>
      </c>
      <c r="AC156" s="432">
        <v>134</v>
      </c>
      <c r="AD156" s="432">
        <v>108</v>
      </c>
      <c r="AE156" s="433">
        <v>27</v>
      </c>
      <c r="AF156" s="357">
        <f t="shared" ref="AF156:AF167" si="110">SUMSQ(T156:AE156)</f>
        <v>83810</v>
      </c>
      <c r="AG156" s="358">
        <f t="shared" ref="AG156:AG167" si="111">T156^3+U156^3+V156^3+W156^3+X156^3+Y156^3+Z156^3+AA156^3+AB156^3+AC156^3+AD156^3+AE156^3</f>
        <v>9082800</v>
      </c>
      <c r="AH156" s="227"/>
      <c r="AJ156" s="219"/>
      <c r="AK156" s="440">
        <v>20</v>
      </c>
      <c r="AL156" s="432">
        <v>58</v>
      </c>
      <c r="AM156" s="432">
        <v>43</v>
      </c>
      <c r="AN156" s="432">
        <v>85</v>
      </c>
      <c r="AO156" s="432">
        <v>68</v>
      </c>
      <c r="AP156" s="432">
        <v>138</v>
      </c>
      <c r="AQ156" s="432">
        <v>93</v>
      </c>
      <c r="AR156" s="432">
        <v>5</v>
      </c>
      <c r="AS156" s="432">
        <v>91</v>
      </c>
      <c r="AT156" s="432">
        <v>134</v>
      </c>
      <c r="AU156" s="432">
        <v>108</v>
      </c>
      <c r="AV156" s="433">
        <v>27</v>
      </c>
      <c r="AW156" s="357">
        <f t="shared" ref="AW156:AW167" si="112">SUMSQ(AK156:AV156)</f>
        <v>83810</v>
      </c>
      <c r="AX156" s="358">
        <f t="shared" ref="AX156:AX167" si="113">AK156^3+AL156^3+AM156^3+AN156^3+AO156^3+AP156^3+AQ156^3+AR156^3+AS156^3+AT156^3+AU156^3+AV156^3</f>
        <v>9082800</v>
      </c>
      <c r="AY156" s="227"/>
    </row>
    <row r="157" spans="2:51" x14ac:dyDescent="0.2">
      <c r="B157" s="219"/>
      <c r="C157" s="434">
        <v>96</v>
      </c>
      <c r="D157" s="435">
        <v>33</v>
      </c>
      <c r="E157" s="435">
        <v>124</v>
      </c>
      <c r="F157" s="435">
        <v>113</v>
      </c>
      <c r="G157" s="435">
        <v>47</v>
      </c>
      <c r="H157" s="435">
        <v>52</v>
      </c>
      <c r="I157" s="435">
        <v>127</v>
      </c>
      <c r="J157" s="435">
        <v>38</v>
      </c>
      <c r="K157" s="435">
        <v>39</v>
      </c>
      <c r="L157" s="435">
        <v>1</v>
      </c>
      <c r="M157" s="435">
        <v>74</v>
      </c>
      <c r="N157" s="436">
        <v>126</v>
      </c>
      <c r="O157" s="362">
        <f t="shared" si="108"/>
        <v>83810</v>
      </c>
      <c r="P157" s="363">
        <f t="shared" si="109"/>
        <v>9082800</v>
      </c>
      <c r="Q157" s="227"/>
      <c r="S157" s="219"/>
      <c r="T157" s="434">
        <v>127</v>
      </c>
      <c r="U157" s="435">
        <v>26</v>
      </c>
      <c r="V157" s="435">
        <v>21</v>
      </c>
      <c r="W157" s="435">
        <v>143</v>
      </c>
      <c r="X157" s="435">
        <v>74</v>
      </c>
      <c r="Y157" s="435">
        <v>78</v>
      </c>
      <c r="Z157" s="435">
        <v>56</v>
      </c>
      <c r="AA157" s="435">
        <v>49</v>
      </c>
      <c r="AB157" s="435">
        <v>97</v>
      </c>
      <c r="AC157" s="435">
        <v>84</v>
      </c>
      <c r="AD157" s="435">
        <v>112</v>
      </c>
      <c r="AE157" s="436">
        <v>3</v>
      </c>
      <c r="AF157" s="362">
        <f t="shared" si="110"/>
        <v>83810</v>
      </c>
      <c r="AG157" s="363">
        <f t="shared" si="111"/>
        <v>9082800</v>
      </c>
      <c r="AH157" s="227"/>
      <c r="AJ157" s="219"/>
      <c r="AK157" s="434">
        <v>21</v>
      </c>
      <c r="AL157" s="435">
        <v>26</v>
      </c>
      <c r="AM157" s="435">
        <v>127</v>
      </c>
      <c r="AN157" s="435">
        <v>143</v>
      </c>
      <c r="AO157" s="435">
        <v>74</v>
      </c>
      <c r="AP157" s="435">
        <v>78</v>
      </c>
      <c r="AQ157" s="435">
        <v>56</v>
      </c>
      <c r="AR157" s="435">
        <v>49</v>
      </c>
      <c r="AS157" s="435">
        <v>97</v>
      </c>
      <c r="AT157" s="435">
        <v>84</v>
      </c>
      <c r="AU157" s="435">
        <v>112</v>
      </c>
      <c r="AV157" s="436">
        <v>3</v>
      </c>
      <c r="AW157" s="362">
        <f t="shared" si="112"/>
        <v>83810</v>
      </c>
      <c r="AX157" s="363">
        <f t="shared" si="113"/>
        <v>9082800</v>
      </c>
      <c r="AY157" s="227"/>
    </row>
    <row r="158" spans="2:51" x14ac:dyDescent="0.2">
      <c r="B158" s="219"/>
      <c r="C158" s="434">
        <v>102</v>
      </c>
      <c r="D158" s="435">
        <v>104</v>
      </c>
      <c r="E158" s="435">
        <v>34</v>
      </c>
      <c r="F158" s="435">
        <v>135</v>
      </c>
      <c r="G158" s="435">
        <v>48</v>
      </c>
      <c r="H158" s="435">
        <v>35</v>
      </c>
      <c r="I158" s="435">
        <v>5</v>
      </c>
      <c r="J158" s="435">
        <v>85</v>
      </c>
      <c r="K158" s="435">
        <v>136</v>
      </c>
      <c r="L158" s="435">
        <v>83</v>
      </c>
      <c r="M158" s="435">
        <v>22</v>
      </c>
      <c r="N158" s="436">
        <v>81</v>
      </c>
      <c r="O158" s="362">
        <f t="shared" si="108"/>
        <v>83810</v>
      </c>
      <c r="P158" s="363">
        <f t="shared" si="109"/>
        <v>9082800</v>
      </c>
      <c r="Q158" s="227"/>
      <c r="S158" s="219"/>
      <c r="T158" s="434">
        <v>70</v>
      </c>
      <c r="U158" s="435">
        <v>111</v>
      </c>
      <c r="V158" s="435">
        <v>29</v>
      </c>
      <c r="W158" s="435">
        <v>104</v>
      </c>
      <c r="X158" s="435">
        <v>114</v>
      </c>
      <c r="Y158" s="435">
        <v>139</v>
      </c>
      <c r="Z158" s="435">
        <v>55</v>
      </c>
      <c r="AA158" s="435">
        <v>53</v>
      </c>
      <c r="AB158" s="435">
        <v>4</v>
      </c>
      <c r="AC158" s="435">
        <v>24</v>
      </c>
      <c r="AD158" s="435">
        <v>117</v>
      </c>
      <c r="AE158" s="436">
        <v>50</v>
      </c>
      <c r="AF158" s="362">
        <f t="shared" si="110"/>
        <v>83810</v>
      </c>
      <c r="AG158" s="363">
        <f t="shared" si="111"/>
        <v>9082800</v>
      </c>
      <c r="AH158" s="227"/>
      <c r="AJ158" s="219"/>
      <c r="AK158" s="434">
        <v>70</v>
      </c>
      <c r="AL158" s="435">
        <v>111</v>
      </c>
      <c r="AM158" s="435">
        <v>29</v>
      </c>
      <c r="AN158" s="435">
        <v>104</v>
      </c>
      <c r="AO158" s="435">
        <v>114</v>
      </c>
      <c r="AP158" s="435">
        <v>139</v>
      </c>
      <c r="AQ158" s="435">
        <v>55</v>
      </c>
      <c r="AR158" s="435">
        <v>53</v>
      </c>
      <c r="AS158" s="435">
        <v>4</v>
      </c>
      <c r="AT158" s="435">
        <v>24</v>
      </c>
      <c r="AU158" s="435">
        <v>117</v>
      </c>
      <c r="AV158" s="436">
        <v>50</v>
      </c>
      <c r="AW158" s="362">
        <f t="shared" si="112"/>
        <v>83810</v>
      </c>
      <c r="AX158" s="363">
        <f t="shared" si="113"/>
        <v>9082800</v>
      </c>
      <c r="AY158" s="227"/>
    </row>
    <row r="159" spans="2:51" x14ac:dyDescent="0.2">
      <c r="B159" s="219"/>
      <c r="C159" s="434">
        <v>86</v>
      </c>
      <c r="D159" s="435">
        <v>94</v>
      </c>
      <c r="E159" s="435">
        <v>72</v>
      </c>
      <c r="F159" s="435">
        <v>55</v>
      </c>
      <c r="G159" s="435">
        <v>20</v>
      </c>
      <c r="H159" s="435">
        <v>4</v>
      </c>
      <c r="I159" s="435">
        <v>79</v>
      </c>
      <c r="J159" s="435">
        <v>29</v>
      </c>
      <c r="K159" s="435">
        <v>45</v>
      </c>
      <c r="L159" s="435">
        <v>129</v>
      </c>
      <c r="M159" s="435">
        <v>138</v>
      </c>
      <c r="N159" s="436">
        <v>119</v>
      </c>
      <c r="O159" s="362">
        <f t="shared" si="108"/>
        <v>83810</v>
      </c>
      <c r="P159" s="363">
        <f t="shared" si="109"/>
        <v>9082800</v>
      </c>
      <c r="Q159" s="227"/>
      <c r="S159" s="219"/>
      <c r="T159" s="434">
        <v>63</v>
      </c>
      <c r="U159" s="435">
        <v>36</v>
      </c>
      <c r="V159" s="435">
        <v>35</v>
      </c>
      <c r="W159" s="435">
        <v>40</v>
      </c>
      <c r="X159" s="435">
        <v>133</v>
      </c>
      <c r="Y159" s="435">
        <v>101</v>
      </c>
      <c r="Z159" s="435">
        <v>1</v>
      </c>
      <c r="AA159" s="435">
        <v>123</v>
      </c>
      <c r="AB159" s="435">
        <v>38</v>
      </c>
      <c r="AC159" s="435">
        <v>76</v>
      </c>
      <c r="AD159" s="435">
        <v>98</v>
      </c>
      <c r="AE159" s="436">
        <v>126</v>
      </c>
      <c r="AF159" s="362">
        <f t="shared" si="110"/>
        <v>83810</v>
      </c>
      <c r="AG159" s="363">
        <f t="shared" si="111"/>
        <v>9082800</v>
      </c>
      <c r="AH159" s="227"/>
      <c r="AJ159" s="219"/>
      <c r="AK159" s="434">
        <v>35</v>
      </c>
      <c r="AL159" s="435">
        <v>36</v>
      </c>
      <c r="AM159" s="435">
        <v>63</v>
      </c>
      <c r="AN159" s="435">
        <v>40</v>
      </c>
      <c r="AO159" s="435">
        <v>133</v>
      </c>
      <c r="AP159" s="435">
        <v>101</v>
      </c>
      <c r="AQ159" s="435">
        <v>1</v>
      </c>
      <c r="AR159" s="435">
        <v>123</v>
      </c>
      <c r="AS159" s="435">
        <v>38</v>
      </c>
      <c r="AT159" s="435">
        <v>76</v>
      </c>
      <c r="AU159" s="435">
        <v>98</v>
      </c>
      <c r="AV159" s="436">
        <v>126</v>
      </c>
      <c r="AW159" s="362">
        <f t="shared" si="112"/>
        <v>83810</v>
      </c>
      <c r="AX159" s="363">
        <f t="shared" si="113"/>
        <v>9082800</v>
      </c>
      <c r="AY159" s="227"/>
    </row>
    <row r="160" spans="2:51" x14ac:dyDescent="0.2">
      <c r="B160" s="219"/>
      <c r="C160" s="434">
        <v>56</v>
      </c>
      <c r="D160" s="435">
        <v>24</v>
      </c>
      <c r="E160" s="435">
        <v>134</v>
      </c>
      <c r="F160" s="435">
        <v>15</v>
      </c>
      <c r="G160" s="435">
        <v>115</v>
      </c>
      <c r="H160" s="435">
        <v>105</v>
      </c>
      <c r="I160" s="435">
        <v>70</v>
      </c>
      <c r="J160" s="435">
        <v>13</v>
      </c>
      <c r="K160" s="435">
        <v>88</v>
      </c>
      <c r="L160" s="435">
        <v>77</v>
      </c>
      <c r="M160" s="435">
        <v>131</v>
      </c>
      <c r="N160" s="436">
        <v>42</v>
      </c>
      <c r="O160" s="362">
        <f t="shared" si="108"/>
        <v>83810</v>
      </c>
      <c r="P160" s="363">
        <f t="shared" si="109"/>
        <v>9082800</v>
      </c>
      <c r="Q160" s="227"/>
      <c r="S160" s="219"/>
      <c r="T160" s="434">
        <v>131</v>
      </c>
      <c r="U160" s="435">
        <v>132</v>
      </c>
      <c r="V160" s="435">
        <v>57</v>
      </c>
      <c r="W160" s="435">
        <v>72</v>
      </c>
      <c r="X160" s="435">
        <v>42</v>
      </c>
      <c r="Y160" s="435">
        <v>83</v>
      </c>
      <c r="Z160" s="435">
        <v>122</v>
      </c>
      <c r="AA160" s="435">
        <v>25</v>
      </c>
      <c r="AB160" s="435">
        <v>17</v>
      </c>
      <c r="AC160" s="435">
        <v>10</v>
      </c>
      <c r="AD160" s="435">
        <v>100</v>
      </c>
      <c r="AE160" s="436">
        <v>79</v>
      </c>
      <c r="AF160" s="362">
        <f t="shared" si="110"/>
        <v>83810</v>
      </c>
      <c r="AG160" s="363">
        <f t="shared" si="111"/>
        <v>9082800</v>
      </c>
      <c r="AH160" s="227"/>
      <c r="AJ160" s="219"/>
      <c r="AK160" s="434">
        <v>57</v>
      </c>
      <c r="AL160" s="435">
        <v>132</v>
      </c>
      <c r="AM160" s="435">
        <v>131</v>
      </c>
      <c r="AN160" s="435">
        <v>72</v>
      </c>
      <c r="AO160" s="435">
        <v>42</v>
      </c>
      <c r="AP160" s="435">
        <v>83</v>
      </c>
      <c r="AQ160" s="435">
        <v>122</v>
      </c>
      <c r="AR160" s="435">
        <v>25</v>
      </c>
      <c r="AS160" s="435">
        <v>17</v>
      </c>
      <c r="AT160" s="435">
        <v>10</v>
      </c>
      <c r="AU160" s="435">
        <v>100</v>
      </c>
      <c r="AV160" s="436">
        <v>79</v>
      </c>
      <c r="AW160" s="362">
        <f t="shared" si="112"/>
        <v>83810</v>
      </c>
      <c r="AX160" s="363">
        <f t="shared" si="113"/>
        <v>9082800</v>
      </c>
      <c r="AY160" s="227"/>
    </row>
    <row r="161" spans="2:51" x14ac:dyDescent="0.2">
      <c r="B161" s="219"/>
      <c r="C161" s="434">
        <v>3</v>
      </c>
      <c r="D161" s="435">
        <v>143</v>
      </c>
      <c r="E161" s="435">
        <v>118</v>
      </c>
      <c r="F161" s="435">
        <v>50</v>
      </c>
      <c r="G161" s="435">
        <v>84</v>
      </c>
      <c r="H161" s="435">
        <v>117</v>
      </c>
      <c r="I161" s="435">
        <v>23</v>
      </c>
      <c r="J161" s="435">
        <v>25</v>
      </c>
      <c r="K161" s="435">
        <v>65</v>
      </c>
      <c r="L161" s="435">
        <v>58</v>
      </c>
      <c r="M161" s="435">
        <v>76</v>
      </c>
      <c r="N161" s="436">
        <v>108</v>
      </c>
      <c r="O161" s="362">
        <f t="shared" si="108"/>
        <v>83810</v>
      </c>
      <c r="P161" s="363">
        <f t="shared" si="109"/>
        <v>9082800</v>
      </c>
      <c r="Q161" s="227"/>
      <c r="S161" s="219"/>
      <c r="T161" s="434">
        <v>39</v>
      </c>
      <c r="U161" s="435">
        <v>113</v>
      </c>
      <c r="V161" s="435">
        <v>130</v>
      </c>
      <c r="W161" s="435">
        <v>16</v>
      </c>
      <c r="X161" s="435">
        <v>9</v>
      </c>
      <c r="Y161" s="435">
        <v>99</v>
      </c>
      <c r="Z161" s="435">
        <v>30</v>
      </c>
      <c r="AA161" s="435">
        <v>64</v>
      </c>
      <c r="AB161" s="435">
        <v>94</v>
      </c>
      <c r="AC161" s="435">
        <v>59</v>
      </c>
      <c r="AD161" s="435">
        <v>137</v>
      </c>
      <c r="AE161" s="436">
        <v>80</v>
      </c>
      <c r="AF161" s="362">
        <f t="shared" si="110"/>
        <v>83810</v>
      </c>
      <c r="AG161" s="363">
        <f t="shared" si="111"/>
        <v>9082800</v>
      </c>
      <c r="AH161" s="227"/>
      <c r="AJ161" s="219"/>
      <c r="AK161" s="434">
        <v>130</v>
      </c>
      <c r="AL161" s="435">
        <v>113</v>
      </c>
      <c r="AM161" s="435">
        <v>39</v>
      </c>
      <c r="AN161" s="435">
        <v>16</v>
      </c>
      <c r="AO161" s="435">
        <v>9</v>
      </c>
      <c r="AP161" s="435">
        <v>99</v>
      </c>
      <c r="AQ161" s="435">
        <v>30</v>
      </c>
      <c r="AR161" s="435">
        <v>64</v>
      </c>
      <c r="AS161" s="435">
        <v>94</v>
      </c>
      <c r="AT161" s="435">
        <v>59</v>
      </c>
      <c r="AU161" s="435">
        <v>137</v>
      </c>
      <c r="AV161" s="436">
        <v>80</v>
      </c>
      <c r="AW161" s="362">
        <f t="shared" si="112"/>
        <v>83810</v>
      </c>
      <c r="AX161" s="363">
        <f t="shared" si="113"/>
        <v>9082800</v>
      </c>
      <c r="AY161" s="227"/>
    </row>
    <row r="162" spans="2:51" x14ac:dyDescent="0.2">
      <c r="B162" s="219"/>
      <c r="C162" s="434">
        <v>142</v>
      </c>
      <c r="D162" s="435">
        <v>2</v>
      </c>
      <c r="E162" s="435">
        <v>27</v>
      </c>
      <c r="F162" s="435">
        <v>95</v>
      </c>
      <c r="G162" s="435">
        <v>61</v>
      </c>
      <c r="H162" s="435">
        <v>28</v>
      </c>
      <c r="I162" s="435">
        <v>122</v>
      </c>
      <c r="J162" s="435">
        <v>120</v>
      </c>
      <c r="K162" s="435">
        <v>80</v>
      </c>
      <c r="L162" s="435">
        <v>87</v>
      </c>
      <c r="M162" s="435">
        <v>69</v>
      </c>
      <c r="N162" s="436">
        <v>37</v>
      </c>
      <c r="O162" s="362">
        <f t="shared" si="108"/>
        <v>83810</v>
      </c>
      <c r="P162" s="363">
        <f t="shared" si="109"/>
        <v>9082800</v>
      </c>
      <c r="Q162" s="227"/>
      <c r="S162" s="219"/>
      <c r="T162" s="434">
        <v>106</v>
      </c>
      <c r="U162" s="435">
        <v>32</v>
      </c>
      <c r="V162" s="435">
        <v>15</v>
      </c>
      <c r="W162" s="435">
        <v>129</v>
      </c>
      <c r="X162" s="435">
        <v>136</v>
      </c>
      <c r="Y162" s="435">
        <v>46</v>
      </c>
      <c r="Z162" s="435">
        <v>115</v>
      </c>
      <c r="AA162" s="435">
        <v>81</v>
      </c>
      <c r="AB162" s="435">
        <v>51</v>
      </c>
      <c r="AC162" s="435">
        <v>86</v>
      </c>
      <c r="AD162" s="435">
        <v>8</v>
      </c>
      <c r="AE162" s="436">
        <v>65</v>
      </c>
      <c r="AF162" s="362">
        <f t="shared" si="110"/>
        <v>83810</v>
      </c>
      <c r="AG162" s="363">
        <f t="shared" si="111"/>
        <v>9082800</v>
      </c>
      <c r="AH162" s="227"/>
      <c r="AJ162" s="219"/>
      <c r="AK162" s="434">
        <v>15</v>
      </c>
      <c r="AL162" s="435">
        <v>32</v>
      </c>
      <c r="AM162" s="435">
        <v>106</v>
      </c>
      <c r="AN162" s="435">
        <v>129</v>
      </c>
      <c r="AO162" s="435">
        <v>136</v>
      </c>
      <c r="AP162" s="435">
        <v>46</v>
      </c>
      <c r="AQ162" s="435">
        <v>115</v>
      </c>
      <c r="AR162" s="435">
        <v>81</v>
      </c>
      <c r="AS162" s="435">
        <v>51</v>
      </c>
      <c r="AT162" s="435">
        <v>86</v>
      </c>
      <c r="AU162" s="435">
        <v>8</v>
      </c>
      <c r="AV162" s="436">
        <v>65</v>
      </c>
      <c r="AW162" s="362">
        <f t="shared" si="112"/>
        <v>83810</v>
      </c>
      <c r="AX162" s="363">
        <f t="shared" si="113"/>
        <v>9082800</v>
      </c>
      <c r="AY162" s="227"/>
    </row>
    <row r="163" spans="2:51" x14ac:dyDescent="0.2">
      <c r="B163" s="219"/>
      <c r="C163" s="434">
        <v>89</v>
      </c>
      <c r="D163" s="435">
        <v>121</v>
      </c>
      <c r="E163" s="435">
        <v>11</v>
      </c>
      <c r="F163" s="435">
        <v>130</v>
      </c>
      <c r="G163" s="435">
        <v>30</v>
      </c>
      <c r="H163" s="435">
        <v>40</v>
      </c>
      <c r="I163" s="435">
        <v>75</v>
      </c>
      <c r="J163" s="435">
        <v>132</v>
      </c>
      <c r="K163" s="435">
        <v>57</v>
      </c>
      <c r="L163" s="435">
        <v>68</v>
      </c>
      <c r="M163" s="435">
        <v>14</v>
      </c>
      <c r="N163" s="436">
        <v>103</v>
      </c>
      <c r="O163" s="362">
        <f t="shared" si="108"/>
        <v>83810</v>
      </c>
      <c r="P163" s="363">
        <f t="shared" si="109"/>
        <v>9082800</v>
      </c>
      <c r="Q163" s="227"/>
      <c r="S163" s="219"/>
      <c r="T163" s="434">
        <v>14</v>
      </c>
      <c r="U163" s="435">
        <v>13</v>
      </c>
      <c r="V163" s="435">
        <v>88</v>
      </c>
      <c r="W163" s="435">
        <v>73</v>
      </c>
      <c r="X163" s="435">
        <v>103</v>
      </c>
      <c r="Y163" s="435">
        <v>62</v>
      </c>
      <c r="Z163" s="435">
        <v>23</v>
      </c>
      <c r="AA163" s="435">
        <v>120</v>
      </c>
      <c r="AB163" s="435">
        <v>128</v>
      </c>
      <c r="AC163" s="435">
        <v>135</v>
      </c>
      <c r="AD163" s="435">
        <v>45</v>
      </c>
      <c r="AE163" s="436">
        <v>66</v>
      </c>
      <c r="AF163" s="362">
        <f t="shared" si="110"/>
        <v>83810</v>
      </c>
      <c r="AG163" s="363">
        <f t="shared" si="111"/>
        <v>9082800</v>
      </c>
      <c r="AH163" s="227"/>
      <c r="AJ163" s="219"/>
      <c r="AK163" s="434">
        <v>88</v>
      </c>
      <c r="AL163" s="435">
        <v>13</v>
      </c>
      <c r="AM163" s="435">
        <v>14</v>
      </c>
      <c r="AN163" s="435">
        <v>73</v>
      </c>
      <c r="AO163" s="435">
        <v>103</v>
      </c>
      <c r="AP163" s="435">
        <v>62</v>
      </c>
      <c r="AQ163" s="435">
        <v>23</v>
      </c>
      <c r="AR163" s="435">
        <v>120</v>
      </c>
      <c r="AS163" s="435">
        <v>128</v>
      </c>
      <c r="AT163" s="435">
        <v>135</v>
      </c>
      <c r="AU163" s="435">
        <v>45</v>
      </c>
      <c r="AV163" s="436">
        <v>66</v>
      </c>
      <c r="AW163" s="362">
        <f t="shared" si="112"/>
        <v>83810</v>
      </c>
      <c r="AX163" s="363">
        <f t="shared" si="113"/>
        <v>9082800</v>
      </c>
      <c r="AY163" s="227"/>
    </row>
    <row r="164" spans="2:51" x14ac:dyDescent="0.2">
      <c r="B164" s="219"/>
      <c r="C164" s="434">
        <v>59</v>
      </c>
      <c r="D164" s="435">
        <v>51</v>
      </c>
      <c r="E164" s="435">
        <v>73</v>
      </c>
      <c r="F164" s="435">
        <v>90</v>
      </c>
      <c r="G164" s="435">
        <v>125</v>
      </c>
      <c r="H164" s="435">
        <v>141</v>
      </c>
      <c r="I164" s="435">
        <v>66</v>
      </c>
      <c r="J164" s="435">
        <v>116</v>
      </c>
      <c r="K164" s="435">
        <v>100</v>
      </c>
      <c r="L164" s="435">
        <v>16</v>
      </c>
      <c r="M164" s="435">
        <v>7</v>
      </c>
      <c r="N164" s="436">
        <v>26</v>
      </c>
      <c r="O164" s="362">
        <f t="shared" si="108"/>
        <v>83810</v>
      </c>
      <c r="P164" s="363">
        <f t="shared" si="109"/>
        <v>9082800</v>
      </c>
      <c r="Q164" s="227"/>
      <c r="S164" s="219"/>
      <c r="T164" s="434">
        <v>82</v>
      </c>
      <c r="U164" s="435">
        <v>109</v>
      </c>
      <c r="V164" s="435">
        <v>110</v>
      </c>
      <c r="W164" s="435">
        <v>105</v>
      </c>
      <c r="X164" s="435">
        <v>12</v>
      </c>
      <c r="Y164" s="435">
        <v>44</v>
      </c>
      <c r="Z164" s="435">
        <v>144</v>
      </c>
      <c r="AA164" s="435">
        <v>22</v>
      </c>
      <c r="AB164" s="435">
        <v>107</v>
      </c>
      <c r="AC164" s="435">
        <v>69</v>
      </c>
      <c r="AD164" s="435">
        <v>47</v>
      </c>
      <c r="AE164" s="436">
        <v>19</v>
      </c>
      <c r="AF164" s="362">
        <f t="shared" si="110"/>
        <v>83810</v>
      </c>
      <c r="AG164" s="363">
        <f t="shared" si="111"/>
        <v>9082800</v>
      </c>
      <c r="AH164" s="227"/>
      <c r="AJ164" s="219"/>
      <c r="AK164" s="434">
        <v>110</v>
      </c>
      <c r="AL164" s="435">
        <v>109</v>
      </c>
      <c r="AM164" s="435">
        <v>82</v>
      </c>
      <c r="AN164" s="435">
        <v>105</v>
      </c>
      <c r="AO164" s="435">
        <v>12</v>
      </c>
      <c r="AP164" s="435">
        <v>44</v>
      </c>
      <c r="AQ164" s="435">
        <v>144</v>
      </c>
      <c r="AR164" s="435">
        <v>22</v>
      </c>
      <c r="AS164" s="435">
        <v>107</v>
      </c>
      <c r="AT164" s="435">
        <v>69</v>
      </c>
      <c r="AU164" s="435">
        <v>47</v>
      </c>
      <c r="AV164" s="436">
        <v>19</v>
      </c>
      <c r="AW164" s="362">
        <f t="shared" si="112"/>
        <v>83810</v>
      </c>
      <c r="AX164" s="363">
        <f t="shared" si="113"/>
        <v>9082800</v>
      </c>
      <c r="AY164" s="227"/>
    </row>
    <row r="165" spans="2:51" x14ac:dyDescent="0.2">
      <c r="B165" s="219"/>
      <c r="C165" s="434">
        <v>43</v>
      </c>
      <c r="D165" s="435">
        <v>41</v>
      </c>
      <c r="E165" s="435">
        <v>111</v>
      </c>
      <c r="F165" s="435">
        <v>10</v>
      </c>
      <c r="G165" s="435">
        <v>97</v>
      </c>
      <c r="H165" s="435">
        <v>110</v>
      </c>
      <c r="I165" s="435">
        <v>140</v>
      </c>
      <c r="J165" s="435">
        <v>60</v>
      </c>
      <c r="K165" s="435">
        <v>9</v>
      </c>
      <c r="L165" s="435">
        <v>62</v>
      </c>
      <c r="M165" s="435">
        <v>123</v>
      </c>
      <c r="N165" s="436">
        <v>64</v>
      </c>
      <c r="O165" s="362">
        <f t="shared" si="108"/>
        <v>83810</v>
      </c>
      <c r="P165" s="363">
        <f t="shared" si="109"/>
        <v>9082800</v>
      </c>
      <c r="Q165" s="227"/>
      <c r="S165" s="219"/>
      <c r="T165" s="434">
        <v>75</v>
      </c>
      <c r="U165" s="435">
        <v>34</v>
      </c>
      <c r="V165" s="435">
        <v>116</v>
      </c>
      <c r="W165" s="435">
        <v>41</v>
      </c>
      <c r="X165" s="435">
        <v>31</v>
      </c>
      <c r="Y165" s="435">
        <v>6</v>
      </c>
      <c r="Z165" s="435">
        <v>90</v>
      </c>
      <c r="AA165" s="435">
        <v>92</v>
      </c>
      <c r="AB165" s="435">
        <v>141</v>
      </c>
      <c r="AC165" s="435">
        <v>121</v>
      </c>
      <c r="AD165" s="435">
        <v>28</v>
      </c>
      <c r="AE165" s="436">
        <v>95</v>
      </c>
      <c r="AF165" s="362">
        <f t="shared" si="110"/>
        <v>83810</v>
      </c>
      <c r="AG165" s="363">
        <f t="shared" si="111"/>
        <v>9082800</v>
      </c>
      <c r="AH165" s="227"/>
      <c r="AJ165" s="219"/>
      <c r="AK165" s="434">
        <v>75</v>
      </c>
      <c r="AL165" s="435">
        <v>34</v>
      </c>
      <c r="AM165" s="435">
        <v>116</v>
      </c>
      <c r="AN165" s="435">
        <v>41</v>
      </c>
      <c r="AO165" s="435">
        <v>31</v>
      </c>
      <c r="AP165" s="435">
        <v>6</v>
      </c>
      <c r="AQ165" s="435">
        <v>90</v>
      </c>
      <c r="AR165" s="435">
        <v>92</v>
      </c>
      <c r="AS165" s="435">
        <v>141</v>
      </c>
      <c r="AT165" s="435">
        <v>121</v>
      </c>
      <c r="AU165" s="435">
        <v>28</v>
      </c>
      <c r="AV165" s="436">
        <v>95</v>
      </c>
      <c r="AW165" s="362">
        <f t="shared" si="112"/>
        <v>83810</v>
      </c>
      <c r="AX165" s="363">
        <f t="shared" si="113"/>
        <v>9082800</v>
      </c>
      <c r="AY165" s="227"/>
    </row>
    <row r="166" spans="2:51" x14ac:dyDescent="0.2">
      <c r="B166" s="219"/>
      <c r="C166" s="434">
        <v>49</v>
      </c>
      <c r="D166" s="435">
        <v>112</v>
      </c>
      <c r="E166" s="435">
        <v>21</v>
      </c>
      <c r="F166" s="435">
        <v>32</v>
      </c>
      <c r="G166" s="435">
        <v>98</v>
      </c>
      <c r="H166" s="435">
        <v>93</v>
      </c>
      <c r="I166" s="435">
        <v>18</v>
      </c>
      <c r="J166" s="435">
        <v>107</v>
      </c>
      <c r="K166" s="435">
        <v>106</v>
      </c>
      <c r="L166" s="435">
        <v>144</v>
      </c>
      <c r="M166" s="435">
        <v>71</v>
      </c>
      <c r="N166" s="436">
        <v>19</v>
      </c>
      <c r="O166" s="362">
        <f t="shared" si="108"/>
        <v>83810</v>
      </c>
      <c r="P166" s="363">
        <f t="shared" si="109"/>
        <v>9082800</v>
      </c>
      <c r="Q166" s="227"/>
      <c r="S166" s="219"/>
      <c r="T166" s="434">
        <v>18</v>
      </c>
      <c r="U166" s="435">
        <v>119</v>
      </c>
      <c r="V166" s="435">
        <v>124</v>
      </c>
      <c r="W166" s="435">
        <v>2</v>
      </c>
      <c r="X166" s="435">
        <v>71</v>
      </c>
      <c r="Y166" s="435">
        <v>67</v>
      </c>
      <c r="Z166" s="435">
        <v>89</v>
      </c>
      <c r="AA166" s="435">
        <v>96</v>
      </c>
      <c r="AB166" s="435">
        <v>48</v>
      </c>
      <c r="AC166" s="435">
        <v>61</v>
      </c>
      <c r="AD166" s="435">
        <v>33</v>
      </c>
      <c r="AE166" s="436">
        <v>142</v>
      </c>
      <c r="AF166" s="362">
        <f t="shared" si="110"/>
        <v>83810</v>
      </c>
      <c r="AG166" s="363">
        <f t="shared" si="111"/>
        <v>9082800</v>
      </c>
      <c r="AH166" s="227"/>
      <c r="AJ166" s="219"/>
      <c r="AK166" s="434">
        <v>124</v>
      </c>
      <c r="AL166" s="435">
        <v>119</v>
      </c>
      <c r="AM166" s="435">
        <v>18</v>
      </c>
      <c r="AN166" s="435">
        <v>2</v>
      </c>
      <c r="AO166" s="435">
        <v>71</v>
      </c>
      <c r="AP166" s="435">
        <v>67</v>
      </c>
      <c r="AQ166" s="435">
        <v>89</v>
      </c>
      <c r="AR166" s="435">
        <v>96</v>
      </c>
      <c r="AS166" s="435">
        <v>48</v>
      </c>
      <c r="AT166" s="435">
        <v>61</v>
      </c>
      <c r="AU166" s="435">
        <v>33</v>
      </c>
      <c r="AV166" s="436">
        <v>142</v>
      </c>
      <c r="AW166" s="362">
        <f t="shared" si="112"/>
        <v>83810</v>
      </c>
      <c r="AX166" s="363">
        <f t="shared" si="113"/>
        <v>9082800</v>
      </c>
      <c r="AY166" s="227"/>
    </row>
    <row r="167" spans="2:51" ht="13.5" thickBot="1" x14ac:dyDescent="0.25">
      <c r="B167" s="219"/>
      <c r="C167" s="437">
        <v>133</v>
      </c>
      <c r="D167" s="438">
        <v>78</v>
      </c>
      <c r="E167" s="438">
        <v>92</v>
      </c>
      <c r="F167" s="438">
        <v>99</v>
      </c>
      <c r="G167" s="438">
        <v>139</v>
      </c>
      <c r="H167" s="438">
        <v>101</v>
      </c>
      <c r="I167" s="438">
        <v>54</v>
      </c>
      <c r="J167" s="438">
        <v>36</v>
      </c>
      <c r="K167" s="438">
        <v>8</v>
      </c>
      <c r="L167" s="438">
        <v>31</v>
      </c>
      <c r="M167" s="438">
        <v>82</v>
      </c>
      <c r="N167" s="439">
        <v>17</v>
      </c>
      <c r="O167" s="362">
        <f t="shared" si="108"/>
        <v>83810</v>
      </c>
      <c r="P167" s="363">
        <f t="shared" si="109"/>
        <v>9082800</v>
      </c>
      <c r="Q167" s="227"/>
      <c r="S167" s="219"/>
      <c r="T167" s="437">
        <v>125</v>
      </c>
      <c r="U167" s="438">
        <v>87</v>
      </c>
      <c r="V167" s="438">
        <v>102</v>
      </c>
      <c r="W167" s="438">
        <v>60</v>
      </c>
      <c r="X167" s="438">
        <v>77</v>
      </c>
      <c r="Y167" s="438">
        <v>7</v>
      </c>
      <c r="Z167" s="438">
        <v>52</v>
      </c>
      <c r="AA167" s="438">
        <v>140</v>
      </c>
      <c r="AB167" s="438">
        <v>54</v>
      </c>
      <c r="AC167" s="438">
        <v>11</v>
      </c>
      <c r="AD167" s="438">
        <v>37</v>
      </c>
      <c r="AE167" s="439">
        <v>118</v>
      </c>
      <c r="AF167" s="362">
        <f t="shared" si="110"/>
        <v>83810</v>
      </c>
      <c r="AG167" s="363">
        <f t="shared" si="111"/>
        <v>9082800</v>
      </c>
      <c r="AH167" s="227"/>
      <c r="AJ167" s="219"/>
      <c r="AK167" s="437">
        <v>125</v>
      </c>
      <c r="AL167" s="438">
        <v>87</v>
      </c>
      <c r="AM167" s="438">
        <v>102</v>
      </c>
      <c r="AN167" s="438">
        <v>60</v>
      </c>
      <c r="AO167" s="438">
        <v>77</v>
      </c>
      <c r="AP167" s="438">
        <v>7</v>
      </c>
      <c r="AQ167" s="438">
        <v>52</v>
      </c>
      <c r="AR167" s="438">
        <v>140</v>
      </c>
      <c r="AS167" s="438">
        <v>54</v>
      </c>
      <c r="AT167" s="438">
        <v>11</v>
      </c>
      <c r="AU167" s="438">
        <v>37</v>
      </c>
      <c r="AV167" s="439">
        <v>118</v>
      </c>
      <c r="AW167" s="362">
        <f t="shared" si="112"/>
        <v>83810</v>
      </c>
      <c r="AX167" s="363">
        <f t="shared" si="113"/>
        <v>9082800</v>
      </c>
      <c r="AY167" s="227"/>
    </row>
    <row r="168" spans="2:51" x14ac:dyDescent="0.2">
      <c r="B168" s="219"/>
      <c r="C168" s="367">
        <f t="shared" ref="C168:N168" si="114">SUMSQ(C156:C167)</f>
        <v>83810</v>
      </c>
      <c r="D168" s="368">
        <f t="shared" si="114"/>
        <v>83810</v>
      </c>
      <c r="E168" s="368">
        <f t="shared" si="114"/>
        <v>83810</v>
      </c>
      <c r="F168" s="368">
        <f t="shared" si="114"/>
        <v>83810</v>
      </c>
      <c r="G168" s="368">
        <f t="shared" si="114"/>
        <v>83810</v>
      </c>
      <c r="H168" s="368">
        <f t="shared" si="114"/>
        <v>83810</v>
      </c>
      <c r="I168" s="368">
        <f t="shared" si="114"/>
        <v>83810</v>
      </c>
      <c r="J168" s="368">
        <f t="shared" si="114"/>
        <v>83810</v>
      </c>
      <c r="K168" s="368">
        <f t="shared" si="114"/>
        <v>83810</v>
      </c>
      <c r="L168" s="368">
        <f t="shared" si="114"/>
        <v>83810</v>
      </c>
      <c r="M168" s="368">
        <f t="shared" si="114"/>
        <v>83810</v>
      </c>
      <c r="N168" s="368">
        <f t="shared" si="114"/>
        <v>83810</v>
      </c>
      <c r="O168" s="369">
        <f>SUMSQ(C156,D157,E158,F159,G160,H161,I162,J163,K164,L165,M166,N167)</f>
        <v>83810</v>
      </c>
      <c r="P168" s="427">
        <f>C156^3+D157^3+E158^3+F159^3+G160^3+H161^3+I162^3+J163^3+K164^3+L165^3+M166^3+N167^3</f>
        <v>9082800</v>
      </c>
      <c r="Q168" s="227"/>
      <c r="S168" s="219"/>
      <c r="T168" s="367">
        <f t="shared" ref="T168:AE168" si="115">SUMSQ(T156:T167)</f>
        <v>83810</v>
      </c>
      <c r="U168" s="368">
        <f t="shared" si="115"/>
        <v>83810</v>
      </c>
      <c r="V168" s="368">
        <f t="shared" si="115"/>
        <v>83810</v>
      </c>
      <c r="W168" s="368">
        <f t="shared" si="115"/>
        <v>83810</v>
      </c>
      <c r="X168" s="368">
        <f t="shared" si="115"/>
        <v>83810</v>
      </c>
      <c r="Y168" s="368">
        <f t="shared" si="115"/>
        <v>83810</v>
      </c>
      <c r="Z168" s="368">
        <f t="shared" si="115"/>
        <v>83810</v>
      </c>
      <c r="AA168" s="368">
        <f t="shared" si="115"/>
        <v>83810</v>
      </c>
      <c r="AB168" s="368">
        <f t="shared" si="115"/>
        <v>83810</v>
      </c>
      <c r="AC168" s="368">
        <f t="shared" si="115"/>
        <v>83810</v>
      </c>
      <c r="AD168" s="368">
        <f t="shared" si="115"/>
        <v>83810</v>
      </c>
      <c r="AE168" s="368">
        <f t="shared" si="115"/>
        <v>83810</v>
      </c>
      <c r="AF168" s="369">
        <f>SUMSQ(T156,U157,V158,W159,X160,Y161,Z162,AA163,AB164,AC165,AD166,AE167)</f>
        <v>83810</v>
      </c>
      <c r="AG168" s="427">
        <f>T156^3+U157^3+V158^3+W159^3+X160^3+Y161^3+Z162^3+AA163^3+AB164^3+AC165^3+AD166^3+AE167^3</f>
        <v>9082800</v>
      </c>
      <c r="AH168" s="227"/>
      <c r="AJ168" s="219"/>
      <c r="AK168" s="367">
        <f t="shared" ref="AK168:AV168" si="116">SUMSQ(AK156:AK167)</f>
        <v>83810</v>
      </c>
      <c r="AL168" s="368">
        <f t="shared" si="116"/>
        <v>83810</v>
      </c>
      <c r="AM168" s="368">
        <f t="shared" si="116"/>
        <v>83810</v>
      </c>
      <c r="AN168" s="368">
        <f t="shared" si="116"/>
        <v>83810</v>
      </c>
      <c r="AO168" s="368">
        <f t="shared" si="116"/>
        <v>83810</v>
      </c>
      <c r="AP168" s="368">
        <f t="shared" si="116"/>
        <v>83810</v>
      </c>
      <c r="AQ168" s="368">
        <f t="shared" si="116"/>
        <v>83810</v>
      </c>
      <c r="AR168" s="368">
        <f t="shared" si="116"/>
        <v>83810</v>
      </c>
      <c r="AS168" s="368">
        <f t="shared" si="116"/>
        <v>83810</v>
      </c>
      <c r="AT168" s="368">
        <f t="shared" si="116"/>
        <v>83810</v>
      </c>
      <c r="AU168" s="368">
        <f t="shared" si="116"/>
        <v>83810</v>
      </c>
      <c r="AV168" s="368">
        <f t="shared" si="116"/>
        <v>83810</v>
      </c>
      <c r="AW168" s="369">
        <f>SUMSQ(AK156,AL157,AM158,AN159,AO160,AP161,AQ162,AR163,AS164,AT165,AU166,AV167)</f>
        <v>83810</v>
      </c>
      <c r="AX168" s="427">
        <f>AK156^3+AL157^3+AM158^3+AN159^3+AO160^3+AP161^3+AQ162^3+AR163^3+AS164^3+AT165^3+AU166^3+AV167^3</f>
        <v>9082800</v>
      </c>
      <c r="AY168" s="227"/>
    </row>
    <row r="169" spans="2:51" ht="13.5" thickBot="1" x14ac:dyDescent="0.25">
      <c r="B169" s="219"/>
      <c r="C169" s="272">
        <f t="shared" ref="C169:N169" si="117">C156^3+C157^3+C158^3+C159^3+C160^3+C161^3+C162^3+C163^3+C164^3+C165^3+C166^3+C167^3</f>
        <v>9082800</v>
      </c>
      <c r="D169" s="273">
        <f t="shared" si="117"/>
        <v>9082800</v>
      </c>
      <c r="E169" s="273">
        <f t="shared" si="117"/>
        <v>9082800</v>
      </c>
      <c r="F169" s="273">
        <f t="shared" si="117"/>
        <v>9082800</v>
      </c>
      <c r="G169" s="273">
        <f t="shared" si="117"/>
        <v>9082800</v>
      </c>
      <c r="H169" s="273">
        <f t="shared" si="117"/>
        <v>9082800</v>
      </c>
      <c r="I169" s="273">
        <f t="shared" si="117"/>
        <v>9082800</v>
      </c>
      <c r="J169" s="273">
        <f t="shared" si="117"/>
        <v>9082800</v>
      </c>
      <c r="K169" s="273">
        <f t="shared" si="117"/>
        <v>9082800</v>
      </c>
      <c r="L169" s="273">
        <f t="shared" si="117"/>
        <v>9082800</v>
      </c>
      <c r="M169" s="273">
        <f t="shared" si="117"/>
        <v>9082800</v>
      </c>
      <c r="N169" s="273">
        <f t="shared" si="117"/>
        <v>9082800</v>
      </c>
      <c r="O169" s="373">
        <f>SUMSQ(C167,D166,E165,F164,G163,H162,I161,J160,K159,L158,M157,N156)</f>
        <v>83810</v>
      </c>
      <c r="P169" s="428">
        <f>C167^3+D166^3+E165^3+F164^3+G163^3+H162^3+I161^3+J160^3+K159^3+L158^3+M157^3+N156^3</f>
        <v>9082800</v>
      </c>
      <c r="Q169" s="227"/>
      <c r="S169" s="219"/>
      <c r="T169" s="272">
        <f t="shared" ref="T169:AE169" si="118">T156^3+T157^3+T158^3+T159^3+T160^3+T161^3+T162^3+T163^3+T164^3+T165^3+T166^3+T167^3</f>
        <v>9082800</v>
      </c>
      <c r="U169" s="273">
        <f t="shared" si="118"/>
        <v>9082800</v>
      </c>
      <c r="V169" s="273">
        <f t="shared" si="118"/>
        <v>9082800</v>
      </c>
      <c r="W169" s="273">
        <f t="shared" si="118"/>
        <v>9082800</v>
      </c>
      <c r="X169" s="273">
        <f t="shared" si="118"/>
        <v>9082800</v>
      </c>
      <c r="Y169" s="273">
        <f t="shared" si="118"/>
        <v>9082800</v>
      </c>
      <c r="Z169" s="273">
        <f t="shared" si="118"/>
        <v>9082800</v>
      </c>
      <c r="AA169" s="273">
        <f t="shared" si="118"/>
        <v>9082800</v>
      </c>
      <c r="AB169" s="273">
        <f t="shared" si="118"/>
        <v>9082800</v>
      </c>
      <c r="AC169" s="273">
        <f t="shared" si="118"/>
        <v>9082800</v>
      </c>
      <c r="AD169" s="273">
        <f t="shared" si="118"/>
        <v>9082800</v>
      </c>
      <c r="AE169" s="273">
        <f t="shared" si="118"/>
        <v>9082800</v>
      </c>
      <c r="AF169" s="373">
        <f>SUMSQ(T167,U166,V165,W164,X163,Y162,Z161,AA160,AB159,AC158,AD157,AE156)</f>
        <v>83810</v>
      </c>
      <c r="AG169" s="428">
        <f>T167^3+U166^3+V165^3+W164^3+X163^3+Y162^3+Z161^3+AA160^3+AB159^3+AC158^3+AD157^3+AE156^3</f>
        <v>9082800</v>
      </c>
      <c r="AH169" s="227"/>
      <c r="AJ169" s="219"/>
      <c r="AK169" s="272">
        <f t="shared" ref="AK169:AV169" si="119">AK156^3+AK157^3+AK158^3+AK159^3+AK160^3+AK161^3+AK162^3+AK163^3+AK164^3+AK165^3+AK166^3+AK167^3</f>
        <v>9082800</v>
      </c>
      <c r="AL169" s="273">
        <f t="shared" si="119"/>
        <v>9082800</v>
      </c>
      <c r="AM169" s="273">
        <f t="shared" si="119"/>
        <v>9082800</v>
      </c>
      <c r="AN169" s="273">
        <f t="shared" si="119"/>
        <v>9082800</v>
      </c>
      <c r="AO169" s="273">
        <f t="shared" si="119"/>
        <v>9082800</v>
      </c>
      <c r="AP169" s="273">
        <f t="shared" si="119"/>
        <v>9082800</v>
      </c>
      <c r="AQ169" s="273">
        <f t="shared" si="119"/>
        <v>9082800</v>
      </c>
      <c r="AR169" s="273">
        <f t="shared" si="119"/>
        <v>9082800</v>
      </c>
      <c r="AS169" s="273">
        <f t="shared" si="119"/>
        <v>9082800</v>
      </c>
      <c r="AT169" s="273">
        <f t="shared" si="119"/>
        <v>9082800</v>
      </c>
      <c r="AU169" s="273">
        <f t="shared" si="119"/>
        <v>9082800</v>
      </c>
      <c r="AV169" s="273">
        <f t="shared" si="119"/>
        <v>9082800</v>
      </c>
      <c r="AW169" s="373">
        <f>SUMSQ(AK167,AL166,AM165,AN164,AO163,AP162,AQ161,AR160,AS159,AT158,AU157,AV156)</f>
        <v>83810</v>
      </c>
      <c r="AX169" s="428">
        <f>AK167^3+AL166^3+AM165^3+AN164^3+AO163^3+AP162^3+AQ161^3+AR160^3+AS159^3+AT158^3+AU157^3+AV156^3</f>
        <v>9082800</v>
      </c>
      <c r="AY169" s="227"/>
    </row>
    <row r="170" spans="2:51" ht="13.5" thickBot="1" x14ac:dyDescent="0.25">
      <c r="B170" s="275" t="s">
        <v>0</v>
      </c>
      <c r="C170" s="276"/>
      <c r="D170" s="276"/>
      <c r="E170" s="276"/>
      <c r="F170" s="276"/>
      <c r="G170" s="276"/>
      <c r="H170" s="276"/>
      <c r="I170" s="276"/>
      <c r="J170" s="276"/>
      <c r="K170" s="276"/>
      <c r="L170" s="276"/>
      <c r="M170" s="276"/>
      <c r="N170" s="276"/>
      <c r="O170" s="429"/>
      <c r="P170" s="429"/>
      <c r="Q170" s="278"/>
      <c r="S170" s="275" t="s">
        <v>0</v>
      </c>
      <c r="T170" s="276"/>
      <c r="U170" s="276"/>
      <c r="V170" s="276"/>
      <c r="W170" s="276"/>
      <c r="X170" s="276"/>
      <c r="Y170" s="276"/>
      <c r="Z170" s="276"/>
      <c r="AA170" s="276"/>
      <c r="AB170" s="276"/>
      <c r="AC170" s="276"/>
      <c r="AD170" s="276"/>
      <c r="AE170" s="276"/>
      <c r="AF170" s="429"/>
      <c r="AG170" s="429"/>
      <c r="AH170" s="278"/>
      <c r="AJ170" s="275" t="s">
        <v>0</v>
      </c>
      <c r="AK170" s="276"/>
      <c r="AL170" s="276"/>
      <c r="AM170" s="276"/>
      <c r="AN170" s="276"/>
      <c r="AO170" s="276"/>
      <c r="AP170" s="276"/>
      <c r="AQ170" s="276"/>
      <c r="AR170" s="276"/>
      <c r="AS170" s="276"/>
      <c r="AT170" s="276"/>
      <c r="AU170" s="276"/>
      <c r="AV170" s="276"/>
      <c r="AW170" s="429"/>
      <c r="AX170" s="429"/>
      <c r="AY170" s="278"/>
    </row>
    <row r="171" spans="2:51" ht="13.5" thickBot="1" x14ac:dyDescent="0.25">
      <c r="C171" s="140" t="s">
        <v>0</v>
      </c>
      <c r="T171" s="140" t="s">
        <v>0</v>
      </c>
      <c r="AK171" s="140" t="s">
        <v>0</v>
      </c>
    </row>
    <row r="172" spans="2:51" ht="13.5" thickBot="1" x14ac:dyDescent="0.25">
      <c r="B172" s="215" t="s">
        <v>0</v>
      </c>
      <c r="C172" s="216"/>
      <c r="D172" s="216"/>
      <c r="E172" s="216"/>
      <c r="F172" s="216"/>
      <c r="G172" s="216"/>
      <c r="H172" s="216"/>
      <c r="I172" s="353" t="s">
        <v>354</v>
      </c>
      <c r="J172" s="216"/>
      <c r="K172" s="216"/>
      <c r="L172" s="216"/>
      <c r="M172" s="216"/>
      <c r="N172" s="216"/>
      <c r="O172" s="216"/>
      <c r="P172" s="216"/>
      <c r="Q172" s="217"/>
      <c r="S172" s="215" t="s">
        <v>0</v>
      </c>
      <c r="T172" s="216"/>
      <c r="U172" s="216"/>
      <c r="V172" s="216"/>
      <c r="W172" s="216"/>
      <c r="X172" s="216"/>
      <c r="Y172" s="216"/>
      <c r="Z172" s="353" t="s">
        <v>355</v>
      </c>
      <c r="AA172" s="216"/>
      <c r="AB172" s="216"/>
      <c r="AC172" s="216"/>
      <c r="AD172" s="216"/>
      <c r="AE172" s="216"/>
      <c r="AF172" s="216"/>
      <c r="AG172" s="216"/>
      <c r="AH172" s="217"/>
      <c r="AJ172" s="215" t="s">
        <v>0</v>
      </c>
      <c r="AK172" s="216"/>
      <c r="AL172" s="216"/>
      <c r="AM172" s="216"/>
      <c r="AN172" s="216"/>
      <c r="AO172" s="216"/>
      <c r="AP172" s="216"/>
      <c r="AQ172" s="353" t="s">
        <v>356</v>
      </c>
      <c r="AR172" s="216"/>
      <c r="AS172" s="216"/>
      <c r="AT172" s="216"/>
      <c r="AU172" s="216"/>
      <c r="AV172" s="216"/>
      <c r="AW172" s="216"/>
      <c r="AX172" s="216"/>
      <c r="AY172" s="217"/>
    </row>
    <row r="173" spans="2:51" x14ac:dyDescent="0.2">
      <c r="B173" s="219"/>
      <c r="C173" s="440">
        <v>4</v>
      </c>
      <c r="D173" s="432">
        <v>129</v>
      </c>
      <c r="E173" s="432">
        <v>111</v>
      </c>
      <c r="F173" s="432">
        <v>38</v>
      </c>
      <c r="G173" s="432">
        <v>13</v>
      </c>
      <c r="H173" s="432">
        <v>75</v>
      </c>
      <c r="I173" s="432">
        <v>80</v>
      </c>
      <c r="J173" s="432">
        <v>142</v>
      </c>
      <c r="K173" s="432">
        <v>77</v>
      </c>
      <c r="L173" s="432">
        <v>100</v>
      </c>
      <c r="M173" s="432">
        <v>51</v>
      </c>
      <c r="N173" s="433">
        <v>50</v>
      </c>
      <c r="O173" s="357">
        <f t="shared" ref="O173:O184" si="120">SUMSQ(C173:N173)</f>
        <v>83810</v>
      </c>
      <c r="P173" s="358">
        <f t="shared" ref="P173:P184" si="121">C173^3+D173^3+E173^3+F173^3+G173^3+H173^3+I173^3+J173^3+K173^3+L173^3+M173^3+N173^3</f>
        <v>9082800</v>
      </c>
      <c r="Q173" s="227"/>
      <c r="S173" s="219"/>
      <c r="T173" s="440">
        <v>4</v>
      </c>
      <c r="U173" s="432">
        <v>59</v>
      </c>
      <c r="V173" s="432">
        <v>84</v>
      </c>
      <c r="W173" s="432">
        <v>24</v>
      </c>
      <c r="X173" s="432">
        <v>119</v>
      </c>
      <c r="Y173" s="432">
        <v>116</v>
      </c>
      <c r="Z173" s="432">
        <v>64</v>
      </c>
      <c r="AA173" s="432">
        <v>123</v>
      </c>
      <c r="AB173" s="432">
        <v>135</v>
      </c>
      <c r="AC173" s="432">
        <v>25</v>
      </c>
      <c r="AD173" s="432">
        <v>67</v>
      </c>
      <c r="AE173" s="433">
        <v>50</v>
      </c>
      <c r="AF173" s="357">
        <f t="shared" ref="AF173:AF184" si="122">SUMSQ(T173:AE173)</f>
        <v>83810</v>
      </c>
      <c r="AG173" s="358">
        <f t="shared" ref="AG173:AG184" si="123">T173^3+U173^3+V173^3+W173^3+X173^3+Y173^3+Z173^3+AA173^3+AB173^3+AC173^3+AD173^3+AE173^3</f>
        <v>9082800</v>
      </c>
      <c r="AH173" s="227"/>
      <c r="AJ173" s="219"/>
      <c r="AK173" s="440">
        <v>130</v>
      </c>
      <c r="AL173" s="432">
        <v>95</v>
      </c>
      <c r="AM173" s="432">
        <v>131</v>
      </c>
      <c r="AN173" s="432">
        <v>118</v>
      </c>
      <c r="AO173" s="432">
        <v>84</v>
      </c>
      <c r="AP173" s="432">
        <v>42</v>
      </c>
      <c r="AQ173" s="432">
        <v>15</v>
      </c>
      <c r="AR173" s="432">
        <v>50</v>
      </c>
      <c r="AS173" s="432">
        <v>14</v>
      </c>
      <c r="AT173" s="432">
        <v>27</v>
      </c>
      <c r="AU173" s="432">
        <v>61</v>
      </c>
      <c r="AV173" s="433">
        <v>103</v>
      </c>
      <c r="AW173" s="357">
        <f t="shared" ref="AW173:AW184" si="124">SUMSQ(AK173:AV173)</f>
        <v>83810</v>
      </c>
      <c r="AX173" s="358">
        <f t="shared" ref="AX173:AX184" si="125">AK173^3+AL173^3+AM173^3+AN173^3+AO173^3+AP173^3+AQ173^3+AR173^3+AS173^3+AT173^3+AU173^3+AV173^3</f>
        <v>9082800</v>
      </c>
      <c r="AY173" s="227"/>
    </row>
    <row r="174" spans="2:51" x14ac:dyDescent="0.2">
      <c r="B174" s="219"/>
      <c r="C174" s="434">
        <v>46</v>
      </c>
      <c r="D174" s="435">
        <v>12</v>
      </c>
      <c r="E174" s="435">
        <v>27</v>
      </c>
      <c r="F174" s="435">
        <v>14</v>
      </c>
      <c r="G174" s="435">
        <v>101</v>
      </c>
      <c r="H174" s="435">
        <v>48</v>
      </c>
      <c r="I174" s="435">
        <v>73</v>
      </c>
      <c r="J174" s="435">
        <v>88</v>
      </c>
      <c r="K174" s="435">
        <v>126</v>
      </c>
      <c r="L174" s="435">
        <v>137</v>
      </c>
      <c r="M174" s="435">
        <v>79</v>
      </c>
      <c r="N174" s="436">
        <v>119</v>
      </c>
      <c r="O174" s="362">
        <f t="shared" si="120"/>
        <v>83810</v>
      </c>
      <c r="P174" s="363">
        <f t="shared" si="121"/>
        <v>9082800</v>
      </c>
      <c r="Q174" s="227"/>
      <c r="S174" s="219"/>
      <c r="T174" s="434">
        <v>107</v>
      </c>
      <c r="U174" s="435">
        <v>30</v>
      </c>
      <c r="V174" s="435">
        <v>122</v>
      </c>
      <c r="W174" s="435">
        <v>49</v>
      </c>
      <c r="X174" s="435">
        <v>127</v>
      </c>
      <c r="Y174" s="435">
        <v>27</v>
      </c>
      <c r="Z174" s="435">
        <v>102</v>
      </c>
      <c r="AA174" s="435">
        <v>76</v>
      </c>
      <c r="AB174" s="435">
        <v>45</v>
      </c>
      <c r="AC174" s="435">
        <v>128</v>
      </c>
      <c r="AD174" s="435">
        <v>52</v>
      </c>
      <c r="AE174" s="436">
        <v>5</v>
      </c>
      <c r="AF174" s="362">
        <f t="shared" si="122"/>
        <v>83810</v>
      </c>
      <c r="AG174" s="363">
        <f t="shared" si="123"/>
        <v>9082800</v>
      </c>
      <c r="AH174" s="227"/>
      <c r="AJ174" s="219"/>
      <c r="AK174" s="434">
        <v>7</v>
      </c>
      <c r="AL174" s="435">
        <v>58</v>
      </c>
      <c r="AM174" s="435">
        <v>94</v>
      </c>
      <c r="AN174" s="435">
        <v>119</v>
      </c>
      <c r="AO174" s="435">
        <v>127</v>
      </c>
      <c r="AP174" s="435">
        <v>56</v>
      </c>
      <c r="AQ174" s="435">
        <v>138</v>
      </c>
      <c r="AR174" s="435">
        <v>87</v>
      </c>
      <c r="AS174" s="435">
        <v>51</v>
      </c>
      <c r="AT174" s="435">
        <v>26</v>
      </c>
      <c r="AU174" s="435">
        <v>18</v>
      </c>
      <c r="AV174" s="436">
        <v>89</v>
      </c>
      <c r="AW174" s="362">
        <f t="shared" si="124"/>
        <v>83810</v>
      </c>
      <c r="AX174" s="363">
        <f t="shared" si="125"/>
        <v>9082800</v>
      </c>
      <c r="AY174" s="227"/>
    </row>
    <row r="175" spans="2:51" x14ac:dyDescent="0.2">
      <c r="B175" s="219"/>
      <c r="C175" s="434">
        <v>25</v>
      </c>
      <c r="D175" s="435">
        <v>53</v>
      </c>
      <c r="E175" s="435">
        <v>35</v>
      </c>
      <c r="F175" s="435">
        <v>15</v>
      </c>
      <c r="G175" s="435">
        <v>103</v>
      </c>
      <c r="H175" s="435">
        <v>113</v>
      </c>
      <c r="I175" s="435">
        <v>138</v>
      </c>
      <c r="J175" s="435">
        <v>64</v>
      </c>
      <c r="K175" s="435">
        <v>116</v>
      </c>
      <c r="L175" s="435">
        <v>78</v>
      </c>
      <c r="M175" s="435">
        <v>18</v>
      </c>
      <c r="N175" s="436">
        <v>112</v>
      </c>
      <c r="O175" s="362">
        <f t="shared" si="120"/>
        <v>83810</v>
      </c>
      <c r="P175" s="363">
        <f t="shared" si="121"/>
        <v>9082800</v>
      </c>
      <c r="Q175" s="227"/>
      <c r="S175" s="219"/>
      <c r="T175" s="434">
        <v>68</v>
      </c>
      <c r="U175" s="435">
        <v>54</v>
      </c>
      <c r="V175" s="435">
        <v>31</v>
      </c>
      <c r="W175" s="435">
        <v>117</v>
      </c>
      <c r="X175" s="435">
        <v>14</v>
      </c>
      <c r="Y175" s="435">
        <v>133</v>
      </c>
      <c r="Z175" s="435">
        <v>88</v>
      </c>
      <c r="AA175" s="435">
        <v>101</v>
      </c>
      <c r="AB175" s="435">
        <v>134</v>
      </c>
      <c r="AC175" s="435">
        <v>51</v>
      </c>
      <c r="AD175" s="435">
        <v>72</v>
      </c>
      <c r="AE175" s="436">
        <v>7</v>
      </c>
      <c r="AF175" s="362">
        <f t="shared" si="122"/>
        <v>83810</v>
      </c>
      <c r="AG175" s="363">
        <f t="shared" si="123"/>
        <v>9082800</v>
      </c>
      <c r="AH175" s="227"/>
      <c r="AJ175" s="219"/>
      <c r="AK175" s="434">
        <v>72</v>
      </c>
      <c r="AL175" s="435">
        <v>137</v>
      </c>
      <c r="AM175" s="435">
        <v>76</v>
      </c>
      <c r="AN175" s="435">
        <v>111</v>
      </c>
      <c r="AO175" s="435">
        <v>141</v>
      </c>
      <c r="AP175" s="435">
        <v>77</v>
      </c>
      <c r="AQ175" s="435">
        <v>73</v>
      </c>
      <c r="AR175" s="435">
        <v>8</v>
      </c>
      <c r="AS175" s="435">
        <v>69</v>
      </c>
      <c r="AT175" s="435">
        <v>34</v>
      </c>
      <c r="AU175" s="435">
        <v>4</v>
      </c>
      <c r="AV175" s="436">
        <v>68</v>
      </c>
      <c r="AW175" s="362">
        <f t="shared" si="124"/>
        <v>83810</v>
      </c>
      <c r="AX175" s="363">
        <f t="shared" si="125"/>
        <v>9082800</v>
      </c>
      <c r="AY175" s="227"/>
    </row>
    <row r="176" spans="2:51" x14ac:dyDescent="0.2">
      <c r="B176" s="219"/>
      <c r="C176" s="434">
        <v>104</v>
      </c>
      <c r="D176" s="435">
        <v>124</v>
      </c>
      <c r="E176" s="435">
        <v>90</v>
      </c>
      <c r="F176" s="435">
        <v>49</v>
      </c>
      <c r="G176" s="435">
        <v>6</v>
      </c>
      <c r="H176" s="435">
        <v>59</v>
      </c>
      <c r="I176" s="435">
        <v>39</v>
      </c>
      <c r="J176" s="435">
        <v>134</v>
      </c>
      <c r="K176" s="435">
        <v>37</v>
      </c>
      <c r="L176" s="435">
        <v>123</v>
      </c>
      <c r="M176" s="435">
        <v>20</v>
      </c>
      <c r="N176" s="436">
        <v>85</v>
      </c>
      <c r="O176" s="362">
        <f t="shared" si="120"/>
        <v>83810</v>
      </c>
      <c r="P176" s="363">
        <f t="shared" si="121"/>
        <v>9082800</v>
      </c>
      <c r="Q176" s="227"/>
      <c r="S176" s="219"/>
      <c r="T176" s="434">
        <v>79</v>
      </c>
      <c r="U176" s="435">
        <v>21</v>
      </c>
      <c r="V176" s="435">
        <v>3</v>
      </c>
      <c r="W176" s="435">
        <v>32</v>
      </c>
      <c r="X176" s="435">
        <v>48</v>
      </c>
      <c r="Y176" s="435">
        <v>71</v>
      </c>
      <c r="Z176" s="435">
        <v>104</v>
      </c>
      <c r="AA176" s="435">
        <v>103</v>
      </c>
      <c r="AB176" s="435">
        <v>92</v>
      </c>
      <c r="AC176" s="435">
        <v>139</v>
      </c>
      <c r="AD176" s="435">
        <v>132</v>
      </c>
      <c r="AE176" s="436">
        <v>46</v>
      </c>
      <c r="AF176" s="362">
        <f t="shared" si="122"/>
        <v>83810</v>
      </c>
      <c r="AG176" s="363">
        <f t="shared" si="123"/>
        <v>9082800</v>
      </c>
      <c r="AH176" s="227"/>
      <c r="AJ176" s="219"/>
      <c r="AK176" s="434">
        <v>21</v>
      </c>
      <c r="AL176" s="435">
        <v>1</v>
      </c>
      <c r="AM176" s="435">
        <v>45</v>
      </c>
      <c r="AN176" s="435">
        <v>44</v>
      </c>
      <c r="AO176" s="435">
        <v>79</v>
      </c>
      <c r="AP176" s="435">
        <v>104</v>
      </c>
      <c r="AQ176" s="435">
        <v>124</v>
      </c>
      <c r="AR176" s="435">
        <v>144</v>
      </c>
      <c r="AS176" s="435">
        <v>100</v>
      </c>
      <c r="AT176" s="435">
        <v>101</v>
      </c>
      <c r="AU176" s="435">
        <v>66</v>
      </c>
      <c r="AV176" s="436">
        <v>41</v>
      </c>
      <c r="AW176" s="362">
        <f t="shared" si="124"/>
        <v>83810</v>
      </c>
      <c r="AX176" s="363">
        <f t="shared" si="125"/>
        <v>9082800</v>
      </c>
      <c r="AY176" s="227"/>
    </row>
    <row r="177" spans="2:51" x14ac:dyDescent="0.2">
      <c r="B177" s="219"/>
      <c r="C177" s="434">
        <v>74</v>
      </c>
      <c r="D177" s="435">
        <v>87</v>
      </c>
      <c r="E177" s="435">
        <v>143</v>
      </c>
      <c r="F177" s="435">
        <v>63</v>
      </c>
      <c r="G177" s="435">
        <v>76</v>
      </c>
      <c r="H177" s="435">
        <v>9</v>
      </c>
      <c r="I177" s="435">
        <v>54</v>
      </c>
      <c r="J177" s="435">
        <v>62</v>
      </c>
      <c r="K177" s="435">
        <v>121</v>
      </c>
      <c r="L177" s="435">
        <v>52</v>
      </c>
      <c r="M177" s="435">
        <v>128</v>
      </c>
      <c r="N177" s="436">
        <v>1</v>
      </c>
      <c r="O177" s="362">
        <f t="shared" si="120"/>
        <v>83810</v>
      </c>
      <c r="P177" s="363">
        <f t="shared" si="121"/>
        <v>9082800</v>
      </c>
      <c r="Q177" s="227"/>
      <c r="S177" s="219"/>
      <c r="T177" s="434">
        <v>126</v>
      </c>
      <c r="U177" s="435">
        <v>89</v>
      </c>
      <c r="V177" s="435">
        <v>83</v>
      </c>
      <c r="W177" s="435">
        <v>129</v>
      </c>
      <c r="X177" s="435">
        <v>60</v>
      </c>
      <c r="Y177" s="435">
        <v>37</v>
      </c>
      <c r="Z177" s="435">
        <v>136</v>
      </c>
      <c r="AA177" s="435">
        <v>15</v>
      </c>
      <c r="AB177" s="435">
        <v>58</v>
      </c>
      <c r="AC177" s="435">
        <v>80</v>
      </c>
      <c r="AD177" s="435">
        <v>2</v>
      </c>
      <c r="AE177" s="436">
        <v>55</v>
      </c>
      <c r="AF177" s="362">
        <f t="shared" si="122"/>
        <v>83810</v>
      </c>
      <c r="AG177" s="363">
        <f t="shared" si="123"/>
        <v>9082800</v>
      </c>
      <c r="AH177" s="227"/>
      <c r="AJ177" s="219"/>
      <c r="AK177" s="434">
        <v>39</v>
      </c>
      <c r="AL177" s="435">
        <v>28</v>
      </c>
      <c r="AM177" s="435">
        <v>6</v>
      </c>
      <c r="AN177" s="435">
        <v>62</v>
      </c>
      <c r="AO177" s="435">
        <v>86</v>
      </c>
      <c r="AP177" s="435">
        <v>123</v>
      </c>
      <c r="AQ177" s="435">
        <v>106</v>
      </c>
      <c r="AR177" s="435">
        <v>117</v>
      </c>
      <c r="AS177" s="435">
        <v>139</v>
      </c>
      <c r="AT177" s="435">
        <v>83</v>
      </c>
      <c r="AU177" s="435">
        <v>59</v>
      </c>
      <c r="AV177" s="436">
        <v>22</v>
      </c>
      <c r="AW177" s="362">
        <f t="shared" si="124"/>
        <v>83810</v>
      </c>
      <c r="AX177" s="363">
        <f t="shared" si="125"/>
        <v>9082800</v>
      </c>
      <c r="AY177" s="227"/>
    </row>
    <row r="178" spans="2:51" x14ac:dyDescent="0.2">
      <c r="B178" s="219"/>
      <c r="C178" s="434">
        <v>31</v>
      </c>
      <c r="D178" s="435">
        <v>56</v>
      </c>
      <c r="E178" s="435">
        <v>84</v>
      </c>
      <c r="F178" s="435">
        <v>30</v>
      </c>
      <c r="G178" s="435">
        <v>98</v>
      </c>
      <c r="H178" s="435">
        <v>135</v>
      </c>
      <c r="I178" s="435">
        <v>5</v>
      </c>
      <c r="J178" s="435">
        <v>109</v>
      </c>
      <c r="K178" s="435">
        <v>117</v>
      </c>
      <c r="L178" s="435">
        <v>122</v>
      </c>
      <c r="M178" s="435">
        <v>40</v>
      </c>
      <c r="N178" s="436">
        <v>43</v>
      </c>
      <c r="O178" s="362">
        <f t="shared" si="120"/>
        <v>83810</v>
      </c>
      <c r="P178" s="363">
        <f t="shared" si="121"/>
        <v>9082800</v>
      </c>
      <c r="Q178" s="227"/>
      <c r="S178" s="219"/>
      <c r="T178" s="434">
        <v>33</v>
      </c>
      <c r="U178" s="435">
        <v>144</v>
      </c>
      <c r="V178" s="435">
        <v>106</v>
      </c>
      <c r="W178" s="435">
        <v>47</v>
      </c>
      <c r="X178" s="435">
        <v>105</v>
      </c>
      <c r="Y178" s="435">
        <v>111</v>
      </c>
      <c r="Z178" s="435">
        <v>8</v>
      </c>
      <c r="AA178" s="435">
        <v>20</v>
      </c>
      <c r="AB178" s="435">
        <v>109</v>
      </c>
      <c r="AC178" s="435">
        <v>82</v>
      </c>
      <c r="AD178" s="435">
        <v>35</v>
      </c>
      <c r="AE178" s="436">
        <v>70</v>
      </c>
      <c r="AF178" s="362">
        <f t="shared" si="122"/>
        <v>83810</v>
      </c>
      <c r="AG178" s="363">
        <f t="shared" si="123"/>
        <v>9082800</v>
      </c>
      <c r="AH178" s="227"/>
      <c r="AJ178" s="219"/>
      <c r="AK178" s="434">
        <v>49</v>
      </c>
      <c r="AL178" s="435">
        <v>63</v>
      </c>
      <c r="AM178" s="435">
        <v>105</v>
      </c>
      <c r="AN178" s="435">
        <v>11</v>
      </c>
      <c r="AO178" s="435">
        <v>65</v>
      </c>
      <c r="AP178" s="435">
        <v>3</v>
      </c>
      <c r="AQ178" s="435">
        <v>96</v>
      </c>
      <c r="AR178" s="435">
        <v>82</v>
      </c>
      <c r="AS178" s="435">
        <v>40</v>
      </c>
      <c r="AT178" s="435">
        <v>134</v>
      </c>
      <c r="AU178" s="435">
        <v>80</v>
      </c>
      <c r="AV178" s="436">
        <v>142</v>
      </c>
      <c r="AW178" s="362">
        <f t="shared" si="124"/>
        <v>83810</v>
      </c>
      <c r="AX178" s="363">
        <f t="shared" si="125"/>
        <v>9082800</v>
      </c>
      <c r="AY178" s="227"/>
    </row>
    <row r="179" spans="2:51" x14ac:dyDescent="0.2">
      <c r="B179" s="219"/>
      <c r="C179" s="434">
        <v>114</v>
      </c>
      <c r="D179" s="435">
        <v>89</v>
      </c>
      <c r="E179" s="435">
        <v>61</v>
      </c>
      <c r="F179" s="435">
        <v>115</v>
      </c>
      <c r="G179" s="435">
        <v>47</v>
      </c>
      <c r="H179" s="435">
        <v>10</v>
      </c>
      <c r="I179" s="435">
        <v>140</v>
      </c>
      <c r="J179" s="435">
        <v>36</v>
      </c>
      <c r="K179" s="435">
        <v>28</v>
      </c>
      <c r="L179" s="435">
        <v>23</v>
      </c>
      <c r="M179" s="435">
        <v>105</v>
      </c>
      <c r="N179" s="436">
        <v>102</v>
      </c>
      <c r="O179" s="362">
        <f t="shared" si="120"/>
        <v>83810</v>
      </c>
      <c r="P179" s="363">
        <f t="shared" si="121"/>
        <v>9082800</v>
      </c>
      <c r="Q179" s="227"/>
      <c r="S179" s="219"/>
      <c r="T179" s="434">
        <v>112</v>
      </c>
      <c r="U179" s="435">
        <v>1</v>
      </c>
      <c r="V179" s="435">
        <v>39</v>
      </c>
      <c r="W179" s="435">
        <v>98</v>
      </c>
      <c r="X179" s="435">
        <v>40</v>
      </c>
      <c r="Y179" s="435">
        <v>34</v>
      </c>
      <c r="Z179" s="435">
        <v>137</v>
      </c>
      <c r="AA179" s="435">
        <v>125</v>
      </c>
      <c r="AB179" s="435">
        <v>36</v>
      </c>
      <c r="AC179" s="435">
        <v>63</v>
      </c>
      <c r="AD179" s="435">
        <v>110</v>
      </c>
      <c r="AE179" s="436">
        <v>75</v>
      </c>
      <c r="AF179" s="362">
        <f t="shared" si="122"/>
        <v>83810</v>
      </c>
      <c r="AG179" s="363">
        <f t="shared" si="123"/>
        <v>9082800</v>
      </c>
      <c r="AH179" s="227"/>
      <c r="AJ179" s="219"/>
      <c r="AK179" s="434">
        <v>110</v>
      </c>
      <c r="AL179" s="435">
        <v>19</v>
      </c>
      <c r="AM179" s="435">
        <v>32</v>
      </c>
      <c r="AN179" s="435">
        <v>102</v>
      </c>
      <c r="AO179" s="435">
        <v>120</v>
      </c>
      <c r="AP179" s="435">
        <v>109</v>
      </c>
      <c r="AQ179" s="435">
        <v>35</v>
      </c>
      <c r="AR179" s="435">
        <v>126</v>
      </c>
      <c r="AS179" s="435">
        <v>113</v>
      </c>
      <c r="AT179" s="435">
        <v>43</v>
      </c>
      <c r="AU179" s="435">
        <v>25</v>
      </c>
      <c r="AV179" s="436">
        <v>36</v>
      </c>
      <c r="AW179" s="362">
        <f t="shared" si="124"/>
        <v>83810</v>
      </c>
      <c r="AX179" s="363">
        <f t="shared" si="125"/>
        <v>9082800</v>
      </c>
      <c r="AY179" s="227"/>
    </row>
    <row r="180" spans="2:51" x14ac:dyDescent="0.2">
      <c r="B180" s="219"/>
      <c r="C180" s="434">
        <v>71</v>
      </c>
      <c r="D180" s="435">
        <v>58</v>
      </c>
      <c r="E180" s="435">
        <v>2</v>
      </c>
      <c r="F180" s="435">
        <v>82</v>
      </c>
      <c r="G180" s="435">
        <v>69</v>
      </c>
      <c r="H180" s="435">
        <v>136</v>
      </c>
      <c r="I180" s="435">
        <v>91</v>
      </c>
      <c r="J180" s="435">
        <v>83</v>
      </c>
      <c r="K180" s="435">
        <v>24</v>
      </c>
      <c r="L180" s="435">
        <v>93</v>
      </c>
      <c r="M180" s="435">
        <v>17</v>
      </c>
      <c r="N180" s="436">
        <v>144</v>
      </c>
      <c r="O180" s="362">
        <f t="shared" si="120"/>
        <v>83810</v>
      </c>
      <c r="P180" s="363">
        <f t="shared" si="121"/>
        <v>9082800</v>
      </c>
      <c r="Q180" s="227"/>
      <c r="S180" s="219"/>
      <c r="T180" s="434">
        <v>19</v>
      </c>
      <c r="U180" s="435">
        <v>56</v>
      </c>
      <c r="V180" s="435">
        <v>62</v>
      </c>
      <c r="W180" s="435">
        <v>16</v>
      </c>
      <c r="X180" s="435">
        <v>85</v>
      </c>
      <c r="Y180" s="435">
        <v>108</v>
      </c>
      <c r="Z180" s="435">
        <v>9</v>
      </c>
      <c r="AA180" s="435">
        <v>130</v>
      </c>
      <c r="AB180" s="435">
        <v>87</v>
      </c>
      <c r="AC180" s="435">
        <v>65</v>
      </c>
      <c r="AD180" s="435">
        <v>143</v>
      </c>
      <c r="AE180" s="436">
        <v>90</v>
      </c>
      <c r="AF180" s="362">
        <f t="shared" si="122"/>
        <v>83810</v>
      </c>
      <c r="AG180" s="363">
        <f t="shared" si="123"/>
        <v>9082800</v>
      </c>
      <c r="AH180" s="227"/>
      <c r="AJ180" s="219"/>
      <c r="AK180" s="434">
        <v>108</v>
      </c>
      <c r="AL180" s="435">
        <v>60</v>
      </c>
      <c r="AM180" s="435">
        <v>71</v>
      </c>
      <c r="AN180" s="435">
        <v>64</v>
      </c>
      <c r="AO180" s="435">
        <v>10</v>
      </c>
      <c r="AP180" s="435">
        <v>143</v>
      </c>
      <c r="AQ180" s="435">
        <v>37</v>
      </c>
      <c r="AR180" s="435">
        <v>85</v>
      </c>
      <c r="AS180" s="435">
        <v>74</v>
      </c>
      <c r="AT180" s="435">
        <v>81</v>
      </c>
      <c r="AU180" s="435">
        <v>135</v>
      </c>
      <c r="AV180" s="436">
        <v>2</v>
      </c>
      <c r="AW180" s="362">
        <f t="shared" si="124"/>
        <v>83810</v>
      </c>
      <c r="AX180" s="363">
        <f t="shared" si="125"/>
        <v>9082800</v>
      </c>
      <c r="AY180" s="227"/>
    </row>
    <row r="181" spans="2:51" x14ac:dyDescent="0.2">
      <c r="B181" s="219"/>
      <c r="C181" s="434">
        <v>41</v>
      </c>
      <c r="D181" s="435">
        <v>21</v>
      </c>
      <c r="E181" s="435">
        <v>55</v>
      </c>
      <c r="F181" s="435">
        <v>96</v>
      </c>
      <c r="G181" s="435">
        <v>139</v>
      </c>
      <c r="H181" s="435">
        <v>86</v>
      </c>
      <c r="I181" s="435">
        <v>106</v>
      </c>
      <c r="J181" s="435">
        <v>11</v>
      </c>
      <c r="K181" s="435">
        <v>108</v>
      </c>
      <c r="L181" s="435">
        <v>22</v>
      </c>
      <c r="M181" s="435">
        <v>125</v>
      </c>
      <c r="N181" s="436">
        <v>60</v>
      </c>
      <c r="O181" s="362">
        <f t="shared" si="120"/>
        <v>83810</v>
      </c>
      <c r="P181" s="363">
        <f t="shared" si="121"/>
        <v>9082800</v>
      </c>
      <c r="Q181" s="227"/>
      <c r="S181" s="219"/>
      <c r="T181" s="434">
        <v>66</v>
      </c>
      <c r="U181" s="435">
        <v>124</v>
      </c>
      <c r="V181" s="435">
        <v>142</v>
      </c>
      <c r="W181" s="435">
        <v>113</v>
      </c>
      <c r="X181" s="435">
        <v>97</v>
      </c>
      <c r="Y181" s="435">
        <v>74</v>
      </c>
      <c r="Z181" s="435">
        <v>41</v>
      </c>
      <c r="AA181" s="435">
        <v>42</v>
      </c>
      <c r="AB181" s="435">
        <v>53</v>
      </c>
      <c r="AC181" s="435">
        <v>6</v>
      </c>
      <c r="AD181" s="435">
        <v>13</v>
      </c>
      <c r="AE181" s="436">
        <v>99</v>
      </c>
      <c r="AF181" s="362">
        <f t="shared" si="122"/>
        <v>83810</v>
      </c>
      <c r="AG181" s="363">
        <f t="shared" si="123"/>
        <v>9082800</v>
      </c>
      <c r="AH181" s="227"/>
      <c r="AJ181" s="219"/>
      <c r="AK181" s="434">
        <v>125</v>
      </c>
      <c r="AL181" s="435">
        <v>78</v>
      </c>
      <c r="AM181" s="435">
        <v>128</v>
      </c>
      <c r="AN181" s="435">
        <v>57</v>
      </c>
      <c r="AO181" s="435">
        <v>12</v>
      </c>
      <c r="AP181" s="435">
        <v>97</v>
      </c>
      <c r="AQ181" s="435">
        <v>20</v>
      </c>
      <c r="AR181" s="435">
        <v>67</v>
      </c>
      <c r="AS181" s="435">
        <v>17</v>
      </c>
      <c r="AT181" s="435">
        <v>88</v>
      </c>
      <c r="AU181" s="435">
        <v>133</v>
      </c>
      <c r="AV181" s="436">
        <v>48</v>
      </c>
      <c r="AW181" s="362">
        <f t="shared" si="124"/>
        <v>83810</v>
      </c>
      <c r="AX181" s="363">
        <f t="shared" si="125"/>
        <v>9082800</v>
      </c>
      <c r="AY181" s="227"/>
    </row>
    <row r="182" spans="2:51" x14ac:dyDescent="0.2">
      <c r="B182" s="219"/>
      <c r="C182" s="434">
        <v>120</v>
      </c>
      <c r="D182" s="435">
        <v>92</v>
      </c>
      <c r="E182" s="435">
        <v>110</v>
      </c>
      <c r="F182" s="435">
        <v>130</v>
      </c>
      <c r="G182" s="435">
        <v>42</v>
      </c>
      <c r="H182" s="435">
        <v>32</v>
      </c>
      <c r="I182" s="435">
        <v>7</v>
      </c>
      <c r="J182" s="435">
        <v>81</v>
      </c>
      <c r="K182" s="435">
        <v>29</v>
      </c>
      <c r="L182" s="435">
        <v>67</v>
      </c>
      <c r="M182" s="435">
        <v>127</v>
      </c>
      <c r="N182" s="436">
        <v>33</v>
      </c>
      <c r="O182" s="362">
        <f t="shared" si="120"/>
        <v>83810</v>
      </c>
      <c r="P182" s="363">
        <f t="shared" si="121"/>
        <v>9082800</v>
      </c>
      <c r="Q182" s="227"/>
      <c r="S182" s="219"/>
      <c r="T182" s="434">
        <v>77</v>
      </c>
      <c r="U182" s="435">
        <v>91</v>
      </c>
      <c r="V182" s="435">
        <v>114</v>
      </c>
      <c r="W182" s="435">
        <v>28</v>
      </c>
      <c r="X182" s="435">
        <v>131</v>
      </c>
      <c r="Y182" s="435">
        <v>12</v>
      </c>
      <c r="Z182" s="435">
        <v>57</v>
      </c>
      <c r="AA182" s="435">
        <v>44</v>
      </c>
      <c r="AB182" s="435">
        <v>11</v>
      </c>
      <c r="AC182" s="435">
        <v>94</v>
      </c>
      <c r="AD182" s="435">
        <v>73</v>
      </c>
      <c r="AE182" s="436">
        <v>138</v>
      </c>
      <c r="AF182" s="362">
        <f t="shared" si="122"/>
        <v>83810</v>
      </c>
      <c r="AG182" s="363">
        <f t="shared" si="123"/>
        <v>9082800</v>
      </c>
      <c r="AH182" s="227"/>
      <c r="AJ182" s="219"/>
      <c r="AK182" s="434">
        <v>116</v>
      </c>
      <c r="AL182" s="435">
        <v>93</v>
      </c>
      <c r="AM182" s="435">
        <v>31</v>
      </c>
      <c r="AN182" s="435">
        <v>13</v>
      </c>
      <c r="AO182" s="435">
        <v>23</v>
      </c>
      <c r="AP182" s="435">
        <v>54</v>
      </c>
      <c r="AQ182" s="435">
        <v>29</v>
      </c>
      <c r="AR182" s="435">
        <v>52</v>
      </c>
      <c r="AS182" s="435">
        <v>114</v>
      </c>
      <c r="AT182" s="435">
        <v>132</v>
      </c>
      <c r="AU182" s="435">
        <v>122</v>
      </c>
      <c r="AV182" s="436">
        <v>91</v>
      </c>
      <c r="AW182" s="362">
        <f t="shared" si="124"/>
        <v>83810</v>
      </c>
      <c r="AX182" s="363">
        <f t="shared" si="125"/>
        <v>9082800</v>
      </c>
      <c r="AY182" s="227"/>
    </row>
    <row r="183" spans="2:51" x14ac:dyDescent="0.2">
      <c r="B183" s="219"/>
      <c r="C183" s="434">
        <v>99</v>
      </c>
      <c r="D183" s="435">
        <v>133</v>
      </c>
      <c r="E183" s="435">
        <v>118</v>
      </c>
      <c r="F183" s="435">
        <v>131</v>
      </c>
      <c r="G183" s="435">
        <v>44</v>
      </c>
      <c r="H183" s="435">
        <v>97</v>
      </c>
      <c r="I183" s="435">
        <v>72</v>
      </c>
      <c r="J183" s="435">
        <v>57</v>
      </c>
      <c r="K183" s="435">
        <v>19</v>
      </c>
      <c r="L183" s="435">
        <v>8</v>
      </c>
      <c r="M183" s="435">
        <v>66</v>
      </c>
      <c r="N183" s="436">
        <v>26</v>
      </c>
      <c r="O183" s="362">
        <f t="shared" si="120"/>
        <v>83810</v>
      </c>
      <c r="P183" s="363">
        <f t="shared" si="121"/>
        <v>9082800</v>
      </c>
      <c r="Q183" s="227"/>
      <c r="S183" s="219"/>
      <c r="T183" s="434">
        <v>38</v>
      </c>
      <c r="U183" s="435">
        <v>115</v>
      </c>
      <c r="V183" s="435">
        <v>23</v>
      </c>
      <c r="W183" s="435">
        <v>96</v>
      </c>
      <c r="X183" s="435">
        <v>18</v>
      </c>
      <c r="Y183" s="435">
        <v>118</v>
      </c>
      <c r="Z183" s="435">
        <v>43</v>
      </c>
      <c r="AA183" s="435">
        <v>69</v>
      </c>
      <c r="AB183" s="435">
        <v>100</v>
      </c>
      <c r="AC183" s="435">
        <v>17</v>
      </c>
      <c r="AD183" s="435">
        <v>93</v>
      </c>
      <c r="AE183" s="436">
        <v>140</v>
      </c>
      <c r="AF183" s="362">
        <f t="shared" si="122"/>
        <v>83810</v>
      </c>
      <c r="AG183" s="363">
        <f t="shared" si="123"/>
        <v>9082800</v>
      </c>
      <c r="AH183" s="227"/>
      <c r="AJ183" s="219"/>
      <c r="AK183" s="434">
        <v>38</v>
      </c>
      <c r="AL183" s="435">
        <v>140</v>
      </c>
      <c r="AM183" s="435">
        <v>121</v>
      </c>
      <c r="AN183" s="435">
        <v>33</v>
      </c>
      <c r="AO183" s="435">
        <v>70</v>
      </c>
      <c r="AP183" s="435">
        <v>46</v>
      </c>
      <c r="AQ183" s="435">
        <v>107</v>
      </c>
      <c r="AR183" s="435">
        <v>5</v>
      </c>
      <c r="AS183" s="435">
        <v>24</v>
      </c>
      <c r="AT183" s="435">
        <v>112</v>
      </c>
      <c r="AU183" s="435">
        <v>75</v>
      </c>
      <c r="AV183" s="436">
        <v>99</v>
      </c>
      <c r="AW183" s="362">
        <f t="shared" si="124"/>
        <v>83810</v>
      </c>
      <c r="AX183" s="363">
        <f t="shared" si="125"/>
        <v>9082800</v>
      </c>
      <c r="AY183" s="227"/>
    </row>
    <row r="184" spans="2:51" ht="13.5" thickBot="1" x14ac:dyDescent="0.25">
      <c r="B184" s="219"/>
      <c r="C184" s="437">
        <v>141</v>
      </c>
      <c r="D184" s="438">
        <v>16</v>
      </c>
      <c r="E184" s="438">
        <v>34</v>
      </c>
      <c r="F184" s="438">
        <v>107</v>
      </c>
      <c r="G184" s="438">
        <v>132</v>
      </c>
      <c r="H184" s="438">
        <v>70</v>
      </c>
      <c r="I184" s="438">
        <v>65</v>
      </c>
      <c r="J184" s="438">
        <v>3</v>
      </c>
      <c r="K184" s="438">
        <v>68</v>
      </c>
      <c r="L184" s="438">
        <v>45</v>
      </c>
      <c r="M184" s="438">
        <v>94</v>
      </c>
      <c r="N184" s="439">
        <v>95</v>
      </c>
      <c r="O184" s="362">
        <f t="shared" si="120"/>
        <v>83810</v>
      </c>
      <c r="P184" s="363">
        <f t="shared" si="121"/>
        <v>9082800</v>
      </c>
      <c r="Q184" s="227"/>
      <c r="S184" s="219"/>
      <c r="T184" s="437">
        <v>141</v>
      </c>
      <c r="U184" s="438">
        <v>86</v>
      </c>
      <c r="V184" s="438">
        <v>61</v>
      </c>
      <c r="W184" s="438">
        <v>121</v>
      </c>
      <c r="X184" s="438">
        <v>26</v>
      </c>
      <c r="Y184" s="438">
        <v>29</v>
      </c>
      <c r="Z184" s="438">
        <v>81</v>
      </c>
      <c r="AA184" s="438">
        <v>22</v>
      </c>
      <c r="AB184" s="438">
        <v>10</v>
      </c>
      <c r="AC184" s="438">
        <v>120</v>
      </c>
      <c r="AD184" s="438">
        <v>78</v>
      </c>
      <c r="AE184" s="439">
        <v>95</v>
      </c>
      <c r="AF184" s="362">
        <f t="shared" si="122"/>
        <v>83810</v>
      </c>
      <c r="AG184" s="363">
        <f t="shared" si="123"/>
        <v>9082800</v>
      </c>
      <c r="AH184" s="227"/>
      <c r="AJ184" s="219"/>
      <c r="AK184" s="437">
        <v>55</v>
      </c>
      <c r="AL184" s="438">
        <v>98</v>
      </c>
      <c r="AM184" s="438">
        <v>30</v>
      </c>
      <c r="AN184" s="438">
        <v>136</v>
      </c>
      <c r="AO184" s="438">
        <v>53</v>
      </c>
      <c r="AP184" s="438">
        <v>16</v>
      </c>
      <c r="AQ184" s="438">
        <v>90</v>
      </c>
      <c r="AR184" s="438">
        <v>47</v>
      </c>
      <c r="AS184" s="438">
        <v>115</v>
      </c>
      <c r="AT184" s="438">
        <v>9</v>
      </c>
      <c r="AU184" s="438">
        <v>92</v>
      </c>
      <c r="AV184" s="439">
        <v>129</v>
      </c>
      <c r="AW184" s="362">
        <f t="shared" si="124"/>
        <v>83810</v>
      </c>
      <c r="AX184" s="363">
        <f t="shared" si="125"/>
        <v>9082800</v>
      </c>
      <c r="AY184" s="227"/>
    </row>
    <row r="185" spans="2:51" x14ac:dyDescent="0.2">
      <c r="B185" s="219"/>
      <c r="C185" s="367">
        <f t="shared" ref="C185:N185" si="126">SUMSQ(C173:C184)</f>
        <v>83810</v>
      </c>
      <c r="D185" s="368">
        <f t="shared" si="126"/>
        <v>83810</v>
      </c>
      <c r="E185" s="368">
        <f t="shared" si="126"/>
        <v>83810</v>
      </c>
      <c r="F185" s="368">
        <f t="shared" si="126"/>
        <v>83810</v>
      </c>
      <c r="G185" s="368">
        <f t="shared" si="126"/>
        <v>83810</v>
      </c>
      <c r="H185" s="368">
        <f t="shared" si="126"/>
        <v>83810</v>
      </c>
      <c r="I185" s="368">
        <f t="shared" si="126"/>
        <v>83810</v>
      </c>
      <c r="J185" s="368">
        <f t="shared" si="126"/>
        <v>83810</v>
      </c>
      <c r="K185" s="368">
        <f t="shared" si="126"/>
        <v>83810</v>
      </c>
      <c r="L185" s="368">
        <f t="shared" si="126"/>
        <v>83810</v>
      </c>
      <c r="M185" s="368">
        <f t="shared" si="126"/>
        <v>83810</v>
      </c>
      <c r="N185" s="368">
        <f t="shared" si="126"/>
        <v>83810</v>
      </c>
      <c r="O185" s="369">
        <f>SUMSQ(C173,D174,E175,F176,G177,H178,I179,J180,K181,L182,M183,N184)</f>
        <v>83810</v>
      </c>
      <c r="P185" s="427">
        <f>C173^3+D174^3+E175^3+F176^3+G177^3+H178^3+I179^3+J180^3+K181^3+L182^3+M183^3+N184^3</f>
        <v>9082800</v>
      </c>
      <c r="Q185" s="227"/>
      <c r="S185" s="219"/>
      <c r="T185" s="367">
        <f t="shared" ref="T185:AE185" si="127">SUMSQ(T173:T184)</f>
        <v>83810</v>
      </c>
      <c r="U185" s="368">
        <f t="shared" si="127"/>
        <v>83810</v>
      </c>
      <c r="V185" s="368">
        <f t="shared" si="127"/>
        <v>83810</v>
      </c>
      <c r="W185" s="368">
        <f t="shared" si="127"/>
        <v>83810</v>
      </c>
      <c r="X185" s="368">
        <f t="shared" si="127"/>
        <v>83810</v>
      </c>
      <c r="Y185" s="368">
        <f t="shared" si="127"/>
        <v>83810</v>
      </c>
      <c r="Z185" s="368">
        <f t="shared" si="127"/>
        <v>83810</v>
      </c>
      <c r="AA185" s="368">
        <f t="shared" si="127"/>
        <v>83810</v>
      </c>
      <c r="AB185" s="368">
        <f t="shared" si="127"/>
        <v>83810</v>
      </c>
      <c r="AC185" s="368">
        <f t="shared" si="127"/>
        <v>83810</v>
      </c>
      <c r="AD185" s="368">
        <f t="shared" si="127"/>
        <v>83810</v>
      </c>
      <c r="AE185" s="368">
        <f t="shared" si="127"/>
        <v>83810</v>
      </c>
      <c r="AF185" s="369">
        <f>SUMSQ(T173,U174,V175,W176,X177,Y178,Z179,AA180,AB181,AC182,AD183,AE184)</f>
        <v>83810</v>
      </c>
      <c r="AG185" s="427">
        <f>T173^3+U174^3+V175^3+W176^3+X177^3+Y178^3+Z179^3+AA180^3+AB181^3+AC182^3+AD183^3+AE184^3</f>
        <v>9082800</v>
      </c>
      <c r="AH185" s="227"/>
      <c r="AJ185" s="219"/>
      <c r="AK185" s="367">
        <f t="shared" ref="AK185:AV185" si="128">SUMSQ(AK173:AK184)</f>
        <v>83810</v>
      </c>
      <c r="AL185" s="368">
        <f t="shared" si="128"/>
        <v>83810</v>
      </c>
      <c r="AM185" s="368">
        <f t="shared" si="128"/>
        <v>83810</v>
      </c>
      <c r="AN185" s="368">
        <f t="shared" si="128"/>
        <v>83810</v>
      </c>
      <c r="AO185" s="368">
        <f t="shared" si="128"/>
        <v>83810</v>
      </c>
      <c r="AP185" s="368">
        <f t="shared" si="128"/>
        <v>83810</v>
      </c>
      <c r="AQ185" s="368">
        <f t="shared" si="128"/>
        <v>83810</v>
      </c>
      <c r="AR185" s="368">
        <f t="shared" si="128"/>
        <v>83810</v>
      </c>
      <c r="AS185" s="368">
        <f t="shared" si="128"/>
        <v>83810</v>
      </c>
      <c r="AT185" s="368">
        <f t="shared" si="128"/>
        <v>83810</v>
      </c>
      <c r="AU185" s="368">
        <f t="shared" si="128"/>
        <v>83810</v>
      </c>
      <c r="AV185" s="368">
        <f t="shared" si="128"/>
        <v>83810</v>
      </c>
      <c r="AW185" s="369">
        <f>SUMSQ(AK173,AL174,AM175,AN176,AO177,AP178,AQ179,AR180,AS181,AT182,AU183,AV184)</f>
        <v>83810</v>
      </c>
      <c r="AX185" s="427">
        <f>AK173^3+AL174^3+AM175^3+AN176^3+AO177^3+AP178^3+AQ179^3+AR180^3+AS181^3+AT182^3+AU183^3+AV184^3</f>
        <v>9082800</v>
      </c>
      <c r="AY185" s="227"/>
    </row>
    <row r="186" spans="2:51" ht="13.5" thickBot="1" x14ac:dyDescent="0.25">
      <c r="B186" s="219"/>
      <c r="C186" s="272">
        <f t="shared" ref="C186:N186" si="129">C173^3+C174^3+C175^3+C176^3+C177^3+C178^3+C179^3+C180^3+C181^3+C182^3+C183^3+C184^3</f>
        <v>9082800</v>
      </c>
      <c r="D186" s="273">
        <f t="shared" si="129"/>
        <v>9082800</v>
      </c>
      <c r="E186" s="273">
        <f t="shared" si="129"/>
        <v>9082800</v>
      </c>
      <c r="F186" s="273">
        <f t="shared" si="129"/>
        <v>9082800</v>
      </c>
      <c r="G186" s="273">
        <f t="shared" si="129"/>
        <v>9082800</v>
      </c>
      <c r="H186" s="273">
        <f t="shared" si="129"/>
        <v>9082800</v>
      </c>
      <c r="I186" s="273">
        <f t="shared" si="129"/>
        <v>9082800</v>
      </c>
      <c r="J186" s="273">
        <f t="shared" si="129"/>
        <v>9082800</v>
      </c>
      <c r="K186" s="273">
        <f t="shared" si="129"/>
        <v>9082800</v>
      </c>
      <c r="L186" s="273">
        <f t="shared" si="129"/>
        <v>9082800</v>
      </c>
      <c r="M186" s="273">
        <f t="shared" si="129"/>
        <v>9082800</v>
      </c>
      <c r="N186" s="273">
        <f t="shared" si="129"/>
        <v>9082800</v>
      </c>
      <c r="O186" s="373">
        <f>SUMSQ(C184,D183,E182,F181,G180,H179,I178,J177,K176,L175,M174,N173)</f>
        <v>83810</v>
      </c>
      <c r="P186" s="428">
        <f>C184^3+D183^3+E182^3+F181^3+G180^3+H179^3+I178^3+J177^3+K176^3+L175^3+M174^3+N173^3</f>
        <v>9082800</v>
      </c>
      <c r="Q186" s="227"/>
      <c r="S186" s="219"/>
      <c r="T186" s="272">
        <f t="shared" ref="T186:AE186" si="130">T173^3+T174^3+T175^3+T176^3+T177^3+T178^3+T179^3+T180^3+T181^3+T182^3+T183^3+T184^3</f>
        <v>9082800</v>
      </c>
      <c r="U186" s="273">
        <f t="shared" si="130"/>
        <v>9082800</v>
      </c>
      <c r="V186" s="273">
        <f t="shared" si="130"/>
        <v>9082800</v>
      </c>
      <c r="W186" s="273">
        <f t="shared" si="130"/>
        <v>9082800</v>
      </c>
      <c r="X186" s="273">
        <f t="shared" si="130"/>
        <v>9082800</v>
      </c>
      <c r="Y186" s="273">
        <f t="shared" si="130"/>
        <v>9082800</v>
      </c>
      <c r="Z186" s="273">
        <f t="shared" si="130"/>
        <v>9082800</v>
      </c>
      <c r="AA186" s="273">
        <f t="shared" si="130"/>
        <v>9082800</v>
      </c>
      <c r="AB186" s="273">
        <f t="shared" si="130"/>
        <v>9082800</v>
      </c>
      <c r="AC186" s="273">
        <f t="shared" si="130"/>
        <v>9082800</v>
      </c>
      <c r="AD186" s="273">
        <f t="shared" si="130"/>
        <v>9082800</v>
      </c>
      <c r="AE186" s="273">
        <f t="shared" si="130"/>
        <v>9082800</v>
      </c>
      <c r="AF186" s="373">
        <f>SUMSQ(T184,U183,V182,W181,X180,Y179,Z178,AA177,AB176,AC175,AD174,AE173)</f>
        <v>83810</v>
      </c>
      <c r="AG186" s="428">
        <f>T184^3+U183^3+V182^3+W181^3+X180^3+Y179^3+Z178^3+AA177^3+AB176^3+AC175^3+AD174^3+AE173^3</f>
        <v>9082800</v>
      </c>
      <c r="AH186" s="227"/>
      <c r="AJ186" s="219"/>
      <c r="AK186" s="272">
        <f t="shared" ref="AK186:AV186" si="131">AK173^3+AK174^3+AK175^3+AK176^3+AK177^3+AK178^3+AK179^3+AK180^3+AK181^3+AK182^3+AK183^3+AK184^3</f>
        <v>9082800</v>
      </c>
      <c r="AL186" s="273">
        <f t="shared" si="131"/>
        <v>9082800</v>
      </c>
      <c r="AM186" s="273">
        <f t="shared" si="131"/>
        <v>9082800</v>
      </c>
      <c r="AN186" s="273">
        <f t="shared" si="131"/>
        <v>9082800</v>
      </c>
      <c r="AO186" s="273">
        <f t="shared" si="131"/>
        <v>9082800</v>
      </c>
      <c r="AP186" s="273">
        <f t="shared" si="131"/>
        <v>9082800</v>
      </c>
      <c r="AQ186" s="273">
        <f t="shared" si="131"/>
        <v>9082800</v>
      </c>
      <c r="AR186" s="273">
        <f t="shared" si="131"/>
        <v>9082800</v>
      </c>
      <c r="AS186" s="273">
        <f t="shared" si="131"/>
        <v>9082800</v>
      </c>
      <c r="AT186" s="273">
        <f t="shared" si="131"/>
        <v>9082800</v>
      </c>
      <c r="AU186" s="273">
        <f t="shared" si="131"/>
        <v>9082800</v>
      </c>
      <c r="AV186" s="273">
        <f t="shared" si="131"/>
        <v>9082800</v>
      </c>
      <c r="AW186" s="373">
        <f>SUMSQ(AK184,AL183,AM182,AN181,AO180,AP179,AQ178,AR177,AS176,AT175,AU174,AV173)</f>
        <v>83810</v>
      </c>
      <c r="AX186" s="428">
        <f>AK184^3+AL183^3+AM182^3+AN181^3+AO180^3+AP179^3+AQ178^3+AR177^3+AS176^3+AT175^3+AU174^3+AV173^3</f>
        <v>9045600</v>
      </c>
      <c r="AY186" s="227"/>
    </row>
    <row r="187" spans="2:51" ht="13.5" thickBot="1" x14ac:dyDescent="0.25">
      <c r="B187" s="275" t="s">
        <v>0</v>
      </c>
      <c r="C187" s="276"/>
      <c r="D187" s="276"/>
      <c r="E187" s="276"/>
      <c r="F187" s="276"/>
      <c r="G187" s="276"/>
      <c r="H187" s="276"/>
      <c r="I187" s="276"/>
      <c r="J187" s="276"/>
      <c r="K187" s="276"/>
      <c r="L187" s="276"/>
      <c r="M187" s="276"/>
      <c r="N187" s="276"/>
      <c r="O187" s="429"/>
      <c r="P187" s="429"/>
      <c r="Q187" s="278"/>
      <c r="S187" s="275" t="s">
        <v>0</v>
      </c>
      <c r="T187" s="276"/>
      <c r="U187" s="276"/>
      <c r="V187" s="276"/>
      <c r="W187" s="276"/>
      <c r="X187" s="276"/>
      <c r="Y187" s="276"/>
      <c r="Z187" s="276"/>
      <c r="AA187" s="276"/>
      <c r="AB187" s="276"/>
      <c r="AC187" s="276"/>
      <c r="AD187" s="276"/>
      <c r="AE187" s="276"/>
      <c r="AF187" s="429"/>
      <c r="AG187" s="429"/>
      <c r="AH187" s="278"/>
      <c r="AJ187" s="275" t="s">
        <v>0</v>
      </c>
      <c r="AK187" s="276"/>
      <c r="AL187" s="276"/>
      <c r="AM187" s="276"/>
      <c r="AN187" s="276"/>
      <c r="AO187" s="276"/>
      <c r="AP187" s="276"/>
      <c r="AQ187" s="276"/>
      <c r="AR187" s="276"/>
      <c r="AS187" s="276"/>
      <c r="AT187" s="276"/>
      <c r="AU187" s="276"/>
      <c r="AV187" s="276"/>
      <c r="AW187" s="429"/>
      <c r="AX187" s="429"/>
      <c r="AY187" s="278"/>
    </row>
    <row r="188" spans="2:51" ht="13.5" thickBot="1" x14ac:dyDescent="0.25">
      <c r="C188" s="140" t="s">
        <v>0</v>
      </c>
      <c r="T188" s="140" t="s">
        <v>0</v>
      </c>
      <c r="AK188" s="140" t="s">
        <v>0</v>
      </c>
    </row>
    <row r="189" spans="2:51" ht="13.5" thickBot="1" x14ac:dyDescent="0.25">
      <c r="B189" s="215" t="s">
        <v>0</v>
      </c>
      <c r="C189" s="216"/>
      <c r="D189" s="216"/>
      <c r="E189" s="216"/>
      <c r="F189" s="216"/>
      <c r="G189" s="216"/>
      <c r="H189" s="216"/>
      <c r="I189" s="353" t="s">
        <v>357</v>
      </c>
      <c r="J189" s="216"/>
      <c r="K189" s="216"/>
      <c r="L189" s="216"/>
      <c r="M189" s="216"/>
      <c r="N189" s="216"/>
      <c r="O189" s="216"/>
      <c r="P189" s="216"/>
      <c r="Q189" s="217"/>
      <c r="S189" s="215" t="s">
        <v>0</v>
      </c>
      <c r="T189" s="216"/>
      <c r="U189" s="216"/>
      <c r="V189" s="216"/>
      <c r="W189" s="216"/>
      <c r="X189" s="216"/>
      <c r="Y189" s="216"/>
      <c r="Z189" s="353" t="s">
        <v>358</v>
      </c>
      <c r="AA189" s="216"/>
      <c r="AB189" s="216"/>
      <c r="AC189" s="216"/>
      <c r="AD189" s="216"/>
      <c r="AE189" s="216"/>
      <c r="AF189" s="216"/>
      <c r="AG189" s="216"/>
      <c r="AH189" s="217"/>
      <c r="AJ189" s="215" t="s">
        <v>0</v>
      </c>
      <c r="AK189" s="216"/>
      <c r="AL189" s="216"/>
      <c r="AM189" s="216"/>
      <c r="AN189" s="216"/>
      <c r="AO189" s="216"/>
      <c r="AP189" s="216"/>
      <c r="AQ189" s="353" t="s">
        <v>359</v>
      </c>
      <c r="AR189" s="216"/>
      <c r="AS189" s="216"/>
      <c r="AT189" s="216"/>
      <c r="AU189" s="216"/>
      <c r="AV189" s="216"/>
      <c r="AW189" s="216"/>
      <c r="AX189" s="216"/>
      <c r="AY189" s="217"/>
    </row>
    <row r="190" spans="2:51" x14ac:dyDescent="0.2">
      <c r="B190" s="219"/>
      <c r="C190" s="440">
        <v>130</v>
      </c>
      <c r="D190" s="432">
        <v>95</v>
      </c>
      <c r="E190" s="432">
        <v>14</v>
      </c>
      <c r="F190" s="432">
        <v>118</v>
      </c>
      <c r="G190" s="432">
        <v>61</v>
      </c>
      <c r="H190" s="432">
        <v>103</v>
      </c>
      <c r="I190" s="432">
        <v>15</v>
      </c>
      <c r="J190" s="432">
        <v>50</v>
      </c>
      <c r="K190" s="432">
        <v>131</v>
      </c>
      <c r="L190" s="432">
        <v>27</v>
      </c>
      <c r="M190" s="432">
        <v>84</v>
      </c>
      <c r="N190" s="433">
        <v>42</v>
      </c>
      <c r="O190" s="357">
        <f t="shared" ref="O190:O201" si="132">SUMSQ(C190:N190)</f>
        <v>83810</v>
      </c>
      <c r="P190" s="358">
        <f t="shared" ref="P190:P201" si="133">C190^3+D190^3+E190^3+F190^3+G190^3+H190^3+I190^3+J190^3+K190^3+L190^3+M190^3+N190^3</f>
        <v>9082800</v>
      </c>
      <c r="Q190" s="227"/>
      <c r="S190" s="219"/>
      <c r="T190" s="440">
        <v>15</v>
      </c>
      <c r="U190" s="432">
        <v>50</v>
      </c>
      <c r="V190" s="432">
        <v>14</v>
      </c>
      <c r="W190" s="432">
        <v>27</v>
      </c>
      <c r="X190" s="432">
        <v>61</v>
      </c>
      <c r="Y190" s="432">
        <v>103</v>
      </c>
      <c r="Z190" s="432">
        <v>130</v>
      </c>
      <c r="AA190" s="432">
        <v>95</v>
      </c>
      <c r="AB190" s="432">
        <v>131</v>
      </c>
      <c r="AC190" s="432">
        <v>118</v>
      </c>
      <c r="AD190" s="432">
        <v>84</v>
      </c>
      <c r="AE190" s="433">
        <v>42</v>
      </c>
      <c r="AF190" s="357">
        <f t="shared" ref="AF190:AF201" si="134">SUMSQ(T190:AE190)</f>
        <v>83810</v>
      </c>
      <c r="AG190" s="358">
        <f t="shared" ref="AG190:AG201" si="135">T190^3+U190^3+V190^3+W190^3+X190^3+Y190^3+Z190^3+AA190^3+AB190^3+AC190^3+AD190^3+AE190^3</f>
        <v>9082800</v>
      </c>
      <c r="AH190" s="227"/>
      <c r="AJ190" s="219"/>
      <c r="AK190" s="440">
        <v>15</v>
      </c>
      <c r="AL190" s="432">
        <v>50</v>
      </c>
      <c r="AM190" s="432">
        <v>131</v>
      </c>
      <c r="AN190" s="432">
        <v>27</v>
      </c>
      <c r="AO190" s="432">
        <v>84</v>
      </c>
      <c r="AP190" s="432">
        <v>42</v>
      </c>
      <c r="AQ190" s="432">
        <v>130</v>
      </c>
      <c r="AR190" s="432">
        <v>95</v>
      </c>
      <c r="AS190" s="432">
        <v>14</v>
      </c>
      <c r="AT190" s="432">
        <v>118</v>
      </c>
      <c r="AU190" s="432">
        <v>61</v>
      </c>
      <c r="AV190" s="433">
        <v>103</v>
      </c>
      <c r="AW190" s="357">
        <f t="shared" ref="AW190:AW201" si="136">SUMSQ(AK190:AV190)</f>
        <v>83810</v>
      </c>
      <c r="AX190" s="358">
        <f t="shared" ref="AX190:AX201" si="137">AK190^3+AL190^3+AM190^3+AN190^3+AO190^3+AP190^3+AQ190^3+AR190^3+AS190^3+AT190^3+AU190^3+AV190^3</f>
        <v>9082800</v>
      </c>
      <c r="AY190" s="227"/>
    </row>
    <row r="191" spans="2:51" x14ac:dyDescent="0.2">
      <c r="B191" s="219"/>
      <c r="C191" s="434">
        <v>7</v>
      </c>
      <c r="D191" s="435">
        <v>58</v>
      </c>
      <c r="E191" s="435">
        <v>51</v>
      </c>
      <c r="F191" s="435">
        <v>119</v>
      </c>
      <c r="G191" s="435">
        <v>18</v>
      </c>
      <c r="H191" s="435">
        <v>89</v>
      </c>
      <c r="I191" s="435">
        <v>138</v>
      </c>
      <c r="J191" s="435">
        <v>87</v>
      </c>
      <c r="K191" s="435">
        <v>94</v>
      </c>
      <c r="L191" s="435">
        <v>26</v>
      </c>
      <c r="M191" s="435">
        <v>127</v>
      </c>
      <c r="N191" s="436">
        <v>56</v>
      </c>
      <c r="O191" s="362">
        <f t="shared" si="132"/>
        <v>83810</v>
      </c>
      <c r="P191" s="363">
        <f t="shared" si="133"/>
        <v>9082800</v>
      </c>
      <c r="Q191" s="227"/>
      <c r="S191" s="219"/>
      <c r="T191" s="434">
        <v>138</v>
      </c>
      <c r="U191" s="435">
        <v>87</v>
      </c>
      <c r="V191" s="435">
        <v>51</v>
      </c>
      <c r="W191" s="435">
        <v>26</v>
      </c>
      <c r="X191" s="435">
        <v>18</v>
      </c>
      <c r="Y191" s="435">
        <v>89</v>
      </c>
      <c r="Z191" s="435">
        <v>7</v>
      </c>
      <c r="AA191" s="435">
        <v>58</v>
      </c>
      <c r="AB191" s="435">
        <v>94</v>
      </c>
      <c r="AC191" s="435">
        <v>119</v>
      </c>
      <c r="AD191" s="435">
        <v>127</v>
      </c>
      <c r="AE191" s="436">
        <v>56</v>
      </c>
      <c r="AF191" s="362">
        <f t="shared" si="134"/>
        <v>83810</v>
      </c>
      <c r="AG191" s="363">
        <f t="shared" si="135"/>
        <v>9082800</v>
      </c>
      <c r="AH191" s="227"/>
      <c r="AJ191" s="219"/>
      <c r="AK191" s="434">
        <v>138</v>
      </c>
      <c r="AL191" s="435">
        <v>87</v>
      </c>
      <c r="AM191" s="435">
        <v>94</v>
      </c>
      <c r="AN191" s="435">
        <v>26</v>
      </c>
      <c r="AO191" s="435">
        <v>127</v>
      </c>
      <c r="AP191" s="435">
        <v>56</v>
      </c>
      <c r="AQ191" s="435">
        <v>7</v>
      </c>
      <c r="AR191" s="435">
        <v>58</v>
      </c>
      <c r="AS191" s="435">
        <v>51</v>
      </c>
      <c r="AT191" s="435">
        <v>119</v>
      </c>
      <c r="AU191" s="435">
        <v>18</v>
      </c>
      <c r="AV191" s="436">
        <v>89</v>
      </c>
      <c r="AW191" s="362">
        <f t="shared" si="136"/>
        <v>83810</v>
      </c>
      <c r="AX191" s="363">
        <f t="shared" si="137"/>
        <v>9082800</v>
      </c>
      <c r="AY191" s="227"/>
    </row>
    <row r="192" spans="2:51" x14ac:dyDescent="0.2">
      <c r="B192" s="219"/>
      <c r="C192" s="434">
        <v>125</v>
      </c>
      <c r="D192" s="435">
        <v>78</v>
      </c>
      <c r="E192" s="435">
        <v>17</v>
      </c>
      <c r="F192" s="435">
        <v>57</v>
      </c>
      <c r="G192" s="435">
        <v>133</v>
      </c>
      <c r="H192" s="435">
        <v>48</v>
      </c>
      <c r="I192" s="435">
        <v>20</v>
      </c>
      <c r="J192" s="435">
        <v>67</v>
      </c>
      <c r="K192" s="435">
        <v>128</v>
      </c>
      <c r="L192" s="435">
        <v>88</v>
      </c>
      <c r="M192" s="435">
        <v>12</v>
      </c>
      <c r="N192" s="436">
        <v>97</v>
      </c>
      <c r="O192" s="362">
        <f t="shared" si="132"/>
        <v>83810</v>
      </c>
      <c r="P192" s="363">
        <f t="shared" si="133"/>
        <v>9082800</v>
      </c>
      <c r="Q192" s="227"/>
      <c r="S192" s="219"/>
      <c r="T192" s="434">
        <v>73</v>
      </c>
      <c r="U192" s="435">
        <v>8</v>
      </c>
      <c r="V192" s="435">
        <v>69</v>
      </c>
      <c r="W192" s="435">
        <v>34</v>
      </c>
      <c r="X192" s="435">
        <v>4</v>
      </c>
      <c r="Y192" s="435">
        <v>68</v>
      </c>
      <c r="Z192" s="435">
        <v>72</v>
      </c>
      <c r="AA192" s="435">
        <v>137</v>
      </c>
      <c r="AB192" s="435">
        <v>76</v>
      </c>
      <c r="AC192" s="435">
        <v>111</v>
      </c>
      <c r="AD192" s="435">
        <v>141</v>
      </c>
      <c r="AE192" s="436">
        <v>77</v>
      </c>
      <c r="AF192" s="362">
        <f t="shared" si="134"/>
        <v>83810</v>
      </c>
      <c r="AG192" s="363">
        <f t="shared" si="135"/>
        <v>9082800</v>
      </c>
      <c r="AH192" s="227"/>
      <c r="AJ192" s="219"/>
      <c r="AK192" s="434">
        <v>20</v>
      </c>
      <c r="AL192" s="435">
        <v>67</v>
      </c>
      <c r="AM192" s="435">
        <v>128</v>
      </c>
      <c r="AN192" s="435">
        <v>88</v>
      </c>
      <c r="AO192" s="435">
        <v>12</v>
      </c>
      <c r="AP192" s="435">
        <v>97</v>
      </c>
      <c r="AQ192" s="435">
        <v>125</v>
      </c>
      <c r="AR192" s="435">
        <v>78</v>
      </c>
      <c r="AS192" s="435">
        <v>17</v>
      </c>
      <c r="AT192" s="435">
        <v>57</v>
      </c>
      <c r="AU192" s="435">
        <v>133</v>
      </c>
      <c r="AV192" s="436">
        <v>48</v>
      </c>
      <c r="AW192" s="362">
        <f t="shared" si="136"/>
        <v>83810</v>
      </c>
      <c r="AX192" s="363">
        <f t="shared" si="137"/>
        <v>9082800</v>
      </c>
      <c r="AY192" s="227"/>
    </row>
    <row r="193" spans="2:51" x14ac:dyDescent="0.2">
      <c r="B193" s="219"/>
      <c r="C193" s="434">
        <v>21</v>
      </c>
      <c r="D193" s="435">
        <v>1</v>
      </c>
      <c r="E193" s="435">
        <v>100</v>
      </c>
      <c r="F193" s="435">
        <v>44</v>
      </c>
      <c r="G193" s="435">
        <v>66</v>
      </c>
      <c r="H193" s="435">
        <v>41</v>
      </c>
      <c r="I193" s="435">
        <v>124</v>
      </c>
      <c r="J193" s="435">
        <v>144</v>
      </c>
      <c r="K193" s="435">
        <v>45</v>
      </c>
      <c r="L193" s="435">
        <v>101</v>
      </c>
      <c r="M193" s="435">
        <v>79</v>
      </c>
      <c r="N193" s="436">
        <v>104</v>
      </c>
      <c r="O193" s="362">
        <f t="shared" si="132"/>
        <v>83810</v>
      </c>
      <c r="P193" s="363">
        <f t="shared" si="133"/>
        <v>9082800</v>
      </c>
      <c r="Q193" s="227"/>
      <c r="S193" s="219"/>
      <c r="T193" s="434">
        <v>124</v>
      </c>
      <c r="U193" s="435">
        <v>144</v>
      </c>
      <c r="V193" s="435">
        <v>100</v>
      </c>
      <c r="W193" s="435">
        <v>101</v>
      </c>
      <c r="X193" s="435">
        <v>66</v>
      </c>
      <c r="Y193" s="435">
        <v>41</v>
      </c>
      <c r="Z193" s="435">
        <v>21</v>
      </c>
      <c r="AA193" s="435">
        <v>1</v>
      </c>
      <c r="AB193" s="435">
        <v>45</v>
      </c>
      <c r="AC193" s="435">
        <v>44</v>
      </c>
      <c r="AD193" s="435">
        <v>79</v>
      </c>
      <c r="AE193" s="436">
        <v>104</v>
      </c>
      <c r="AF193" s="362">
        <f t="shared" si="134"/>
        <v>83810</v>
      </c>
      <c r="AG193" s="363">
        <f t="shared" si="135"/>
        <v>9082800</v>
      </c>
      <c r="AH193" s="227"/>
      <c r="AJ193" s="219"/>
      <c r="AK193" s="434">
        <v>124</v>
      </c>
      <c r="AL193" s="435">
        <v>144</v>
      </c>
      <c r="AM193" s="435">
        <v>45</v>
      </c>
      <c r="AN193" s="435">
        <v>101</v>
      </c>
      <c r="AO193" s="435">
        <v>79</v>
      </c>
      <c r="AP193" s="435">
        <v>104</v>
      </c>
      <c r="AQ193" s="435">
        <v>21</v>
      </c>
      <c r="AR193" s="435">
        <v>1</v>
      </c>
      <c r="AS193" s="435">
        <v>100</v>
      </c>
      <c r="AT193" s="435">
        <v>44</v>
      </c>
      <c r="AU193" s="435">
        <v>66</v>
      </c>
      <c r="AV193" s="436">
        <v>41</v>
      </c>
      <c r="AW193" s="362">
        <f t="shared" si="136"/>
        <v>83810</v>
      </c>
      <c r="AX193" s="363">
        <f t="shared" si="137"/>
        <v>9082800</v>
      </c>
      <c r="AY193" s="227"/>
    </row>
    <row r="194" spans="2:51" x14ac:dyDescent="0.2">
      <c r="B194" s="219"/>
      <c r="C194" s="434">
        <v>38</v>
      </c>
      <c r="D194" s="435">
        <v>140</v>
      </c>
      <c r="E194" s="435">
        <v>24</v>
      </c>
      <c r="F194" s="435">
        <v>33</v>
      </c>
      <c r="G194" s="435">
        <v>75</v>
      </c>
      <c r="H194" s="435">
        <v>99</v>
      </c>
      <c r="I194" s="435">
        <v>107</v>
      </c>
      <c r="J194" s="435">
        <v>5</v>
      </c>
      <c r="K194" s="435">
        <v>121</v>
      </c>
      <c r="L194" s="435">
        <v>112</v>
      </c>
      <c r="M194" s="435">
        <v>70</v>
      </c>
      <c r="N194" s="436">
        <v>46</v>
      </c>
      <c r="O194" s="362">
        <f t="shared" si="132"/>
        <v>83810</v>
      </c>
      <c r="P194" s="363">
        <f t="shared" si="133"/>
        <v>9082800</v>
      </c>
      <c r="Q194" s="227"/>
      <c r="S194" s="219"/>
      <c r="T194" s="434">
        <v>106</v>
      </c>
      <c r="U194" s="435">
        <v>117</v>
      </c>
      <c r="V194" s="435">
        <v>139</v>
      </c>
      <c r="W194" s="435">
        <v>83</v>
      </c>
      <c r="X194" s="435">
        <v>59</v>
      </c>
      <c r="Y194" s="435">
        <v>22</v>
      </c>
      <c r="Z194" s="435">
        <v>39</v>
      </c>
      <c r="AA194" s="435">
        <v>28</v>
      </c>
      <c r="AB194" s="435">
        <v>6</v>
      </c>
      <c r="AC194" s="435">
        <v>62</v>
      </c>
      <c r="AD194" s="435">
        <v>86</v>
      </c>
      <c r="AE194" s="436">
        <v>123</v>
      </c>
      <c r="AF194" s="362">
        <f t="shared" si="134"/>
        <v>83810</v>
      </c>
      <c r="AG194" s="363">
        <f t="shared" si="135"/>
        <v>9082800</v>
      </c>
      <c r="AH194" s="227"/>
      <c r="AJ194" s="219"/>
      <c r="AK194" s="434">
        <v>107</v>
      </c>
      <c r="AL194" s="435">
        <v>5</v>
      </c>
      <c r="AM194" s="435">
        <v>121</v>
      </c>
      <c r="AN194" s="435">
        <v>112</v>
      </c>
      <c r="AO194" s="435">
        <v>70</v>
      </c>
      <c r="AP194" s="435">
        <v>46</v>
      </c>
      <c r="AQ194" s="435">
        <v>38</v>
      </c>
      <c r="AR194" s="435">
        <v>140</v>
      </c>
      <c r="AS194" s="435">
        <v>24</v>
      </c>
      <c r="AT194" s="435">
        <v>33</v>
      </c>
      <c r="AU194" s="435">
        <v>75</v>
      </c>
      <c r="AV194" s="436">
        <v>99</v>
      </c>
      <c r="AW194" s="362">
        <f t="shared" si="136"/>
        <v>83810</v>
      </c>
      <c r="AX194" s="363">
        <f t="shared" si="137"/>
        <v>9082800</v>
      </c>
      <c r="AY194" s="227"/>
    </row>
    <row r="195" spans="2:51" x14ac:dyDescent="0.2">
      <c r="B195" s="219"/>
      <c r="C195" s="434">
        <v>55</v>
      </c>
      <c r="D195" s="435">
        <v>98</v>
      </c>
      <c r="E195" s="435">
        <v>115</v>
      </c>
      <c r="F195" s="435">
        <v>136</v>
      </c>
      <c r="G195" s="435">
        <v>92</v>
      </c>
      <c r="H195" s="435">
        <v>129</v>
      </c>
      <c r="I195" s="435">
        <v>90</v>
      </c>
      <c r="J195" s="435">
        <v>47</v>
      </c>
      <c r="K195" s="435">
        <v>30</v>
      </c>
      <c r="L195" s="435">
        <v>9</v>
      </c>
      <c r="M195" s="435">
        <v>53</v>
      </c>
      <c r="N195" s="436">
        <v>16</v>
      </c>
      <c r="O195" s="362">
        <f t="shared" si="132"/>
        <v>83810</v>
      </c>
      <c r="P195" s="363">
        <f t="shared" si="133"/>
        <v>9082800</v>
      </c>
      <c r="Q195" s="227"/>
      <c r="S195" s="219"/>
      <c r="T195" s="434">
        <v>96</v>
      </c>
      <c r="U195" s="435">
        <v>82</v>
      </c>
      <c r="V195" s="435">
        <v>40</v>
      </c>
      <c r="W195" s="435">
        <v>134</v>
      </c>
      <c r="X195" s="435">
        <v>80</v>
      </c>
      <c r="Y195" s="435">
        <v>142</v>
      </c>
      <c r="Z195" s="435">
        <v>49</v>
      </c>
      <c r="AA195" s="435">
        <v>63</v>
      </c>
      <c r="AB195" s="435">
        <v>105</v>
      </c>
      <c r="AC195" s="435">
        <v>11</v>
      </c>
      <c r="AD195" s="435">
        <v>65</v>
      </c>
      <c r="AE195" s="436">
        <v>3</v>
      </c>
      <c r="AF195" s="362">
        <f t="shared" si="134"/>
        <v>83810</v>
      </c>
      <c r="AG195" s="363">
        <f t="shared" si="135"/>
        <v>9082800</v>
      </c>
      <c r="AH195" s="227"/>
      <c r="AJ195" s="219"/>
      <c r="AK195" s="434">
        <v>90</v>
      </c>
      <c r="AL195" s="435">
        <v>47</v>
      </c>
      <c r="AM195" s="435">
        <v>30</v>
      </c>
      <c r="AN195" s="435">
        <v>9</v>
      </c>
      <c r="AO195" s="435">
        <v>53</v>
      </c>
      <c r="AP195" s="435">
        <v>16</v>
      </c>
      <c r="AQ195" s="435">
        <v>55</v>
      </c>
      <c r="AR195" s="435">
        <v>98</v>
      </c>
      <c r="AS195" s="435">
        <v>115</v>
      </c>
      <c r="AT195" s="435">
        <v>136</v>
      </c>
      <c r="AU195" s="435">
        <v>92</v>
      </c>
      <c r="AV195" s="436">
        <v>129</v>
      </c>
      <c r="AW195" s="362">
        <f t="shared" si="136"/>
        <v>83810</v>
      </c>
      <c r="AX195" s="363">
        <f t="shared" si="137"/>
        <v>9082800</v>
      </c>
      <c r="AY195" s="227"/>
    </row>
    <row r="196" spans="2:51" x14ac:dyDescent="0.2">
      <c r="B196" s="219"/>
      <c r="C196" s="434">
        <v>110</v>
      </c>
      <c r="D196" s="435">
        <v>19</v>
      </c>
      <c r="E196" s="435">
        <v>113</v>
      </c>
      <c r="F196" s="435">
        <v>102</v>
      </c>
      <c r="G196" s="435">
        <v>25</v>
      </c>
      <c r="H196" s="435">
        <v>36</v>
      </c>
      <c r="I196" s="435">
        <v>35</v>
      </c>
      <c r="J196" s="435">
        <v>126</v>
      </c>
      <c r="K196" s="435">
        <v>32</v>
      </c>
      <c r="L196" s="435">
        <v>43</v>
      </c>
      <c r="M196" s="435">
        <v>120</v>
      </c>
      <c r="N196" s="436">
        <v>109</v>
      </c>
      <c r="O196" s="362">
        <f t="shared" si="132"/>
        <v>83810</v>
      </c>
      <c r="P196" s="363">
        <f t="shared" si="133"/>
        <v>9082800</v>
      </c>
      <c r="Q196" s="227"/>
      <c r="S196" s="219"/>
      <c r="T196" s="434">
        <v>35</v>
      </c>
      <c r="U196" s="435">
        <v>126</v>
      </c>
      <c r="V196" s="435">
        <v>113</v>
      </c>
      <c r="W196" s="435">
        <v>43</v>
      </c>
      <c r="X196" s="435">
        <v>25</v>
      </c>
      <c r="Y196" s="435">
        <v>36</v>
      </c>
      <c r="Z196" s="435">
        <v>110</v>
      </c>
      <c r="AA196" s="435">
        <v>19</v>
      </c>
      <c r="AB196" s="435">
        <v>32</v>
      </c>
      <c r="AC196" s="435">
        <v>102</v>
      </c>
      <c r="AD196" s="435">
        <v>120</v>
      </c>
      <c r="AE196" s="436">
        <v>109</v>
      </c>
      <c r="AF196" s="362">
        <f t="shared" si="134"/>
        <v>83810</v>
      </c>
      <c r="AG196" s="363">
        <f t="shared" si="135"/>
        <v>9082800</v>
      </c>
      <c r="AH196" s="227"/>
      <c r="AJ196" s="219"/>
      <c r="AK196" s="434">
        <v>35</v>
      </c>
      <c r="AL196" s="435">
        <v>126</v>
      </c>
      <c r="AM196" s="435">
        <v>32</v>
      </c>
      <c r="AN196" s="435">
        <v>43</v>
      </c>
      <c r="AO196" s="435">
        <v>120</v>
      </c>
      <c r="AP196" s="435">
        <v>109</v>
      </c>
      <c r="AQ196" s="435">
        <v>110</v>
      </c>
      <c r="AR196" s="435">
        <v>19</v>
      </c>
      <c r="AS196" s="435">
        <v>113</v>
      </c>
      <c r="AT196" s="435">
        <v>102</v>
      </c>
      <c r="AU196" s="435">
        <v>25</v>
      </c>
      <c r="AV196" s="436">
        <v>36</v>
      </c>
      <c r="AW196" s="362">
        <f t="shared" si="136"/>
        <v>83810</v>
      </c>
      <c r="AX196" s="363">
        <f t="shared" si="137"/>
        <v>9082800</v>
      </c>
      <c r="AY196" s="227"/>
    </row>
    <row r="197" spans="2:51" x14ac:dyDescent="0.2">
      <c r="B197" s="219"/>
      <c r="C197" s="434">
        <v>108</v>
      </c>
      <c r="D197" s="435">
        <v>60</v>
      </c>
      <c r="E197" s="435">
        <v>74</v>
      </c>
      <c r="F197" s="435">
        <v>64</v>
      </c>
      <c r="G197" s="435">
        <v>135</v>
      </c>
      <c r="H197" s="435">
        <v>2</v>
      </c>
      <c r="I197" s="435">
        <v>37</v>
      </c>
      <c r="J197" s="435">
        <v>85</v>
      </c>
      <c r="K197" s="435">
        <v>71</v>
      </c>
      <c r="L197" s="435">
        <v>81</v>
      </c>
      <c r="M197" s="435">
        <v>10</v>
      </c>
      <c r="N197" s="436">
        <v>143</v>
      </c>
      <c r="O197" s="362">
        <f t="shared" si="132"/>
        <v>83810</v>
      </c>
      <c r="P197" s="363">
        <f t="shared" si="133"/>
        <v>9082800</v>
      </c>
      <c r="Q197" s="227"/>
      <c r="S197" s="219"/>
      <c r="T197" s="434">
        <v>37</v>
      </c>
      <c r="U197" s="435">
        <v>85</v>
      </c>
      <c r="V197" s="435">
        <v>74</v>
      </c>
      <c r="W197" s="435">
        <v>81</v>
      </c>
      <c r="X197" s="435">
        <v>135</v>
      </c>
      <c r="Y197" s="435">
        <v>2</v>
      </c>
      <c r="Z197" s="435">
        <v>108</v>
      </c>
      <c r="AA197" s="435">
        <v>60</v>
      </c>
      <c r="AB197" s="435">
        <v>71</v>
      </c>
      <c r="AC197" s="435">
        <v>64</v>
      </c>
      <c r="AD197" s="435">
        <v>10</v>
      </c>
      <c r="AE197" s="436">
        <v>143</v>
      </c>
      <c r="AF197" s="362">
        <f t="shared" si="134"/>
        <v>83810</v>
      </c>
      <c r="AG197" s="363">
        <f t="shared" si="135"/>
        <v>9082800</v>
      </c>
      <c r="AH197" s="227"/>
      <c r="AJ197" s="219"/>
      <c r="AK197" s="434">
        <v>37</v>
      </c>
      <c r="AL197" s="435">
        <v>85</v>
      </c>
      <c r="AM197" s="435">
        <v>71</v>
      </c>
      <c r="AN197" s="435">
        <v>81</v>
      </c>
      <c r="AO197" s="435">
        <v>10</v>
      </c>
      <c r="AP197" s="435">
        <v>143</v>
      </c>
      <c r="AQ197" s="435">
        <v>108</v>
      </c>
      <c r="AR197" s="435">
        <v>60</v>
      </c>
      <c r="AS197" s="435">
        <v>74</v>
      </c>
      <c r="AT197" s="435">
        <v>64</v>
      </c>
      <c r="AU197" s="435">
        <v>135</v>
      </c>
      <c r="AV197" s="436">
        <v>2</v>
      </c>
      <c r="AW197" s="362">
        <f t="shared" si="136"/>
        <v>83810</v>
      </c>
      <c r="AX197" s="363">
        <f t="shared" si="137"/>
        <v>9082800</v>
      </c>
      <c r="AY197" s="227"/>
    </row>
    <row r="198" spans="2:51" x14ac:dyDescent="0.2">
      <c r="B198" s="219"/>
      <c r="C198" s="434">
        <v>72</v>
      </c>
      <c r="D198" s="435">
        <v>137</v>
      </c>
      <c r="E198" s="435">
        <v>69</v>
      </c>
      <c r="F198" s="435">
        <v>111</v>
      </c>
      <c r="G198" s="435">
        <v>4</v>
      </c>
      <c r="H198" s="435">
        <v>68</v>
      </c>
      <c r="I198" s="435">
        <v>73</v>
      </c>
      <c r="J198" s="435">
        <v>8</v>
      </c>
      <c r="K198" s="435">
        <v>76</v>
      </c>
      <c r="L198" s="435">
        <v>34</v>
      </c>
      <c r="M198" s="435">
        <v>141</v>
      </c>
      <c r="N198" s="436">
        <v>77</v>
      </c>
      <c r="O198" s="362">
        <f t="shared" si="132"/>
        <v>83810</v>
      </c>
      <c r="P198" s="363">
        <f t="shared" si="133"/>
        <v>9082800</v>
      </c>
      <c r="Q198" s="227"/>
      <c r="S198" s="219"/>
      <c r="T198" s="434">
        <v>20</v>
      </c>
      <c r="U198" s="435">
        <v>67</v>
      </c>
      <c r="V198" s="435">
        <v>17</v>
      </c>
      <c r="W198" s="435">
        <v>88</v>
      </c>
      <c r="X198" s="435">
        <v>133</v>
      </c>
      <c r="Y198" s="435">
        <v>48</v>
      </c>
      <c r="Z198" s="435">
        <v>125</v>
      </c>
      <c r="AA198" s="435">
        <v>78</v>
      </c>
      <c r="AB198" s="435">
        <v>128</v>
      </c>
      <c r="AC198" s="435">
        <v>57</v>
      </c>
      <c r="AD198" s="435">
        <v>12</v>
      </c>
      <c r="AE198" s="436">
        <v>97</v>
      </c>
      <c r="AF198" s="362">
        <f t="shared" si="134"/>
        <v>83810</v>
      </c>
      <c r="AG198" s="363">
        <f t="shared" si="135"/>
        <v>9082800</v>
      </c>
      <c r="AH198" s="227"/>
      <c r="AJ198" s="219"/>
      <c r="AK198" s="434">
        <v>73</v>
      </c>
      <c r="AL198" s="435">
        <v>8</v>
      </c>
      <c r="AM198" s="435">
        <v>76</v>
      </c>
      <c r="AN198" s="435">
        <v>34</v>
      </c>
      <c r="AO198" s="435">
        <v>141</v>
      </c>
      <c r="AP198" s="435">
        <v>77</v>
      </c>
      <c r="AQ198" s="435">
        <v>72</v>
      </c>
      <c r="AR198" s="435">
        <v>137</v>
      </c>
      <c r="AS198" s="435">
        <v>69</v>
      </c>
      <c r="AT198" s="435">
        <v>111</v>
      </c>
      <c r="AU198" s="435">
        <v>4</v>
      </c>
      <c r="AV198" s="436">
        <v>68</v>
      </c>
      <c r="AW198" s="362">
        <f t="shared" si="136"/>
        <v>83810</v>
      </c>
      <c r="AX198" s="363">
        <f t="shared" si="137"/>
        <v>9082800</v>
      </c>
      <c r="AY198" s="227"/>
    </row>
    <row r="199" spans="2:51" x14ac:dyDescent="0.2">
      <c r="B199" s="219"/>
      <c r="C199" s="434">
        <v>116</v>
      </c>
      <c r="D199" s="435">
        <v>93</v>
      </c>
      <c r="E199" s="435">
        <v>114</v>
      </c>
      <c r="F199" s="435">
        <v>13</v>
      </c>
      <c r="G199" s="435">
        <v>122</v>
      </c>
      <c r="H199" s="435">
        <v>91</v>
      </c>
      <c r="I199" s="435">
        <v>29</v>
      </c>
      <c r="J199" s="435">
        <v>52</v>
      </c>
      <c r="K199" s="435">
        <v>31</v>
      </c>
      <c r="L199" s="435">
        <v>132</v>
      </c>
      <c r="M199" s="435">
        <v>23</v>
      </c>
      <c r="N199" s="436">
        <v>54</v>
      </c>
      <c r="O199" s="362">
        <f t="shared" si="132"/>
        <v>83810</v>
      </c>
      <c r="P199" s="363">
        <f t="shared" si="133"/>
        <v>9082800</v>
      </c>
      <c r="Q199" s="227"/>
      <c r="S199" s="219"/>
      <c r="T199" s="434">
        <v>29</v>
      </c>
      <c r="U199" s="435">
        <v>52</v>
      </c>
      <c r="V199" s="435">
        <v>114</v>
      </c>
      <c r="W199" s="435">
        <v>132</v>
      </c>
      <c r="X199" s="435">
        <v>122</v>
      </c>
      <c r="Y199" s="435">
        <v>91</v>
      </c>
      <c r="Z199" s="435">
        <v>116</v>
      </c>
      <c r="AA199" s="435">
        <v>93</v>
      </c>
      <c r="AB199" s="435">
        <v>31</v>
      </c>
      <c r="AC199" s="435">
        <v>13</v>
      </c>
      <c r="AD199" s="435">
        <v>23</v>
      </c>
      <c r="AE199" s="436">
        <v>54</v>
      </c>
      <c r="AF199" s="362">
        <f t="shared" si="134"/>
        <v>83810</v>
      </c>
      <c r="AG199" s="363">
        <f t="shared" si="135"/>
        <v>9082800</v>
      </c>
      <c r="AH199" s="227"/>
      <c r="AJ199" s="219"/>
      <c r="AK199" s="434">
        <v>29</v>
      </c>
      <c r="AL199" s="435">
        <v>52</v>
      </c>
      <c r="AM199" s="435">
        <v>31</v>
      </c>
      <c r="AN199" s="435">
        <v>132</v>
      </c>
      <c r="AO199" s="435">
        <v>23</v>
      </c>
      <c r="AP199" s="435">
        <v>54</v>
      </c>
      <c r="AQ199" s="435">
        <v>116</v>
      </c>
      <c r="AR199" s="435">
        <v>93</v>
      </c>
      <c r="AS199" s="435">
        <v>114</v>
      </c>
      <c r="AT199" s="435">
        <v>13</v>
      </c>
      <c r="AU199" s="435">
        <v>122</v>
      </c>
      <c r="AV199" s="436">
        <v>91</v>
      </c>
      <c r="AW199" s="362">
        <f t="shared" si="136"/>
        <v>83810</v>
      </c>
      <c r="AX199" s="363">
        <f t="shared" si="137"/>
        <v>9082800</v>
      </c>
      <c r="AY199" s="227"/>
    </row>
    <row r="200" spans="2:51" x14ac:dyDescent="0.2">
      <c r="B200" s="219"/>
      <c r="C200" s="434">
        <v>39</v>
      </c>
      <c r="D200" s="435">
        <v>28</v>
      </c>
      <c r="E200" s="435">
        <v>139</v>
      </c>
      <c r="F200" s="435">
        <v>62</v>
      </c>
      <c r="G200" s="435">
        <v>59</v>
      </c>
      <c r="H200" s="435">
        <v>22</v>
      </c>
      <c r="I200" s="435">
        <v>106</v>
      </c>
      <c r="J200" s="435">
        <v>117</v>
      </c>
      <c r="K200" s="435">
        <v>6</v>
      </c>
      <c r="L200" s="435">
        <v>83</v>
      </c>
      <c r="M200" s="435">
        <v>86</v>
      </c>
      <c r="N200" s="436">
        <v>123</v>
      </c>
      <c r="O200" s="362">
        <f t="shared" si="132"/>
        <v>83810</v>
      </c>
      <c r="P200" s="363">
        <f t="shared" si="133"/>
        <v>9082800</v>
      </c>
      <c r="Q200" s="227"/>
      <c r="S200" s="219"/>
      <c r="T200" s="434">
        <v>107</v>
      </c>
      <c r="U200" s="435">
        <v>5</v>
      </c>
      <c r="V200" s="435">
        <v>24</v>
      </c>
      <c r="W200" s="435">
        <v>112</v>
      </c>
      <c r="X200" s="435">
        <v>75</v>
      </c>
      <c r="Y200" s="435">
        <v>99</v>
      </c>
      <c r="Z200" s="435">
        <v>38</v>
      </c>
      <c r="AA200" s="435">
        <v>140</v>
      </c>
      <c r="AB200" s="435">
        <v>121</v>
      </c>
      <c r="AC200" s="435">
        <v>33</v>
      </c>
      <c r="AD200" s="435">
        <v>70</v>
      </c>
      <c r="AE200" s="436">
        <v>46</v>
      </c>
      <c r="AF200" s="362">
        <f t="shared" si="134"/>
        <v>83810</v>
      </c>
      <c r="AG200" s="363">
        <f t="shared" si="135"/>
        <v>9082800</v>
      </c>
      <c r="AH200" s="227"/>
      <c r="AJ200" s="219"/>
      <c r="AK200" s="434">
        <v>106</v>
      </c>
      <c r="AL200" s="435">
        <v>117</v>
      </c>
      <c r="AM200" s="435">
        <v>6</v>
      </c>
      <c r="AN200" s="435">
        <v>83</v>
      </c>
      <c r="AO200" s="435">
        <v>86</v>
      </c>
      <c r="AP200" s="435">
        <v>123</v>
      </c>
      <c r="AQ200" s="435">
        <v>39</v>
      </c>
      <c r="AR200" s="435">
        <v>28</v>
      </c>
      <c r="AS200" s="435">
        <v>139</v>
      </c>
      <c r="AT200" s="435">
        <v>62</v>
      </c>
      <c r="AU200" s="435">
        <v>59</v>
      </c>
      <c r="AV200" s="436">
        <v>22</v>
      </c>
      <c r="AW200" s="362">
        <f t="shared" si="136"/>
        <v>83810</v>
      </c>
      <c r="AX200" s="363">
        <f t="shared" si="137"/>
        <v>9082800</v>
      </c>
      <c r="AY200" s="227"/>
    </row>
    <row r="201" spans="2:51" ht="13.5" thickBot="1" x14ac:dyDescent="0.25">
      <c r="B201" s="219"/>
      <c r="C201" s="437">
        <v>49</v>
      </c>
      <c r="D201" s="438">
        <v>63</v>
      </c>
      <c r="E201" s="438">
        <v>40</v>
      </c>
      <c r="F201" s="438">
        <v>11</v>
      </c>
      <c r="G201" s="438">
        <v>80</v>
      </c>
      <c r="H201" s="438">
        <v>142</v>
      </c>
      <c r="I201" s="438">
        <v>96</v>
      </c>
      <c r="J201" s="438">
        <v>82</v>
      </c>
      <c r="K201" s="438">
        <v>105</v>
      </c>
      <c r="L201" s="438">
        <v>134</v>
      </c>
      <c r="M201" s="438">
        <v>65</v>
      </c>
      <c r="N201" s="439">
        <v>3</v>
      </c>
      <c r="O201" s="362">
        <f t="shared" si="132"/>
        <v>83810</v>
      </c>
      <c r="P201" s="363">
        <f t="shared" si="133"/>
        <v>9082800</v>
      </c>
      <c r="Q201" s="227"/>
      <c r="S201" s="219"/>
      <c r="T201" s="437">
        <v>90</v>
      </c>
      <c r="U201" s="438">
        <v>47</v>
      </c>
      <c r="V201" s="438">
        <v>115</v>
      </c>
      <c r="W201" s="438">
        <v>9</v>
      </c>
      <c r="X201" s="438">
        <v>92</v>
      </c>
      <c r="Y201" s="438">
        <v>129</v>
      </c>
      <c r="Z201" s="438">
        <v>55</v>
      </c>
      <c r="AA201" s="438">
        <v>98</v>
      </c>
      <c r="AB201" s="438">
        <v>30</v>
      </c>
      <c r="AC201" s="438">
        <v>136</v>
      </c>
      <c r="AD201" s="438">
        <v>53</v>
      </c>
      <c r="AE201" s="439">
        <v>16</v>
      </c>
      <c r="AF201" s="362">
        <f t="shared" si="134"/>
        <v>83810</v>
      </c>
      <c r="AG201" s="363">
        <f t="shared" si="135"/>
        <v>9082800</v>
      </c>
      <c r="AH201" s="227"/>
      <c r="AJ201" s="219"/>
      <c r="AK201" s="437">
        <v>96</v>
      </c>
      <c r="AL201" s="438">
        <v>82</v>
      </c>
      <c r="AM201" s="438">
        <v>105</v>
      </c>
      <c r="AN201" s="438">
        <v>134</v>
      </c>
      <c r="AO201" s="438">
        <v>65</v>
      </c>
      <c r="AP201" s="438">
        <v>3</v>
      </c>
      <c r="AQ201" s="438">
        <v>49</v>
      </c>
      <c r="AR201" s="438">
        <v>63</v>
      </c>
      <c r="AS201" s="438">
        <v>40</v>
      </c>
      <c r="AT201" s="438">
        <v>11</v>
      </c>
      <c r="AU201" s="438">
        <v>80</v>
      </c>
      <c r="AV201" s="439">
        <v>142</v>
      </c>
      <c r="AW201" s="362">
        <f t="shared" si="136"/>
        <v>83810</v>
      </c>
      <c r="AX201" s="363">
        <f t="shared" si="137"/>
        <v>9082800</v>
      </c>
      <c r="AY201" s="227"/>
    </row>
    <row r="202" spans="2:51" x14ac:dyDescent="0.2">
      <c r="B202" s="219"/>
      <c r="C202" s="367">
        <f t="shared" ref="C202:N202" si="138">SUMSQ(C190:C201)</f>
        <v>83810</v>
      </c>
      <c r="D202" s="368">
        <f t="shared" si="138"/>
        <v>83810</v>
      </c>
      <c r="E202" s="368">
        <f t="shared" si="138"/>
        <v>83810</v>
      </c>
      <c r="F202" s="368">
        <f t="shared" si="138"/>
        <v>83810</v>
      </c>
      <c r="G202" s="368">
        <f t="shared" si="138"/>
        <v>83810</v>
      </c>
      <c r="H202" s="368">
        <f t="shared" si="138"/>
        <v>83810</v>
      </c>
      <c r="I202" s="368">
        <f t="shared" si="138"/>
        <v>83810</v>
      </c>
      <c r="J202" s="368">
        <f t="shared" si="138"/>
        <v>83810</v>
      </c>
      <c r="K202" s="368">
        <f t="shared" si="138"/>
        <v>83810</v>
      </c>
      <c r="L202" s="368">
        <f t="shared" si="138"/>
        <v>83810</v>
      </c>
      <c r="M202" s="368">
        <f t="shared" si="138"/>
        <v>83810</v>
      </c>
      <c r="N202" s="368">
        <f t="shared" si="138"/>
        <v>83810</v>
      </c>
      <c r="O202" s="369">
        <f>SUMSQ(C190,D191,E192,F193,G194,H195,I196,J197,K198,L199,M200,N201)</f>
        <v>83810</v>
      </c>
      <c r="P202" s="427">
        <f>C190^3+D191^3+E192^3+F193^3+G194^3+H195^3+I196^3+J197^3+K198^3+L199^3+M200^3+N201^3</f>
        <v>9082800</v>
      </c>
      <c r="Q202" s="227"/>
      <c r="S202" s="219"/>
      <c r="T202" s="367">
        <f t="shared" ref="T202:AE202" si="139">SUMSQ(T190:T201)</f>
        <v>83810</v>
      </c>
      <c r="U202" s="368">
        <f t="shared" si="139"/>
        <v>83810</v>
      </c>
      <c r="V202" s="368">
        <f t="shared" si="139"/>
        <v>83810</v>
      </c>
      <c r="W202" s="368">
        <f t="shared" si="139"/>
        <v>83810</v>
      </c>
      <c r="X202" s="368">
        <f t="shared" si="139"/>
        <v>83810</v>
      </c>
      <c r="Y202" s="368">
        <f t="shared" si="139"/>
        <v>83810</v>
      </c>
      <c r="Z202" s="368">
        <f t="shared" si="139"/>
        <v>83810</v>
      </c>
      <c r="AA202" s="368">
        <f t="shared" si="139"/>
        <v>83810</v>
      </c>
      <c r="AB202" s="368">
        <f t="shared" si="139"/>
        <v>83810</v>
      </c>
      <c r="AC202" s="368">
        <f t="shared" si="139"/>
        <v>83810</v>
      </c>
      <c r="AD202" s="368">
        <f t="shared" si="139"/>
        <v>83810</v>
      </c>
      <c r="AE202" s="368">
        <f t="shared" si="139"/>
        <v>83810</v>
      </c>
      <c r="AF202" s="369">
        <f>SUMSQ(T190,U191,V192,W193,X194,Y195,Z196,AA197,AB198,AC199,AD200,AE201)</f>
        <v>83810</v>
      </c>
      <c r="AG202" s="427">
        <f>T190^3+U191^3+V192^3+W193^3+X194^3+Y195^3+Z196^3+AA197^3+AB198^3+AC199^3+AD200^3+AE201^3</f>
        <v>9082800</v>
      </c>
      <c r="AH202" s="227"/>
      <c r="AJ202" s="219"/>
      <c r="AK202" s="367">
        <f t="shared" ref="AK202:AV202" si="140">SUMSQ(AK190:AK201)</f>
        <v>83810</v>
      </c>
      <c r="AL202" s="368">
        <f t="shared" si="140"/>
        <v>83810</v>
      </c>
      <c r="AM202" s="368">
        <f t="shared" si="140"/>
        <v>83810</v>
      </c>
      <c r="AN202" s="368">
        <f t="shared" si="140"/>
        <v>83810</v>
      </c>
      <c r="AO202" s="368">
        <f t="shared" si="140"/>
        <v>83810</v>
      </c>
      <c r="AP202" s="368">
        <f t="shared" si="140"/>
        <v>83810</v>
      </c>
      <c r="AQ202" s="368">
        <f t="shared" si="140"/>
        <v>83810</v>
      </c>
      <c r="AR202" s="368">
        <f t="shared" si="140"/>
        <v>83810</v>
      </c>
      <c r="AS202" s="368">
        <f t="shared" si="140"/>
        <v>83810</v>
      </c>
      <c r="AT202" s="368">
        <f t="shared" si="140"/>
        <v>83810</v>
      </c>
      <c r="AU202" s="368">
        <f t="shared" si="140"/>
        <v>83810</v>
      </c>
      <c r="AV202" s="368">
        <f t="shared" si="140"/>
        <v>83810</v>
      </c>
      <c r="AW202" s="369">
        <f>SUMSQ(AK190,AL191,AM192,AN193,AO194,AP195,AQ196,AR197,AS198,AT199,AU200,AV201)</f>
        <v>83810</v>
      </c>
      <c r="AX202" s="427">
        <f>AK190^3+AL191^3+AM192^3+AN193^3+AO194^3+AP195^3+AQ196^3+AR197^3+AS198^3+AT199^3+AU200^3+AV201^3</f>
        <v>9082800</v>
      </c>
      <c r="AY202" s="227"/>
    </row>
    <row r="203" spans="2:51" ht="13.5" thickBot="1" x14ac:dyDescent="0.25">
      <c r="B203" s="219"/>
      <c r="C203" s="272">
        <f t="shared" ref="C203:N203" si="141">C190^3+C191^3+C192^3+C193^3+C194^3+C195^3+C196^3+C197^3+C198^3+C199^3+C200^3+C201^3</f>
        <v>9082800</v>
      </c>
      <c r="D203" s="273">
        <f t="shared" si="141"/>
        <v>9082800</v>
      </c>
      <c r="E203" s="273">
        <f t="shared" si="141"/>
        <v>9082800</v>
      </c>
      <c r="F203" s="273">
        <f t="shared" si="141"/>
        <v>9082800</v>
      </c>
      <c r="G203" s="273">
        <f t="shared" si="141"/>
        <v>9082800</v>
      </c>
      <c r="H203" s="273">
        <f t="shared" si="141"/>
        <v>9082800</v>
      </c>
      <c r="I203" s="273">
        <f t="shared" si="141"/>
        <v>9082800</v>
      </c>
      <c r="J203" s="273">
        <f t="shared" si="141"/>
        <v>9082800</v>
      </c>
      <c r="K203" s="273">
        <f t="shared" si="141"/>
        <v>9082800</v>
      </c>
      <c r="L203" s="273">
        <f t="shared" si="141"/>
        <v>9082800</v>
      </c>
      <c r="M203" s="273">
        <f t="shared" si="141"/>
        <v>9082800</v>
      </c>
      <c r="N203" s="273">
        <f t="shared" si="141"/>
        <v>9082800</v>
      </c>
      <c r="O203" s="373">
        <f>SUMSQ(C201,D200,E199,F198,G197,H196,I195,J194,K193,L192,M191,N190)</f>
        <v>83810</v>
      </c>
      <c r="P203" s="428">
        <f>C201^3+D200^3+E199^3+F198^3+G197^3+H196^3+I195^3+J194^3+K193^3+L192^3+M191^3+N190^3</f>
        <v>9120000</v>
      </c>
      <c r="Q203" s="227"/>
      <c r="S203" s="219"/>
      <c r="T203" s="272">
        <f t="shared" ref="T203:AE203" si="142">T190^3+T191^3+T192^3+T193^3+T194^3+T195^3+T196^3+T197^3+T198^3+T199^3+T200^3+T201^3</f>
        <v>9082800</v>
      </c>
      <c r="U203" s="273">
        <f t="shared" si="142"/>
        <v>9082800</v>
      </c>
      <c r="V203" s="273">
        <f t="shared" si="142"/>
        <v>9082800</v>
      </c>
      <c r="W203" s="273">
        <f t="shared" si="142"/>
        <v>9082800</v>
      </c>
      <c r="X203" s="273">
        <f t="shared" si="142"/>
        <v>9082800</v>
      </c>
      <c r="Y203" s="273">
        <f t="shared" si="142"/>
        <v>9082800</v>
      </c>
      <c r="Z203" s="273">
        <f t="shared" si="142"/>
        <v>9082800</v>
      </c>
      <c r="AA203" s="273">
        <f t="shared" si="142"/>
        <v>9082800</v>
      </c>
      <c r="AB203" s="273">
        <f t="shared" si="142"/>
        <v>9082800</v>
      </c>
      <c r="AC203" s="273">
        <f t="shared" si="142"/>
        <v>9082800</v>
      </c>
      <c r="AD203" s="273">
        <f t="shared" si="142"/>
        <v>9082800</v>
      </c>
      <c r="AE203" s="273">
        <f t="shared" si="142"/>
        <v>9082800</v>
      </c>
      <c r="AF203" s="373">
        <f>SUMSQ(T201,U200,V199,W198,X197,Y196,Z195,AA194,AB193,AC192,AD191,AE190)</f>
        <v>83810</v>
      </c>
      <c r="AG203" s="428">
        <f>T201^3+U200^3+V199^3+W198^3+X197^3+Y196^3+Z195^3+AA194^3+AB193^3+AC192^3+AD191^3+AE190^3</f>
        <v>9120000</v>
      </c>
      <c r="AH203" s="227"/>
      <c r="AJ203" s="219"/>
      <c r="AK203" s="272">
        <f t="shared" ref="AK203:AV203" si="143">AK190^3+AK191^3+AK192^3+AK193^3+AK194^3+AK195^3+AK196^3+AK197^3+AK198^3+AK199^3+AK200^3+AK201^3</f>
        <v>9082800</v>
      </c>
      <c r="AL203" s="273">
        <f t="shared" si="143"/>
        <v>9082800</v>
      </c>
      <c r="AM203" s="273">
        <f t="shared" si="143"/>
        <v>9082800</v>
      </c>
      <c r="AN203" s="273">
        <f t="shared" si="143"/>
        <v>9082800</v>
      </c>
      <c r="AO203" s="273">
        <f t="shared" si="143"/>
        <v>9082800</v>
      </c>
      <c r="AP203" s="273">
        <f t="shared" si="143"/>
        <v>9082800</v>
      </c>
      <c r="AQ203" s="273">
        <f t="shared" si="143"/>
        <v>9082800</v>
      </c>
      <c r="AR203" s="273">
        <f t="shared" si="143"/>
        <v>9082800</v>
      </c>
      <c r="AS203" s="273">
        <f t="shared" si="143"/>
        <v>9082800</v>
      </c>
      <c r="AT203" s="273">
        <f t="shared" si="143"/>
        <v>9082800</v>
      </c>
      <c r="AU203" s="273">
        <f t="shared" si="143"/>
        <v>9082800</v>
      </c>
      <c r="AV203" s="273">
        <f t="shared" si="143"/>
        <v>9082800</v>
      </c>
      <c r="AW203" s="373">
        <f>SUMSQ(AK201,AL200,AM199,AN198,AO197,AP196,AQ195,AR194,AS193,AT192,AU191,AV190)</f>
        <v>83810</v>
      </c>
      <c r="AX203" s="428">
        <f>AK201^3+AL200^3+AM199^3+AN198^3+AO197^3+AP196^3+AQ195^3+AR194^3+AS193^3+AT192^3+AU191^3+AV190^3</f>
        <v>9045600</v>
      </c>
      <c r="AY203" s="227"/>
    </row>
    <row r="204" spans="2:51" ht="13.5" thickBot="1" x14ac:dyDescent="0.25">
      <c r="B204" s="275" t="s">
        <v>0</v>
      </c>
      <c r="C204" s="276"/>
      <c r="D204" s="276"/>
      <c r="E204" s="276"/>
      <c r="F204" s="276"/>
      <c r="G204" s="276"/>
      <c r="H204" s="276"/>
      <c r="I204" s="276"/>
      <c r="J204" s="276"/>
      <c r="K204" s="276"/>
      <c r="L204" s="276"/>
      <c r="M204" s="276"/>
      <c r="N204" s="276"/>
      <c r="O204" s="429"/>
      <c r="P204" s="429"/>
      <c r="Q204" s="278"/>
      <c r="S204" s="275" t="s">
        <v>0</v>
      </c>
      <c r="T204" s="276"/>
      <c r="U204" s="276"/>
      <c r="V204" s="276"/>
      <c r="W204" s="276"/>
      <c r="X204" s="276"/>
      <c r="Y204" s="276"/>
      <c r="Z204" s="276"/>
      <c r="AA204" s="276"/>
      <c r="AB204" s="276"/>
      <c r="AC204" s="276"/>
      <c r="AD204" s="276"/>
      <c r="AE204" s="276"/>
      <c r="AF204" s="429"/>
      <c r="AG204" s="429"/>
      <c r="AH204" s="278"/>
      <c r="AJ204" s="275" t="s">
        <v>0</v>
      </c>
      <c r="AK204" s="276"/>
      <c r="AL204" s="276"/>
      <c r="AM204" s="276"/>
      <c r="AN204" s="276"/>
      <c r="AO204" s="276"/>
      <c r="AP204" s="276"/>
      <c r="AQ204" s="276"/>
      <c r="AR204" s="276"/>
      <c r="AS204" s="276"/>
      <c r="AT204" s="276"/>
      <c r="AU204" s="276"/>
      <c r="AV204" s="276"/>
      <c r="AW204" s="429"/>
      <c r="AX204" s="429"/>
      <c r="AY204" s="278"/>
    </row>
    <row r="205" spans="2:51" x14ac:dyDescent="0.2">
      <c r="F205" s="140" t="s">
        <v>0</v>
      </c>
      <c r="T205" s="140" t="s">
        <v>0</v>
      </c>
      <c r="AL205" s="140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6864-64C9-47CC-845D-055A2E906512}">
  <sheetPr>
    <tabColor rgb="FF00B050"/>
  </sheetPr>
  <dimension ref="A1:BR286"/>
  <sheetViews>
    <sheetView workbookViewId="0"/>
  </sheetViews>
  <sheetFormatPr defaultRowHeight="12.75" x14ac:dyDescent="0.2"/>
  <cols>
    <col min="1" max="1" width="4.5703125" style="140" customWidth="1"/>
    <col min="2" max="2" width="6.7109375" style="140" customWidth="1"/>
    <col min="3" max="3" width="4.140625" style="140" customWidth="1"/>
    <col min="4" max="5" width="5" style="140" customWidth="1"/>
    <col min="6" max="6" width="6.7109375" style="140" customWidth="1"/>
    <col min="7" max="7" width="6.5703125" style="140" customWidth="1"/>
    <col min="8" max="9" width="3.7109375" style="140" customWidth="1"/>
    <col min="10" max="22" width="7.5703125" style="140" customWidth="1"/>
    <col min="23" max="23" width="8" style="140" customWidth="1"/>
    <col min="24" max="24" width="3.5703125" style="140" customWidth="1"/>
    <col min="25" max="27" width="4.5703125" style="140" customWidth="1"/>
    <col min="28" max="28" width="4.42578125" style="140" customWidth="1"/>
    <col min="29" max="37" width="4.5703125" style="140" customWidth="1"/>
    <col min="38" max="40" width="3.7109375" style="140" customWidth="1"/>
    <col min="41" max="47" width="7.5703125" style="140" customWidth="1"/>
    <col min="48" max="48" width="7.7109375" style="140" customWidth="1"/>
    <col min="49" max="53" width="7.5703125" style="140" customWidth="1"/>
    <col min="54" max="54" width="8" style="140" customWidth="1"/>
    <col min="55" max="55" width="3.7109375" style="140" customWidth="1"/>
    <col min="56" max="68" width="5" style="140" customWidth="1"/>
    <col min="69" max="70" width="3.7109375" style="140" customWidth="1"/>
    <col min="71" max="16384" width="9.140625" style="140"/>
  </cols>
  <sheetData>
    <row r="1" spans="1:69" ht="13.5" thickBot="1" x14ac:dyDescent="0.25">
      <c r="A1" s="209"/>
      <c r="B1" s="14"/>
      <c r="C1" s="14"/>
      <c r="D1" s="14"/>
      <c r="E1" s="14"/>
      <c r="F1" s="14"/>
      <c r="G1" s="14"/>
      <c r="H1" s="1"/>
      <c r="I1" s="140" t="s">
        <v>0</v>
      </c>
      <c r="AN1" s="210"/>
      <c r="AO1" s="210"/>
      <c r="AP1" s="210" t="s">
        <v>0</v>
      </c>
      <c r="AQ1" s="210"/>
      <c r="AR1" s="210"/>
      <c r="AS1" s="210"/>
      <c r="AT1" s="210"/>
      <c r="AU1" s="211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1"/>
      <c r="BK1" s="210"/>
      <c r="BL1" s="210"/>
      <c r="BM1" s="210"/>
      <c r="BN1" s="210"/>
      <c r="BO1" s="210"/>
      <c r="BP1" s="210"/>
      <c r="BQ1" s="210"/>
    </row>
    <row r="2" spans="1:69" ht="15.75" thickBot="1" x14ac:dyDescent="0.3">
      <c r="A2" s="14"/>
      <c r="B2" s="212" t="s">
        <v>360</v>
      </c>
      <c r="C2" s="212"/>
      <c r="D2" s="213"/>
      <c r="E2" s="213"/>
      <c r="F2" s="214"/>
      <c r="G2" s="14"/>
      <c r="H2" s="1"/>
      <c r="I2" s="215"/>
      <c r="J2" s="216"/>
      <c r="K2" s="216"/>
      <c r="L2" s="216"/>
      <c r="M2" s="216"/>
      <c r="N2" s="216"/>
      <c r="O2" s="216"/>
      <c r="P2" s="4" t="s">
        <v>361</v>
      </c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4" t="s">
        <v>362</v>
      </c>
      <c r="AF2" s="216"/>
      <c r="AG2" s="216"/>
      <c r="AH2" s="216"/>
      <c r="AI2" s="216"/>
      <c r="AJ2" s="216"/>
      <c r="AK2" s="216"/>
      <c r="AL2" s="217"/>
      <c r="AN2" s="215"/>
      <c r="AO2" s="216"/>
      <c r="AP2" s="216"/>
      <c r="AQ2" s="216"/>
      <c r="AR2" s="216"/>
      <c r="AS2" s="216"/>
      <c r="AT2" s="216"/>
      <c r="AU2" s="4" t="s">
        <v>363</v>
      </c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4" t="s">
        <v>364</v>
      </c>
      <c r="BK2" s="216"/>
      <c r="BL2" s="216"/>
      <c r="BM2" s="216"/>
      <c r="BN2" s="216"/>
      <c r="BO2" s="216"/>
      <c r="BP2" s="216"/>
      <c r="BQ2" s="217"/>
    </row>
    <row r="3" spans="1:69" x14ac:dyDescent="0.2">
      <c r="A3" s="14"/>
      <c r="B3" s="14"/>
      <c r="C3" s="14"/>
      <c r="D3" s="14"/>
      <c r="E3" s="14"/>
      <c r="F3" s="14"/>
      <c r="G3" s="218"/>
      <c r="H3" s="7"/>
      <c r="I3" s="219"/>
      <c r="J3" s="220">
        <f>F80</f>
        <v>67</v>
      </c>
      <c r="K3" s="221">
        <f>F40</f>
        <v>27</v>
      </c>
      <c r="L3" s="221">
        <f>F66</f>
        <v>53</v>
      </c>
      <c r="M3" s="221">
        <f>F179</f>
        <v>166</v>
      </c>
      <c r="N3" s="221">
        <f>F17</f>
        <v>4</v>
      </c>
      <c r="O3" s="221">
        <f>F78</f>
        <v>65</v>
      </c>
      <c r="P3" s="221">
        <f>F142</f>
        <v>129</v>
      </c>
      <c r="Q3" s="221">
        <f>F144</f>
        <v>131</v>
      </c>
      <c r="R3" s="221">
        <f>F55</f>
        <v>42</v>
      </c>
      <c r="S3" s="221">
        <f>F178</f>
        <v>165</v>
      </c>
      <c r="T3" s="221">
        <f>F105</f>
        <v>92</v>
      </c>
      <c r="U3" s="221">
        <f>F82</f>
        <v>69</v>
      </c>
      <c r="V3" s="222">
        <f>F108</f>
        <v>95</v>
      </c>
      <c r="W3" s="493">
        <f>SUMSQ(J3:V3)</f>
        <v>124865</v>
      </c>
      <c r="X3" s="223"/>
      <c r="Y3" s="224" t="s">
        <v>21</v>
      </c>
      <c r="Z3" s="225" t="s">
        <v>93</v>
      </c>
      <c r="AA3" s="225" t="s">
        <v>138</v>
      </c>
      <c r="AB3" s="225" t="s">
        <v>365</v>
      </c>
      <c r="AC3" s="225" t="s">
        <v>82</v>
      </c>
      <c r="AD3" s="225" t="s">
        <v>366</v>
      </c>
      <c r="AE3" s="225" t="s">
        <v>96</v>
      </c>
      <c r="AF3" s="225" t="s">
        <v>156</v>
      </c>
      <c r="AG3" s="225" t="s">
        <v>125</v>
      </c>
      <c r="AH3" s="225" t="s">
        <v>367</v>
      </c>
      <c r="AI3" s="225" t="s">
        <v>166</v>
      </c>
      <c r="AJ3" s="225" t="s">
        <v>152</v>
      </c>
      <c r="AK3" s="226" t="s">
        <v>56</v>
      </c>
      <c r="AL3" s="227"/>
      <c r="AN3" s="219"/>
      <c r="AO3" s="220">
        <f>F61</f>
        <v>48</v>
      </c>
      <c r="AP3" s="221">
        <f>F92</f>
        <v>79</v>
      </c>
      <c r="AQ3" s="221">
        <f>F132</f>
        <v>119</v>
      </c>
      <c r="AR3" s="221">
        <f>F172</f>
        <v>159</v>
      </c>
      <c r="AS3" s="221">
        <f>F46</f>
        <v>33</v>
      </c>
      <c r="AT3" s="221">
        <f>F91</f>
        <v>78</v>
      </c>
      <c r="AU3" s="221">
        <f>F129</f>
        <v>116</v>
      </c>
      <c r="AV3" s="221">
        <f>F167</f>
        <v>154</v>
      </c>
      <c r="AW3" s="221">
        <f>F31</f>
        <v>18</v>
      </c>
      <c r="AX3" s="221">
        <f>F71</f>
        <v>58</v>
      </c>
      <c r="AY3" s="221">
        <f>F108</f>
        <v>95</v>
      </c>
      <c r="AZ3" s="221">
        <f>F151</f>
        <v>138</v>
      </c>
      <c r="BA3" s="222">
        <f>F23</f>
        <v>10</v>
      </c>
      <c r="BB3" s="228">
        <f t="shared" ref="BB3:BB15" si="0">AO3+AP3+AQ3+AR3+AS3+AT3+AU3+AV3+AW3+AX3+AY3+AZ3+BA3</f>
        <v>1105</v>
      </c>
      <c r="BC3" s="223"/>
      <c r="BD3" s="224" t="s">
        <v>101</v>
      </c>
      <c r="BE3" s="225" t="s">
        <v>84</v>
      </c>
      <c r="BF3" s="225" t="s">
        <v>175</v>
      </c>
      <c r="BG3" s="225" t="s">
        <v>368</v>
      </c>
      <c r="BH3" s="225" t="s">
        <v>92</v>
      </c>
      <c r="BI3" s="225" t="s">
        <v>369</v>
      </c>
      <c r="BJ3" s="225" t="s">
        <v>131</v>
      </c>
      <c r="BK3" s="225" t="s">
        <v>158</v>
      </c>
      <c r="BL3" s="225" t="s">
        <v>91</v>
      </c>
      <c r="BM3" s="225" t="s">
        <v>122</v>
      </c>
      <c r="BN3" s="225" t="s">
        <v>56</v>
      </c>
      <c r="BO3" s="225" t="s">
        <v>98</v>
      </c>
      <c r="BP3" s="226" t="s">
        <v>115</v>
      </c>
      <c r="BQ3" s="227"/>
    </row>
    <row r="4" spans="1:69" x14ac:dyDescent="0.2">
      <c r="A4" s="229" t="s">
        <v>370</v>
      </c>
      <c r="B4" s="230">
        <v>1</v>
      </c>
      <c r="C4" s="14"/>
      <c r="D4" s="231" t="s">
        <v>371</v>
      </c>
      <c r="E4" s="14"/>
      <c r="F4" s="232" t="s">
        <v>372</v>
      </c>
      <c r="G4" s="14"/>
      <c r="H4" s="1"/>
      <c r="I4" s="219"/>
      <c r="J4" s="233">
        <f>F134</f>
        <v>121</v>
      </c>
      <c r="K4" s="234">
        <f>F57</f>
        <v>44</v>
      </c>
      <c r="L4" s="234">
        <f>F173</f>
        <v>160</v>
      </c>
      <c r="M4" s="234">
        <f>F123</f>
        <v>110</v>
      </c>
      <c r="N4" s="234">
        <f>F43</f>
        <v>30</v>
      </c>
      <c r="O4" s="234">
        <f>F34</f>
        <v>21</v>
      </c>
      <c r="P4" s="234">
        <f>F93</f>
        <v>80</v>
      </c>
      <c r="Q4" s="234">
        <f>F133</f>
        <v>120</v>
      </c>
      <c r="R4" s="234">
        <f>F175</f>
        <v>162</v>
      </c>
      <c r="S4" s="234">
        <f>F60</f>
        <v>47</v>
      </c>
      <c r="T4" s="234">
        <f>F97</f>
        <v>84</v>
      </c>
      <c r="U4" s="234">
        <f>F126</f>
        <v>113</v>
      </c>
      <c r="V4" s="235">
        <f>F26</f>
        <v>13</v>
      </c>
      <c r="W4" s="494">
        <f t="shared" ref="W4:W15" si="1">SUMSQ(J4:V4)</f>
        <v>124865</v>
      </c>
      <c r="X4" s="223"/>
      <c r="Y4" s="236" t="s">
        <v>27</v>
      </c>
      <c r="Z4" s="237" t="s">
        <v>105</v>
      </c>
      <c r="AA4" s="237" t="s">
        <v>373</v>
      </c>
      <c r="AB4" s="237" t="s">
        <v>58</v>
      </c>
      <c r="AC4" s="237" t="s">
        <v>116</v>
      </c>
      <c r="AD4" s="237" t="s">
        <v>54</v>
      </c>
      <c r="AE4" s="237" t="s">
        <v>87</v>
      </c>
      <c r="AF4" s="237" t="s">
        <v>38</v>
      </c>
      <c r="AG4" s="237" t="s">
        <v>374</v>
      </c>
      <c r="AH4" s="237" t="s">
        <v>102</v>
      </c>
      <c r="AI4" s="237" t="s">
        <v>71</v>
      </c>
      <c r="AJ4" s="237" t="s">
        <v>36</v>
      </c>
      <c r="AK4" s="238" t="s">
        <v>375</v>
      </c>
      <c r="AL4" s="227"/>
      <c r="AN4" s="219"/>
      <c r="AO4" s="233">
        <f>F111</f>
        <v>98</v>
      </c>
      <c r="AP4" s="234">
        <f>F156</f>
        <v>143</v>
      </c>
      <c r="AQ4" s="234">
        <f>F25</f>
        <v>12</v>
      </c>
      <c r="AR4" s="234">
        <f>F63</f>
        <v>50</v>
      </c>
      <c r="AS4" s="234">
        <f>F96</f>
        <v>83</v>
      </c>
      <c r="AT4" s="234">
        <f>F136</f>
        <v>123</v>
      </c>
      <c r="AU4" s="234">
        <f>F173</f>
        <v>160</v>
      </c>
      <c r="AV4" s="234">
        <f>F47</f>
        <v>34</v>
      </c>
      <c r="AW4" s="234">
        <f>F88</f>
        <v>75</v>
      </c>
      <c r="AX4" s="234">
        <f>F126</f>
        <v>113</v>
      </c>
      <c r="AY4" s="234">
        <f>F157</f>
        <v>144</v>
      </c>
      <c r="AZ4" s="234">
        <f>F28</f>
        <v>15</v>
      </c>
      <c r="BA4" s="235">
        <f>F68</f>
        <v>55</v>
      </c>
      <c r="BB4" s="239">
        <f t="shared" si="0"/>
        <v>1105</v>
      </c>
      <c r="BC4" s="223"/>
      <c r="BD4" s="236" t="s">
        <v>119</v>
      </c>
      <c r="BE4" s="237" t="s">
        <v>376</v>
      </c>
      <c r="BF4" s="237" t="s">
        <v>168</v>
      </c>
      <c r="BG4" s="237" t="s">
        <v>135</v>
      </c>
      <c r="BH4" s="237" t="s">
        <v>80</v>
      </c>
      <c r="BI4" s="237" t="s">
        <v>97</v>
      </c>
      <c r="BJ4" s="237" t="s">
        <v>373</v>
      </c>
      <c r="BK4" s="237" t="s">
        <v>160</v>
      </c>
      <c r="BL4" s="237" t="s">
        <v>162</v>
      </c>
      <c r="BM4" s="237" t="s">
        <v>36</v>
      </c>
      <c r="BN4" s="237" t="s">
        <v>169</v>
      </c>
      <c r="BO4" s="237" t="s">
        <v>17</v>
      </c>
      <c r="BP4" s="238" t="s">
        <v>50</v>
      </c>
      <c r="BQ4" s="227"/>
    </row>
    <row r="5" spans="1:69" x14ac:dyDescent="0.2">
      <c r="A5" s="14"/>
      <c r="B5" s="14"/>
      <c r="C5" s="14"/>
      <c r="D5" s="14"/>
      <c r="E5" s="14"/>
      <c r="F5" s="14"/>
      <c r="G5" s="14"/>
      <c r="H5" s="1"/>
      <c r="I5" s="219"/>
      <c r="J5" s="233">
        <f>F150</f>
        <v>137</v>
      </c>
      <c r="K5" s="234">
        <f>F148</f>
        <v>135</v>
      </c>
      <c r="L5" s="234">
        <f>F110</f>
        <v>97</v>
      </c>
      <c r="M5" s="234">
        <f>F89</f>
        <v>76</v>
      </c>
      <c r="N5" s="234">
        <f>F146</f>
        <v>133</v>
      </c>
      <c r="O5" s="234">
        <f>F96</f>
        <v>83</v>
      </c>
      <c r="P5" s="234">
        <f>F174</f>
        <v>161</v>
      </c>
      <c r="Q5" s="234">
        <f>F47</f>
        <v>34</v>
      </c>
      <c r="R5" s="234">
        <f>F44</f>
        <v>31</v>
      </c>
      <c r="S5" s="234">
        <f>F15</f>
        <v>2</v>
      </c>
      <c r="T5" s="234">
        <f>F37</f>
        <v>24</v>
      </c>
      <c r="U5" s="234">
        <f>F86</f>
        <v>73</v>
      </c>
      <c r="V5" s="235">
        <f>F132</f>
        <v>119</v>
      </c>
      <c r="W5" s="494">
        <f t="shared" si="1"/>
        <v>124865</v>
      </c>
      <c r="X5" s="223"/>
      <c r="Y5" s="236" t="s">
        <v>41</v>
      </c>
      <c r="Z5" s="237" t="s">
        <v>63</v>
      </c>
      <c r="AA5" s="237" t="s">
        <v>145</v>
      </c>
      <c r="AB5" s="237" t="s">
        <v>88</v>
      </c>
      <c r="AC5" s="237" t="s">
        <v>126</v>
      </c>
      <c r="AD5" s="237" t="s">
        <v>80</v>
      </c>
      <c r="AE5" s="237" t="s">
        <v>377</v>
      </c>
      <c r="AF5" s="237" t="s">
        <v>160</v>
      </c>
      <c r="AG5" s="237" t="s">
        <v>136</v>
      </c>
      <c r="AH5" s="237" t="s">
        <v>157</v>
      </c>
      <c r="AI5" s="237" t="s">
        <v>65</v>
      </c>
      <c r="AJ5" s="237" t="s">
        <v>81</v>
      </c>
      <c r="AK5" s="238" t="s">
        <v>175</v>
      </c>
      <c r="AL5" s="227"/>
      <c r="AN5" s="219"/>
      <c r="AO5" s="233">
        <f>F161</f>
        <v>148</v>
      </c>
      <c r="AP5" s="234">
        <f>F32</f>
        <v>19</v>
      </c>
      <c r="AQ5" s="234">
        <f>F69</f>
        <v>56</v>
      </c>
      <c r="AR5" s="234">
        <f>F112</f>
        <v>99</v>
      </c>
      <c r="AS5" s="234">
        <f>F153</f>
        <v>140</v>
      </c>
      <c r="AT5" s="234">
        <f>F22</f>
        <v>9</v>
      </c>
      <c r="AU5" s="234">
        <f>F53</f>
        <v>40</v>
      </c>
      <c r="AV5" s="234">
        <f>F93</f>
        <v>80</v>
      </c>
      <c r="AW5" s="234">
        <f>F133</f>
        <v>120</v>
      </c>
      <c r="AX5" s="234">
        <f>F176</f>
        <v>163</v>
      </c>
      <c r="AY5" s="234">
        <f>F52</f>
        <v>39</v>
      </c>
      <c r="AZ5" s="234">
        <f>F90</f>
        <v>77</v>
      </c>
      <c r="BA5" s="235">
        <f>F128</f>
        <v>115</v>
      </c>
      <c r="BB5" s="239">
        <f t="shared" si="0"/>
        <v>1105</v>
      </c>
      <c r="BC5" s="223"/>
      <c r="BD5" s="236" t="s">
        <v>78</v>
      </c>
      <c r="BE5" s="237" t="s">
        <v>34</v>
      </c>
      <c r="BF5" s="237" t="s">
        <v>86</v>
      </c>
      <c r="BG5" s="237" t="s">
        <v>24</v>
      </c>
      <c r="BH5" s="237" t="s">
        <v>8</v>
      </c>
      <c r="BI5" s="237" t="s">
        <v>150</v>
      </c>
      <c r="BJ5" s="237" t="s">
        <v>130</v>
      </c>
      <c r="BK5" s="237" t="s">
        <v>87</v>
      </c>
      <c r="BL5" s="237" t="s">
        <v>38</v>
      </c>
      <c r="BM5" s="237" t="s">
        <v>378</v>
      </c>
      <c r="BN5" s="237" t="s">
        <v>379</v>
      </c>
      <c r="BO5" s="237" t="s">
        <v>77</v>
      </c>
      <c r="BP5" s="238" t="s">
        <v>148</v>
      </c>
      <c r="BQ5" s="227"/>
    </row>
    <row r="6" spans="1:69" x14ac:dyDescent="0.2">
      <c r="A6" s="229" t="s">
        <v>380</v>
      </c>
      <c r="B6" s="230">
        <v>1</v>
      </c>
      <c r="C6" s="14"/>
      <c r="D6" s="231" t="s">
        <v>381</v>
      </c>
      <c r="E6" s="14"/>
      <c r="F6" s="231" t="s">
        <v>382</v>
      </c>
      <c r="G6" s="14"/>
      <c r="H6" s="1"/>
      <c r="I6" s="219"/>
      <c r="J6" s="233">
        <f>F42</f>
        <v>29</v>
      </c>
      <c r="K6" s="234">
        <f>F76</f>
        <v>63</v>
      </c>
      <c r="L6" s="234">
        <f>F107</f>
        <v>94</v>
      </c>
      <c r="M6" s="234">
        <f>F143</f>
        <v>130</v>
      </c>
      <c r="N6" s="234">
        <f>F171</f>
        <v>158</v>
      </c>
      <c r="O6" s="234">
        <f>F128</f>
        <v>115</v>
      </c>
      <c r="P6" s="234">
        <f>F35</f>
        <v>22</v>
      </c>
      <c r="Q6" s="234">
        <f>F54</f>
        <v>41</v>
      </c>
      <c r="R6" s="234">
        <f>F85</f>
        <v>72</v>
      </c>
      <c r="S6" s="234">
        <f>F176</f>
        <v>163</v>
      </c>
      <c r="T6" s="234">
        <f>F21</f>
        <v>8</v>
      </c>
      <c r="U6" s="234">
        <f>F125</f>
        <v>112</v>
      </c>
      <c r="V6" s="235">
        <f>F111</f>
        <v>98</v>
      </c>
      <c r="W6" s="494">
        <f t="shared" si="1"/>
        <v>124865</v>
      </c>
      <c r="X6" s="223"/>
      <c r="Y6" s="236" t="s">
        <v>16</v>
      </c>
      <c r="Z6" s="237" t="s">
        <v>73</v>
      </c>
      <c r="AA6" s="237" t="s">
        <v>51</v>
      </c>
      <c r="AB6" s="237" t="s">
        <v>383</v>
      </c>
      <c r="AC6" s="237" t="s">
        <v>384</v>
      </c>
      <c r="AD6" s="237" t="s">
        <v>148</v>
      </c>
      <c r="AE6" s="237" t="s">
        <v>100</v>
      </c>
      <c r="AF6" s="237" t="s">
        <v>149</v>
      </c>
      <c r="AG6" s="237" t="s">
        <v>68</v>
      </c>
      <c r="AH6" s="237" t="s">
        <v>378</v>
      </c>
      <c r="AI6" s="237" t="s">
        <v>83</v>
      </c>
      <c r="AJ6" s="237" t="s">
        <v>104</v>
      </c>
      <c r="AK6" s="238" t="s">
        <v>119</v>
      </c>
      <c r="AL6" s="227"/>
      <c r="AN6" s="219"/>
      <c r="AO6" s="233">
        <f>F49</f>
        <v>36</v>
      </c>
      <c r="AP6" s="234">
        <f>F87</f>
        <v>74</v>
      </c>
      <c r="AQ6" s="234">
        <f>F118</f>
        <v>105</v>
      </c>
      <c r="AR6" s="234">
        <f>F158</f>
        <v>145</v>
      </c>
      <c r="AS6" s="234">
        <f>F29</f>
        <v>16</v>
      </c>
      <c r="AT6" s="234">
        <f>F72</f>
        <v>59</v>
      </c>
      <c r="AU6" s="234">
        <f>F117</f>
        <v>104</v>
      </c>
      <c r="AV6" s="234">
        <f>F155</f>
        <v>142</v>
      </c>
      <c r="AW6" s="234">
        <f>F24</f>
        <v>11</v>
      </c>
      <c r="AX6" s="234">
        <f>F57</f>
        <v>44</v>
      </c>
      <c r="AY6" s="234">
        <f>F97</f>
        <v>84</v>
      </c>
      <c r="AZ6" s="234">
        <f>F134</f>
        <v>121</v>
      </c>
      <c r="BA6" s="235">
        <f>F177</f>
        <v>164</v>
      </c>
      <c r="BB6" s="239">
        <f t="shared" si="0"/>
        <v>1105</v>
      </c>
      <c r="BC6" s="223"/>
      <c r="BD6" s="236" t="s">
        <v>37</v>
      </c>
      <c r="BE6" s="237" t="s">
        <v>70</v>
      </c>
      <c r="BF6" s="237" t="s">
        <v>141</v>
      </c>
      <c r="BG6" s="237" t="s">
        <v>121</v>
      </c>
      <c r="BH6" s="237" t="s">
        <v>19</v>
      </c>
      <c r="BI6" s="237" t="s">
        <v>142</v>
      </c>
      <c r="BJ6" s="237" t="s">
        <v>385</v>
      </c>
      <c r="BK6" s="237" t="s">
        <v>123</v>
      </c>
      <c r="BL6" s="237" t="s">
        <v>120</v>
      </c>
      <c r="BM6" s="237" t="s">
        <v>105</v>
      </c>
      <c r="BN6" s="237" t="s">
        <v>71</v>
      </c>
      <c r="BO6" s="237" t="s">
        <v>27</v>
      </c>
      <c r="BP6" s="238" t="s">
        <v>386</v>
      </c>
      <c r="BQ6" s="227"/>
    </row>
    <row r="7" spans="1:69" x14ac:dyDescent="0.2">
      <c r="A7" s="14"/>
      <c r="B7" s="14"/>
      <c r="C7" s="14"/>
      <c r="D7" s="14"/>
      <c r="E7" s="14"/>
      <c r="F7" s="14"/>
      <c r="G7" s="14"/>
      <c r="H7" s="1"/>
      <c r="I7" s="219"/>
      <c r="J7" s="233">
        <f>F39</f>
        <v>26</v>
      </c>
      <c r="K7" s="234">
        <f>F16</f>
        <v>3</v>
      </c>
      <c r="L7" s="234">
        <f>F115</f>
        <v>102</v>
      </c>
      <c r="M7" s="234">
        <f>F79</f>
        <v>66</v>
      </c>
      <c r="N7" s="234">
        <f>F152</f>
        <v>139</v>
      </c>
      <c r="O7" s="234">
        <f>F160</f>
        <v>147</v>
      </c>
      <c r="P7" s="234">
        <f>F48</f>
        <v>35</v>
      </c>
      <c r="Q7" s="234">
        <f>F64</f>
        <v>51</v>
      </c>
      <c r="R7" s="234">
        <f>F164</f>
        <v>151</v>
      </c>
      <c r="S7" s="234">
        <f>F106</f>
        <v>93</v>
      </c>
      <c r="T7" s="234">
        <f>F124</f>
        <v>111</v>
      </c>
      <c r="U7" s="234">
        <f>F151</f>
        <v>138</v>
      </c>
      <c r="V7" s="235">
        <f>F56</f>
        <v>43</v>
      </c>
      <c r="W7" s="494">
        <f t="shared" si="1"/>
        <v>124865</v>
      </c>
      <c r="X7" s="223"/>
      <c r="Y7" s="236" t="s">
        <v>387</v>
      </c>
      <c r="Z7" s="237" t="s">
        <v>72</v>
      </c>
      <c r="AA7" s="237" t="s">
        <v>9</v>
      </c>
      <c r="AB7" s="237" t="s">
        <v>88</v>
      </c>
      <c r="AC7" s="237" t="s">
        <v>30</v>
      </c>
      <c r="AD7" s="237" t="s">
        <v>147</v>
      </c>
      <c r="AE7" s="237" t="s">
        <v>26</v>
      </c>
      <c r="AF7" s="237" t="s">
        <v>146</v>
      </c>
      <c r="AG7" s="237" t="s">
        <v>143</v>
      </c>
      <c r="AH7" s="237" t="s">
        <v>66</v>
      </c>
      <c r="AI7" s="237" t="s">
        <v>14</v>
      </c>
      <c r="AJ7" s="237" t="s">
        <v>98</v>
      </c>
      <c r="AK7" s="238" t="s">
        <v>39</v>
      </c>
      <c r="AL7" s="227"/>
      <c r="AN7" s="219"/>
      <c r="AO7" s="233">
        <f>F94</f>
        <v>81</v>
      </c>
      <c r="AP7" s="234">
        <f>F137</f>
        <v>124</v>
      </c>
      <c r="AQ7" s="234">
        <f>F182</f>
        <v>169</v>
      </c>
      <c r="AR7" s="234">
        <f>F51</f>
        <v>38</v>
      </c>
      <c r="AS7" s="234">
        <f>F89</f>
        <v>76</v>
      </c>
      <c r="AT7" s="234">
        <f>F122</f>
        <v>109</v>
      </c>
      <c r="AU7" s="234">
        <f>F162</f>
        <v>149</v>
      </c>
      <c r="AV7" s="234">
        <f>F30</f>
        <v>17</v>
      </c>
      <c r="AW7" s="234">
        <f>F73</f>
        <v>60</v>
      </c>
      <c r="AX7" s="234">
        <f>F114</f>
        <v>101</v>
      </c>
      <c r="AY7" s="234">
        <f>F152</f>
        <v>139</v>
      </c>
      <c r="AZ7" s="234">
        <f>F14</f>
        <v>1</v>
      </c>
      <c r="BA7" s="235">
        <f>F54</f>
        <v>41</v>
      </c>
      <c r="BB7" s="239">
        <f t="shared" si="0"/>
        <v>1105</v>
      </c>
      <c r="BC7" s="223"/>
      <c r="BD7" s="236" t="s">
        <v>163</v>
      </c>
      <c r="BE7" s="237" t="s">
        <v>113</v>
      </c>
      <c r="BF7" s="237" t="s">
        <v>388</v>
      </c>
      <c r="BG7" s="237" t="s">
        <v>57</v>
      </c>
      <c r="BH7" s="237" t="s">
        <v>88</v>
      </c>
      <c r="BI7" s="237" t="s">
        <v>107</v>
      </c>
      <c r="BJ7" s="237" t="s">
        <v>52</v>
      </c>
      <c r="BK7" s="237" t="s">
        <v>23</v>
      </c>
      <c r="BL7" s="237" t="s">
        <v>47</v>
      </c>
      <c r="BM7" s="237" t="s">
        <v>45</v>
      </c>
      <c r="BN7" s="237" t="s">
        <v>30</v>
      </c>
      <c r="BO7" s="237" t="s">
        <v>55</v>
      </c>
      <c r="BP7" s="238" t="s">
        <v>149</v>
      </c>
      <c r="BQ7" s="227"/>
    </row>
    <row r="8" spans="1:69" x14ac:dyDescent="0.2">
      <c r="A8" s="229" t="s">
        <v>389</v>
      </c>
      <c r="B8" s="240">
        <f>SUM(F14:F182)/C12</f>
        <v>1105</v>
      </c>
      <c r="C8" s="14"/>
      <c r="D8" s="14" t="s">
        <v>390</v>
      </c>
      <c r="E8" s="14"/>
      <c r="F8" s="14"/>
      <c r="G8" s="14"/>
      <c r="H8" s="1"/>
      <c r="I8" s="219"/>
      <c r="J8" s="233">
        <f>F62</f>
        <v>49</v>
      </c>
      <c r="K8" s="234">
        <f>F45</f>
        <v>32</v>
      </c>
      <c r="L8" s="234">
        <f>F41</f>
        <v>28</v>
      </c>
      <c r="M8" s="234">
        <f>F104</f>
        <v>91</v>
      </c>
      <c r="N8" s="234">
        <f>F81</f>
        <v>68</v>
      </c>
      <c r="O8" s="234">
        <f>F170</f>
        <v>157</v>
      </c>
      <c r="P8" s="234">
        <f>F109</f>
        <v>96</v>
      </c>
      <c r="Q8" s="234">
        <f>F75</f>
        <v>62</v>
      </c>
      <c r="R8" s="234">
        <f>F177</f>
        <v>164</v>
      </c>
      <c r="S8" s="234">
        <f>F114</f>
        <v>101</v>
      </c>
      <c r="T8" s="234">
        <f>F181</f>
        <v>168</v>
      </c>
      <c r="U8" s="234">
        <f>F38</f>
        <v>25</v>
      </c>
      <c r="V8" s="235">
        <f>F77</f>
        <v>64</v>
      </c>
      <c r="W8" s="494">
        <f t="shared" si="1"/>
        <v>124865</v>
      </c>
      <c r="X8" s="223"/>
      <c r="Y8" s="236" t="s">
        <v>31</v>
      </c>
      <c r="Z8" s="237" t="s">
        <v>114</v>
      </c>
      <c r="AA8" s="237" t="s">
        <v>49</v>
      </c>
      <c r="AB8" s="237" t="s">
        <v>391</v>
      </c>
      <c r="AC8" s="237" t="s">
        <v>94</v>
      </c>
      <c r="AD8" s="237" t="s">
        <v>392</v>
      </c>
      <c r="AE8" s="237" t="s">
        <v>48</v>
      </c>
      <c r="AF8" s="237" t="s">
        <v>44</v>
      </c>
      <c r="AG8" s="237" t="s">
        <v>386</v>
      </c>
      <c r="AH8" s="237" t="s">
        <v>45</v>
      </c>
      <c r="AI8" s="237" t="s">
        <v>393</v>
      </c>
      <c r="AJ8" s="237" t="s">
        <v>159</v>
      </c>
      <c r="AK8" s="238" t="s">
        <v>165</v>
      </c>
      <c r="AL8" s="227"/>
      <c r="AN8" s="219"/>
      <c r="AO8" s="233">
        <f>F154</f>
        <v>141</v>
      </c>
      <c r="AP8" s="234">
        <f>F18</f>
        <v>5</v>
      </c>
      <c r="AQ8" s="234">
        <f>F58</f>
        <v>45</v>
      </c>
      <c r="AR8" s="234">
        <f>F95</f>
        <v>82</v>
      </c>
      <c r="AS8" s="234">
        <f>F138</f>
        <v>125</v>
      </c>
      <c r="AT8" s="234">
        <f>F179</f>
        <v>166</v>
      </c>
      <c r="AU8" s="234">
        <f>F48</f>
        <v>35</v>
      </c>
      <c r="AV8" s="234">
        <f>F79</f>
        <v>66</v>
      </c>
      <c r="AW8" s="234">
        <f>F119</f>
        <v>106</v>
      </c>
      <c r="AX8" s="234">
        <f>F159</f>
        <v>146</v>
      </c>
      <c r="AY8" s="234">
        <f>F33</f>
        <v>20</v>
      </c>
      <c r="AZ8" s="234">
        <f>F78</f>
        <v>65</v>
      </c>
      <c r="BA8" s="235">
        <f>F116</f>
        <v>103</v>
      </c>
      <c r="BB8" s="239">
        <f t="shared" si="0"/>
        <v>1105</v>
      </c>
      <c r="BC8" s="223"/>
      <c r="BD8" s="236" t="s">
        <v>10</v>
      </c>
      <c r="BE8" s="237" t="s">
        <v>144</v>
      </c>
      <c r="BF8" s="237" t="s">
        <v>13</v>
      </c>
      <c r="BG8" s="237" t="s">
        <v>69</v>
      </c>
      <c r="BH8" s="237" t="s">
        <v>133</v>
      </c>
      <c r="BI8" s="237" t="s">
        <v>365</v>
      </c>
      <c r="BJ8" s="237" t="s">
        <v>26</v>
      </c>
      <c r="BK8" s="237" t="s">
        <v>15</v>
      </c>
      <c r="BL8" s="237" t="s">
        <v>134</v>
      </c>
      <c r="BM8" s="237" t="s">
        <v>112</v>
      </c>
      <c r="BN8" s="237" t="s">
        <v>64</v>
      </c>
      <c r="BO8" s="237" t="s">
        <v>366</v>
      </c>
      <c r="BP8" s="238" t="s">
        <v>139</v>
      </c>
      <c r="BQ8" s="227"/>
    </row>
    <row r="9" spans="1:69" x14ac:dyDescent="0.2">
      <c r="A9" s="14"/>
      <c r="B9" s="14"/>
      <c r="C9" s="14"/>
      <c r="D9" s="14"/>
      <c r="E9" s="14"/>
      <c r="F9" s="14"/>
      <c r="G9" s="14"/>
      <c r="H9" s="1"/>
      <c r="I9" s="219"/>
      <c r="J9" s="233">
        <f>F61</f>
        <v>48</v>
      </c>
      <c r="K9" s="234">
        <f>F147</f>
        <v>134</v>
      </c>
      <c r="L9" s="234">
        <f>F149</f>
        <v>136</v>
      </c>
      <c r="M9" s="234">
        <f>F153</f>
        <v>140</v>
      </c>
      <c r="N9" s="234">
        <f>F136</f>
        <v>123</v>
      </c>
      <c r="O9" s="234">
        <f>F53</f>
        <v>40</v>
      </c>
      <c r="P9" s="234">
        <f>F98</f>
        <v>85</v>
      </c>
      <c r="Q9" s="234">
        <f>F182</f>
        <v>169</v>
      </c>
      <c r="R9" s="234">
        <f>F87</f>
        <v>74</v>
      </c>
      <c r="S9" s="234">
        <f>F84</f>
        <v>71</v>
      </c>
      <c r="T9" s="234">
        <f>F68</f>
        <v>55</v>
      </c>
      <c r="U9" s="234">
        <f>F27</f>
        <v>14</v>
      </c>
      <c r="V9" s="235">
        <f>F29</f>
        <v>16</v>
      </c>
      <c r="W9" s="494">
        <f t="shared" si="1"/>
        <v>124865</v>
      </c>
      <c r="X9" s="223"/>
      <c r="Y9" s="236" t="s">
        <v>101</v>
      </c>
      <c r="Z9" s="237" t="s">
        <v>109</v>
      </c>
      <c r="AA9" s="237" t="s">
        <v>75</v>
      </c>
      <c r="AB9" s="237" t="s">
        <v>8</v>
      </c>
      <c r="AC9" s="237" t="s">
        <v>97</v>
      </c>
      <c r="AD9" s="237" t="s">
        <v>130</v>
      </c>
      <c r="AE9" s="237" t="s">
        <v>103</v>
      </c>
      <c r="AF9" s="237" t="s">
        <v>388</v>
      </c>
      <c r="AG9" s="237" t="s">
        <v>70</v>
      </c>
      <c r="AH9" s="237" t="s">
        <v>106</v>
      </c>
      <c r="AI9" s="237" t="s">
        <v>50</v>
      </c>
      <c r="AJ9" s="237" t="s">
        <v>159</v>
      </c>
      <c r="AK9" s="238" t="s">
        <v>19</v>
      </c>
      <c r="AL9" s="227"/>
      <c r="AN9" s="219"/>
      <c r="AO9" s="233">
        <f>F34</f>
        <v>21</v>
      </c>
      <c r="AP9" s="234">
        <f>F75</f>
        <v>62</v>
      </c>
      <c r="AQ9" s="234">
        <f>F113</f>
        <v>100</v>
      </c>
      <c r="AR9" s="234">
        <f>F144</f>
        <v>131</v>
      </c>
      <c r="AS9" s="234">
        <f>F15</f>
        <v>2</v>
      </c>
      <c r="AT9" s="234">
        <f>F55</f>
        <v>42</v>
      </c>
      <c r="AU9" s="234">
        <f>F98</f>
        <v>85</v>
      </c>
      <c r="AV9" s="234">
        <f>F143</f>
        <v>130</v>
      </c>
      <c r="AW9" s="234">
        <f>F181</f>
        <v>168</v>
      </c>
      <c r="AX9" s="234">
        <f>F50</f>
        <v>37</v>
      </c>
      <c r="AY9" s="234">
        <f>F83</f>
        <v>70</v>
      </c>
      <c r="AZ9" s="234">
        <f>F123</f>
        <v>110</v>
      </c>
      <c r="BA9" s="235">
        <f>F160</f>
        <v>147</v>
      </c>
      <c r="BB9" s="239">
        <f t="shared" si="0"/>
        <v>1105</v>
      </c>
      <c r="BC9" s="223"/>
      <c r="BD9" s="236" t="s">
        <v>54</v>
      </c>
      <c r="BE9" s="237" t="s">
        <v>44</v>
      </c>
      <c r="BF9" s="237" t="s">
        <v>89</v>
      </c>
      <c r="BG9" s="237" t="s">
        <v>156</v>
      </c>
      <c r="BH9" s="237" t="s">
        <v>157</v>
      </c>
      <c r="BI9" s="237" t="s">
        <v>125</v>
      </c>
      <c r="BJ9" s="237" t="s">
        <v>103</v>
      </c>
      <c r="BK9" s="237" t="s">
        <v>383</v>
      </c>
      <c r="BL9" s="237" t="s">
        <v>393</v>
      </c>
      <c r="BM9" s="237" t="s">
        <v>176</v>
      </c>
      <c r="BN9" s="237" t="s">
        <v>35</v>
      </c>
      <c r="BO9" s="237" t="s">
        <v>58</v>
      </c>
      <c r="BP9" s="238" t="s">
        <v>147</v>
      </c>
      <c r="BQ9" s="227"/>
    </row>
    <row r="10" spans="1:69" x14ac:dyDescent="0.2">
      <c r="A10" s="229" t="s">
        <v>389</v>
      </c>
      <c r="B10" s="240">
        <f>0.5*C12*(2*B4+B6*(C12^2-1))</f>
        <v>1105</v>
      </c>
      <c r="C10" s="14"/>
      <c r="D10" s="231" t="s">
        <v>394</v>
      </c>
      <c r="E10" s="231"/>
      <c r="F10" s="14"/>
      <c r="G10" s="14"/>
      <c r="H10" s="1"/>
      <c r="I10" s="219"/>
      <c r="J10" s="233">
        <f>F158</f>
        <v>145</v>
      </c>
      <c r="K10" s="234">
        <f>F101</f>
        <v>88</v>
      </c>
      <c r="L10" s="234">
        <f>F130</f>
        <v>117</v>
      </c>
      <c r="M10" s="234">
        <f>F94</f>
        <v>81</v>
      </c>
      <c r="N10" s="234">
        <f>F70</f>
        <v>57</v>
      </c>
      <c r="O10" s="234">
        <f>F116</f>
        <v>103</v>
      </c>
      <c r="P10" s="234">
        <f>F18</f>
        <v>5</v>
      </c>
      <c r="Q10" s="234">
        <f>F163</f>
        <v>150</v>
      </c>
      <c r="R10" s="234">
        <f>F99</f>
        <v>86</v>
      </c>
      <c r="S10" s="234">
        <f>F157</f>
        <v>144</v>
      </c>
      <c r="T10" s="234">
        <f>F28</f>
        <v>15</v>
      </c>
      <c r="U10" s="234">
        <f>F118</f>
        <v>105</v>
      </c>
      <c r="V10" s="235">
        <f>F22</f>
        <v>9</v>
      </c>
      <c r="W10" s="494">
        <f t="shared" si="1"/>
        <v>124865</v>
      </c>
      <c r="X10" s="223"/>
      <c r="Y10" s="236" t="s">
        <v>121</v>
      </c>
      <c r="Z10" s="237" t="s">
        <v>95</v>
      </c>
      <c r="AA10" s="237" t="s">
        <v>323</v>
      </c>
      <c r="AB10" s="237" t="s">
        <v>163</v>
      </c>
      <c r="AC10" s="237" t="s">
        <v>29</v>
      </c>
      <c r="AD10" s="237" t="s">
        <v>139</v>
      </c>
      <c r="AE10" s="237" t="s">
        <v>144</v>
      </c>
      <c r="AF10" s="237" t="s">
        <v>25</v>
      </c>
      <c r="AG10" s="237" t="s">
        <v>40</v>
      </c>
      <c r="AH10" s="237" t="s">
        <v>169</v>
      </c>
      <c r="AI10" s="237" t="s">
        <v>17</v>
      </c>
      <c r="AJ10" s="237" t="s">
        <v>141</v>
      </c>
      <c r="AK10" s="238" t="s">
        <v>150</v>
      </c>
      <c r="AL10" s="227"/>
      <c r="AN10" s="219"/>
      <c r="AO10" s="233">
        <f>F80</f>
        <v>67</v>
      </c>
      <c r="AP10" s="234">
        <f>F120</f>
        <v>107</v>
      </c>
      <c r="AQ10" s="234">
        <f>F163</f>
        <v>150</v>
      </c>
      <c r="AR10" s="234">
        <f>F39</f>
        <v>26</v>
      </c>
      <c r="AS10" s="234">
        <f>F77</f>
        <v>64</v>
      </c>
      <c r="AT10" s="234">
        <f>F115</f>
        <v>102</v>
      </c>
      <c r="AU10" s="234">
        <f>F148</f>
        <v>135</v>
      </c>
      <c r="AV10" s="234">
        <f>F19</f>
        <v>6</v>
      </c>
      <c r="AW10" s="234">
        <f>F56</f>
        <v>43</v>
      </c>
      <c r="AX10" s="234">
        <f>F99</f>
        <v>86</v>
      </c>
      <c r="AY10" s="234">
        <f>F140</f>
        <v>127</v>
      </c>
      <c r="AZ10" s="234">
        <f>F178</f>
        <v>165</v>
      </c>
      <c r="BA10" s="235">
        <f>F40</f>
        <v>27</v>
      </c>
      <c r="BB10" s="239">
        <f t="shared" si="0"/>
        <v>1105</v>
      </c>
      <c r="BC10" s="223"/>
      <c r="BD10" s="236" t="s">
        <v>21</v>
      </c>
      <c r="BE10" s="237" t="s">
        <v>22</v>
      </c>
      <c r="BF10" s="237" t="s">
        <v>25</v>
      </c>
      <c r="BG10" s="237" t="s">
        <v>387</v>
      </c>
      <c r="BH10" s="237" t="s">
        <v>165</v>
      </c>
      <c r="BI10" s="237" t="s">
        <v>9</v>
      </c>
      <c r="BJ10" s="237" t="s">
        <v>63</v>
      </c>
      <c r="BK10" s="237" t="s">
        <v>28</v>
      </c>
      <c r="BL10" s="237" t="s">
        <v>39</v>
      </c>
      <c r="BM10" s="237" t="s">
        <v>40</v>
      </c>
      <c r="BN10" s="237" t="s">
        <v>11</v>
      </c>
      <c r="BO10" s="237" t="s">
        <v>367</v>
      </c>
      <c r="BP10" s="238" t="s">
        <v>93</v>
      </c>
      <c r="BQ10" s="227"/>
    </row>
    <row r="11" spans="1:69" x14ac:dyDescent="0.2">
      <c r="A11" s="14"/>
      <c r="B11" s="14"/>
      <c r="C11" s="14"/>
      <c r="D11" s="241" t="s">
        <v>395</v>
      </c>
      <c r="E11" s="14"/>
      <c r="F11" s="14"/>
      <c r="G11" s="14"/>
      <c r="H11" s="1"/>
      <c r="I11" s="219"/>
      <c r="J11" s="233">
        <f>F180</f>
        <v>167</v>
      </c>
      <c r="K11" s="234">
        <f>F169</f>
        <v>156</v>
      </c>
      <c r="L11" s="234">
        <f>F103</f>
        <v>90</v>
      </c>
      <c r="M11" s="234">
        <f>F88</f>
        <v>75</v>
      </c>
      <c r="N11" s="234">
        <f>F92</f>
        <v>79</v>
      </c>
      <c r="O11" s="234">
        <f>F33</f>
        <v>20</v>
      </c>
      <c r="P11" s="234">
        <f>F67</f>
        <v>54</v>
      </c>
      <c r="Q11" s="234">
        <f>F59</f>
        <v>46</v>
      </c>
      <c r="R11" s="234">
        <f>F30</f>
        <v>17</v>
      </c>
      <c r="S11" s="234">
        <f>F50</f>
        <v>37</v>
      </c>
      <c r="T11" s="234">
        <f>F117</f>
        <v>104</v>
      </c>
      <c r="U11" s="234">
        <f>F165</f>
        <v>152</v>
      </c>
      <c r="V11" s="235">
        <f>F121</f>
        <v>108</v>
      </c>
      <c r="W11" s="494">
        <f t="shared" si="1"/>
        <v>124865</v>
      </c>
      <c r="X11" s="223"/>
      <c r="Y11" s="236" t="s">
        <v>396</v>
      </c>
      <c r="Z11" s="237" t="s">
        <v>397</v>
      </c>
      <c r="AA11" s="237" t="s">
        <v>12</v>
      </c>
      <c r="AB11" s="237" t="s">
        <v>162</v>
      </c>
      <c r="AC11" s="237" t="s">
        <v>84</v>
      </c>
      <c r="AD11" s="237" t="s">
        <v>64</v>
      </c>
      <c r="AE11" s="237" t="s">
        <v>18</v>
      </c>
      <c r="AF11" s="237" t="s">
        <v>59</v>
      </c>
      <c r="AG11" s="237" t="s">
        <v>23</v>
      </c>
      <c r="AH11" s="237" t="s">
        <v>176</v>
      </c>
      <c r="AI11" s="237" t="s">
        <v>385</v>
      </c>
      <c r="AJ11" s="237" t="s">
        <v>79</v>
      </c>
      <c r="AK11" s="238" t="s">
        <v>108</v>
      </c>
      <c r="AL11" s="227"/>
      <c r="AN11" s="219"/>
      <c r="AO11" s="233">
        <f>F142</f>
        <v>129</v>
      </c>
      <c r="AP11" s="234">
        <f>F180</f>
        <v>167</v>
      </c>
      <c r="AQ11" s="234">
        <f>F44</f>
        <v>31</v>
      </c>
      <c r="AR11" s="234">
        <f>F84</f>
        <v>71</v>
      </c>
      <c r="AS11" s="234">
        <f>F121</f>
        <v>108</v>
      </c>
      <c r="AT11" s="234">
        <f>F164</f>
        <v>151</v>
      </c>
      <c r="AU11" s="234">
        <f>F36</f>
        <v>23</v>
      </c>
      <c r="AV11" s="234">
        <f>F74</f>
        <v>61</v>
      </c>
      <c r="AW11" s="234">
        <f>F105</f>
        <v>92</v>
      </c>
      <c r="AX11" s="234">
        <f>F145</f>
        <v>132</v>
      </c>
      <c r="AY11" s="234">
        <f>F16</f>
        <v>3</v>
      </c>
      <c r="AZ11" s="234">
        <f>F59</f>
        <v>46</v>
      </c>
      <c r="BA11" s="235">
        <f>F104</f>
        <v>91</v>
      </c>
      <c r="BB11" s="239">
        <f t="shared" si="0"/>
        <v>1105</v>
      </c>
      <c r="BC11" s="223"/>
      <c r="BD11" s="236" t="s">
        <v>96</v>
      </c>
      <c r="BE11" s="237" t="s">
        <v>396</v>
      </c>
      <c r="BF11" s="237" t="s">
        <v>136</v>
      </c>
      <c r="BG11" s="237" t="s">
        <v>106</v>
      </c>
      <c r="BH11" s="237" t="s">
        <v>108</v>
      </c>
      <c r="BI11" s="237" t="s">
        <v>143</v>
      </c>
      <c r="BJ11" s="237" t="s">
        <v>127</v>
      </c>
      <c r="BK11" s="237" t="s">
        <v>61</v>
      </c>
      <c r="BL11" s="237" t="s">
        <v>166</v>
      </c>
      <c r="BM11" s="237" t="s">
        <v>74</v>
      </c>
      <c r="BN11" s="237" t="s">
        <v>72</v>
      </c>
      <c r="BO11" s="237" t="s">
        <v>59</v>
      </c>
      <c r="BP11" s="238" t="s">
        <v>391</v>
      </c>
      <c r="BQ11" s="227"/>
    </row>
    <row r="12" spans="1:69" x14ac:dyDescent="0.2">
      <c r="A12" s="242"/>
      <c r="B12" s="243" t="s">
        <v>398</v>
      </c>
      <c r="C12" s="244">
        <v>13</v>
      </c>
      <c r="D12" s="14"/>
      <c r="E12" s="14"/>
      <c r="F12" s="14"/>
      <c r="G12" s="14"/>
      <c r="H12" s="1"/>
      <c r="I12" s="219"/>
      <c r="J12" s="233">
        <f>F58</f>
        <v>45</v>
      </c>
      <c r="K12" s="234">
        <f>F131</f>
        <v>118</v>
      </c>
      <c r="L12" s="234">
        <f>F69</f>
        <v>56</v>
      </c>
      <c r="M12" s="234">
        <f>F32</f>
        <v>19</v>
      </c>
      <c r="N12" s="234">
        <f>F91</f>
        <v>78</v>
      </c>
      <c r="O12" s="234">
        <f>F159</f>
        <v>146</v>
      </c>
      <c r="P12" s="234">
        <f>F172</f>
        <v>159</v>
      </c>
      <c r="Q12" s="234">
        <f>F51</f>
        <v>38</v>
      </c>
      <c r="R12" s="234">
        <f>F49</f>
        <v>36</v>
      </c>
      <c r="S12" s="234">
        <f>F46</f>
        <v>33</v>
      </c>
      <c r="T12" s="234">
        <f>F113</f>
        <v>100</v>
      </c>
      <c r="U12" s="234">
        <f>F168</f>
        <v>155</v>
      </c>
      <c r="V12" s="235">
        <f>F135</f>
        <v>122</v>
      </c>
      <c r="W12" s="494">
        <f t="shared" si="1"/>
        <v>124865</v>
      </c>
      <c r="X12" s="223"/>
      <c r="Y12" s="236" t="s">
        <v>13</v>
      </c>
      <c r="Z12" s="237" t="s">
        <v>60</v>
      </c>
      <c r="AA12" s="237" t="s">
        <v>86</v>
      </c>
      <c r="AB12" s="237" t="s">
        <v>34</v>
      </c>
      <c r="AC12" s="237" t="s">
        <v>369</v>
      </c>
      <c r="AD12" s="237" t="s">
        <v>112</v>
      </c>
      <c r="AE12" s="237" t="s">
        <v>368</v>
      </c>
      <c r="AF12" s="237" t="s">
        <v>57</v>
      </c>
      <c r="AG12" s="237" t="s">
        <v>37</v>
      </c>
      <c r="AH12" s="237" t="s">
        <v>92</v>
      </c>
      <c r="AI12" s="237" t="s">
        <v>89</v>
      </c>
      <c r="AJ12" s="237" t="s">
        <v>62</v>
      </c>
      <c r="AK12" s="238" t="s">
        <v>155</v>
      </c>
      <c r="AL12" s="227"/>
      <c r="AN12" s="219"/>
      <c r="AO12" s="233">
        <f>F17</f>
        <v>4</v>
      </c>
      <c r="AP12" s="234">
        <f>F60</f>
        <v>47</v>
      </c>
      <c r="AQ12" s="234">
        <f>F101</f>
        <v>88</v>
      </c>
      <c r="AR12" s="234">
        <f>F139</f>
        <v>126</v>
      </c>
      <c r="AS12" s="234">
        <f>F170</f>
        <v>157</v>
      </c>
      <c r="AT12" s="234">
        <f>F41</f>
        <v>28</v>
      </c>
      <c r="AU12" s="234">
        <f>F81</f>
        <v>68</v>
      </c>
      <c r="AV12" s="234">
        <f>F124</f>
        <v>111</v>
      </c>
      <c r="AW12" s="234">
        <f>F169</f>
        <v>156</v>
      </c>
      <c r="AX12" s="234">
        <f>F38</f>
        <v>25</v>
      </c>
      <c r="AY12" s="234">
        <f>F76</f>
        <v>63</v>
      </c>
      <c r="AZ12" s="234">
        <f>F109</f>
        <v>96</v>
      </c>
      <c r="BA12" s="235">
        <f>F149</f>
        <v>136</v>
      </c>
      <c r="BB12" s="239">
        <f t="shared" si="0"/>
        <v>1105</v>
      </c>
      <c r="BC12" s="223"/>
      <c r="BD12" s="236" t="s">
        <v>82</v>
      </c>
      <c r="BE12" s="237" t="s">
        <v>102</v>
      </c>
      <c r="BF12" s="237" t="s">
        <v>95</v>
      </c>
      <c r="BG12" s="237" t="s">
        <v>111</v>
      </c>
      <c r="BH12" s="237" t="s">
        <v>392</v>
      </c>
      <c r="BI12" s="237" t="s">
        <v>49</v>
      </c>
      <c r="BJ12" s="237" t="s">
        <v>94</v>
      </c>
      <c r="BK12" s="237" t="s">
        <v>14</v>
      </c>
      <c r="BL12" s="237" t="s">
        <v>397</v>
      </c>
      <c r="BM12" s="237" t="s">
        <v>159</v>
      </c>
      <c r="BN12" s="237" t="s">
        <v>73</v>
      </c>
      <c r="BO12" s="237" t="s">
        <v>48</v>
      </c>
      <c r="BP12" s="238" t="s">
        <v>75</v>
      </c>
      <c r="BQ12" s="227"/>
    </row>
    <row r="13" spans="1:69" ht="13.5" thickBot="1" x14ac:dyDescent="0.25">
      <c r="A13" s="14"/>
      <c r="B13" s="245"/>
      <c r="C13" s="246"/>
      <c r="D13" s="247"/>
      <c r="E13" s="242" t="s">
        <v>399</v>
      </c>
      <c r="F13" s="247"/>
      <c r="G13" s="14"/>
      <c r="H13" s="1"/>
      <c r="I13" s="219"/>
      <c r="J13" s="233">
        <f>F83</f>
        <v>70</v>
      </c>
      <c r="K13" s="234">
        <f>F141</f>
        <v>128</v>
      </c>
      <c r="L13" s="234">
        <f>F25</f>
        <v>12</v>
      </c>
      <c r="M13" s="234">
        <f>F145</f>
        <v>132</v>
      </c>
      <c r="N13" s="234">
        <f>F19</f>
        <v>6</v>
      </c>
      <c r="O13" s="234">
        <f>F23</f>
        <v>10</v>
      </c>
      <c r="P13" s="234">
        <f>F90</f>
        <v>77</v>
      </c>
      <c r="Q13" s="234">
        <f>F139</f>
        <v>126</v>
      </c>
      <c r="R13" s="234">
        <f>F138</f>
        <v>125</v>
      </c>
      <c r="S13" s="234">
        <f>F120</f>
        <v>107</v>
      </c>
      <c r="T13" s="234">
        <f>F72</f>
        <v>59</v>
      </c>
      <c r="U13" s="234">
        <f>F112</f>
        <v>99</v>
      </c>
      <c r="V13" s="235">
        <f>F167</f>
        <v>154</v>
      </c>
      <c r="W13" s="494">
        <f t="shared" si="1"/>
        <v>124865</v>
      </c>
      <c r="X13" s="223"/>
      <c r="Y13" s="236" t="s">
        <v>35</v>
      </c>
      <c r="Z13" s="237" t="s">
        <v>46</v>
      </c>
      <c r="AA13" s="237" t="s">
        <v>168</v>
      </c>
      <c r="AB13" s="237" t="s">
        <v>74</v>
      </c>
      <c r="AC13" s="237" t="s">
        <v>28</v>
      </c>
      <c r="AD13" s="237" t="s">
        <v>115</v>
      </c>
      <c r="AE13" s="237" t="s">
        <v>77</v>
      </c>
      <c r="AF13" s="237" t="s">
        <v>111</v>
      </c>
      <c r="AG13" s="237" t="s">
        <v>133</v>
      </c>
      <c r="AH13" s="237" t="s">
        <v>22</v>
      </c>
      <c r="AI13" s="237" t="s">
        <v>142</v>
      </c>
      <c r="AJ13" s="237" t="s">
        <v>24</v>
      </c>
      <c r="AK13" s="238" t="s">
        <v>158</v>
      </c>
      <c r="AL13" s="227"/>
      <c r="AN13" s="219"/>
      <c r="AO13" s="233">
        <f>F66</f>
        <v>53</v>
      </c>
      <c r="AP13" s="234">
        <f>F106</f>
        <v>93</v>
      </c>
      <c r="AQ13" s="234">
        <f>F146</f>
        <v>133</v>
      </c>
      <c r="AR13" s="234">
        <f>F20</f>
        <v>7</v>
      </c>
      <c r="AS13" s="234">
        <f>F65</f>
        <v>52</v>
      </c>
      <c r="AT13" s="234">
        <f>F103</f>
        <v>90</v>
      </c>
      <c r="AU13" s="234">
        <f>F141</f>
        <v>128</v>
      </c>
      <c r="AV13" s="234">
        <f>F174</f>
        <v>161</v>
      </c>
      <c r="AW13" s="234">
        <f>F45</f>
        <v>32</v>
      </c>
      <c r="AX13" s="234">
        <f>F82</f>
        <v>69</v>
      </c>
      <c r="AY13" s="234">
        <f>F125</f>
        <v>112</v>
      </c>
      <c r="AZ13" s="234">
        <f>F166</f>
        <v>153</v>
      </c>
      <c r="BA13" s="235">
        <f>F35</f>
        <v>22</v>
      </c>
      <c r="BB13" s="239">
        <f t="shared" si="0"/>
        <v>1105</v>
      </c>
      <c r="BC13" s="223"/>
      <c r="BD13" s="236" t="s">
        <v>138</v>
      </c>
      <c r="BE13" s="237" t="s">
        <v>66</v>
      </c>
      <c r="BF13" s="237" t="s">
        <v>126</v>
      </c>
      <c r="BG13" s="237" t="s">
        <v>43</v>
      </c>
      <c r="BH13" s="237" t="s">
        <v>400</v>
      </c>
      <c r="BI13" s="237" t="s">
        <v>12</v>
      </c>
      <c r="BJ13" s="237" t="s">
        <v>46</v>
      </c>
      <c r="BK13" s="237" t="s">
        <v>377</v>
      </c>
      <c r="BL13" s="237" t="s">
        <v>114</v>
      </c>
      <c r="BM13" s="237" t="s">
        <v>152</v>
      </c>
      <c r="BN13" s="237" t="s">
        <v>104</v>
      </c>
      <c r="BO13" s="237" t="s">
        <v>67</v>
      </c>
      <c r="BP13" s="238" t="s">
        <v>100</v>
      </c>
      <c r="BQ13" s="227"/>
    </row>
    <row r="14" spans="1:69" x14ac:dyDescent="0.2">
      <c r="A14" s="14"/>
      <c r="B14" s="14"/>
      <c r="C14" s="14"/>
      <c r="D14" s="248" t="s">
        <v>55</v>
      </c>
      <c r="E14" s="249" t="s">
        <v>401</v>
      </c>
      <c r="F14" s="250">
        <f>B4+(0*B6)</f>
        <v>1</v>
      </c>
      <c r="G14" s="14"/>
      <c r="H14" s="1"/>
      <c r="I14" s="219"/>
      <c r="J14" s="233">
        <f>F65</f>
        <v>52</v>
      </c>
      <c r="K14" s="234">
        <f>F63</f>
        <v>50</v>
      </c>
      <c r="L14" s="234">
        <f>F166</f>
        <v>153</v>
      </c>
      <c r="M14" s="234">
        <f>F14</f>
        <v>1</v>
      </c>
      <c r="N14" s="234">
        <f>F137</f>
        <v>124</v>
      </c>
      <c r="O14" s="234">
        <f>F122</f>
        <v>109</v>
      </c>
      <c r="P14" s="234">
        <f>F74</f>
        <v>61</v>
      </c>
      <c r="Q14" s="234">
        <f>F127</f>
        <v>114</v>
      </c>
      <c r="R14" s="234">
        <f>F71</f>
        <v>58</v>
      </c>
      <c r="S14" s="234">
        <f>F95</f>
        <v>82</v>
      </c>
      <c r="T14" s="234">
        <f>F155</f>
        <v>142</v>
      </c>
      <c r="U14" s="234">
        <f>F24</f>
        <v>11</v>
      </c>
      <c r="V14" s="235">
        <f>F161</f>
        <v>148</v>
      </c>
      <c r="W14" s="494">
        <f t="shared" si="1"/>
        <v>124865</v>
      </c>
      <c r="X14" s="223"/>
      <c r="Y14" s="236" t="s">
        <v>400</v>
      </c>
      <c r="Z14" s="237" t="s">
        <v>135</v>
      </c>
      <c r="AA14" s="237" t="s">
        <v>67</v>
      </c>
      <c r="AB14" s="237" t="s">
        <v>55</v>
      </c>
      <c r="AC14" s="237" t="s">
        <v>113</v>
      </c>
      <c r="AD14" s="237" t="s">
        <v>107</v>
      </c>
      <c r="AE14" s="237" t="s">
        <v>61</v>
      </c>
      <c r="AF14" s="237" t="s">
        <v>128</v>
      </c>
      <c r="AG14" s="237" t="s">
        <v>122</v>
      </c>
      <c r="AH14" s="237" t="s">
        <v>69</v>
      </c>
      <c r="AI14" s="237" t="s">
        <v>123</v>
      </c>
      <c r="AJ14" s="237" t="s">
        <v>120</v>
      </c>
      <c r="AK14" s="238" t="s">
        <v>78</v>
      </c>
      <c r="AL14" s="227"/>
      <c r="AN14" s="219"/>
      <c r="AO14" s="233">
        <f>F130</f>
        <v>117</v>
      </c>
      <c r="AP14" s="234">
        <f>F168</f>
        <v>155</v>
      </c>
      <c r="AQ14" s="234">
        <f>F37</f>
        <v>24</v>
      </c>
      <c r="AR14" s="234">
        <f>F70</f>
        <v>57</v>
      </c>
      <c r="AS14" s="234">
        <f>F110</f>
        <v>97</v>
      </c>
      <c r="AT14" s="234">
        <f>F147</f>
        <v>134</v>
      </c>
      <c r="AU14" s="234">
        <f>F21</f>
        <v>8</v>
      </c>
      <c r="AV14" s="234">
        <f>F62</f>
        <v>49</v>
      </c>
      <c r="AW14" s="234">
        <f>F100</f>
        <v>87</v>
      </c>
      <c r="AX14" s="234">
        <f>F131</f>
        <v>118</v>
      </c>
      <c r="AY14" s="234">
        <f>F171</f>
        <v>158</v>
      </c>
      <c r="AZ14" s="234">
        <f>F42</f>
        <v>29</v>
      </c>
      <c r="BA14" s="235">
        <f>F85</f>
        <v>72</v>
      </c>
      <c r="BB14" s="239">
        <f t="shared" si="0"/>
        <v>1105</v>
      </c>
      <c r="BC14" s="223"/>
      <c r="BD14" s="236" t="s">
        <v>323</v>
      </c>
      <c r="BE14" s="237" t="s">
        <v>62</v>
      </c>
      <c r="BF14" s="237" t="s">
        <v>65</v>
      </c>
      <c r="BG14" s="237" t="s">
        <v>29</v>
      </c>
      <c r="BH14" s="237" t="s">
        <v>145</v>
      </c>
      <c r="BI14" s="237" t="s">
        <v>109</v>
      </c>
      <c r="BJ14" s="237" t="s">
        <v>83</v>
      </c>
      <c r="BK14" s="237" t="s">
        <v>31</v>
      </c>
      <c r="BL14" s="237" t="s">
        <v>153</v>
      </c>
      <c r="BM14" s="237" t="s">
        <v>60</v>
      </c>
      <c r="BN14" s="237" t="s">
        <v>384</v>
      </c>
      <c r="BO14" s="237" t="s">
        <v>16</v>
      </c>
      <c r="BP14" s="238" t="s">
        <v>68</v>
      </c>
      <c r="BQ14" s="227"/>
    </row>
    <row r="15" spans="1:69" ht="13.5" thickBot="1" x14ac:dyDescent="0.25">
      <c r="A15" s="14"/>
      <c r="B15" s="14"/>
      <c r="C15" s="14"/>
      <c r="D15" s="251" t="s">
        <v>157</v>
      </c>
      <c r="E15" s="252" t="s">
        <v>401</v>
      </c>
      <c r="F15" s="253">
        <f>B4+(1*B6)</f>
        <v>2</v>
      </c>
      <c r="G15" s="14"/>
      <c r="H15" s="1"/>
      <c r="I15" s="219"/>
      <c r="J15" s="254">
        <f>F162</f>
        <v>149</v>
      </c>
      <c r="K15" s="255">
        <f>F140</f>
        <v>127</v>
      </c>
      <c r="L15" s="255">
        <f>F20</f>
        <v>7</v>
      </c>
      <c r="M15" s="255">
        <f>F31</f>
        <v>18</v>
      </c>
      <c r="N15" s="255">
        <f>F119</f>
        <v>106</v>
      </c>
      <c r="O15" s="255">
        <f>F102</f>
        <v>89</v>
      </c>
      <c r="P15" s="255">
        <f>F154</f>
        <v>141</v>
      </c>
      <c r="Q15" s="255">
        <f>F36</f>
        <v>23</v>
      </c>
      <c r="R15" s="255">
        <f>F100</f>
        <v>87</v>
      </c>
      <c r="S15" s="255">
        <f>F73</f>
        <v>60</v>
      </c>
      <c r="T15" s="255">
        <f>F156</f>
        <v>143</v>
      </c>
      <c r="U15" s="255">
        <f>F52</f>
        <v>39</v>
      </c>
      <c r="V15" s="256">
        <f>F129</f>
        <v>116</v>
      </c>
      <c r="W15" s="494">
        <f t="shared" si="1"/>
        <v>124865</v>
      </c>
      <c r="X15" s="223"/>
      <c r="Y15" s="257" t="s">
        <v>52</v>
      </c>
      <c r="Z15" s="258" t="s">
        <v>11</v>
      </c>
      <c r="AA15" s="258" t="s">
        <v>43</v>
      </c>
      <c r="AB15" s="258" t="s">
        <v>91</v>
      </c>
      <c r="AC15" s="258" t="s">
        <v>134</v>
      </c>
      <c r="AD15" s="258" t="s">
        <v>32</v>
      </c>
      <c r="AE15" s="258" t="s">
        <v>10</v>
      </c>
      <c r="AF15" s="258" t="s">
        <v>127</v>
      </c>
      <c r="AG15" s="258" t="s">
        <v>153</v>
      </c>
      <c r="AH15" s="258" t="s">
        <v>47</v>
      </c>
      <c r="AI15" s="258" t="s">
        <v>376</v>
      </c>
      <c r="AJ15" s="258" t="s">
        <v>379</v>
      </c>
      <c r="AK15" s="259" t="s">
        <v>131</v>
      </c>
      <c r="AL15" s="227"/>
      <c r="AN15" s="219"/>
      <c r="AO15" s="254">
        <f>F175</f>
        <v>162</v>
      </c>
      <c r="AP15" s="255">
        <f>F43</f>
        <v>30</v>
      </c>
      <c r="AQ15" s="255">
        <f>F86</f>
        <v>73</v>
      </c>
      <c r="AR15" s="255">
        <f>F127</f>
        <v>114</v>
      </c>
      <c r="AS15" s="255">
        <f>F165</f>
        <v>152</v>
      </c>
      <c r="AT15" s="255">
        <f>F27</f>
        <v>14</v>
      </c>
      <c r="AU15" s="255">
        <f>F67</f>
        <v>54</v>
      </c>
      <c r="AV15" s="255">
        <f>F107</f>
        <v>94</v>
      </c>
      <c r="AW15" s="255">
        <f>F150</f>
        <v>137</v>
      </c>
      <c r="AX15" s="255">
        <f>F26</f>
        <v>13</v>
      </c>
      <c r="AY15" s="255">
        <f>F64</f>
        <v>51</v>
      </c>
      <c r="AZ15" s="255">
        <f>F102</f>
        <v>89</v>
      </c>
      <c r="BA15" s="256">
        <f>F135</f>
        <v>122</v>
      </c>
      <c r="BB15" s="239">
        <f t="shared" si="0"/>
        <v>1105</v>
      </c>
      <c r="BC15" s="223"/>
      <c r="BD15" s="257" t="s">
        <v>374</v>
      </c>
      <c r="BE15" s="258" t="s">
        <v>116</v>
      </c>
      <c r="BF15" s="258" t="s">
        <v>81</v>
      </c>
      <c r="BG15" s="258" t="s">
        <v>128</v>
      </c>
      <c r="BH15" s="258" t="s">
        <v>79</v>
      </c>
      <c r="BI15" s="258" t="s">
        <v>118</v>
      </c>
      <c r="BJ15" s="258" t="s">
        <v>18</v>
      </c>
      <c r="BK15" s="258" t="s">
        <v>51</v>
      </c>
      <c r="BL15" s="258" t="s">
        <v>41</v>
      </c>
      <c r="BM15" s="258" t="s">
        <v>375</v>
      </c>
      <c r="BN15" s="258" t="s">
        <v>146</v>
      </c>
      <c r="BO15" s="258" t="s">
        <v>32</v>
      </c>
      <c r="BP15" s="259" t="s">
        <v>155</v>
      </c>
      <c r="BQ15" s="227"/>
    </row>
    <row r="16" spans="1:69" x14ac:dyDescent="0.2">
      <c r="A16" s="14"/>
      <c r="B16" s="14"/>
      <c r="C16" s="14"/>
      <c r="D16" s="251" t="s">
        <v>72</v>
      </c>
      <c r="E16" s="252" t="s">
        <v>401</v>
      </c>
      <c r="F16" s="253">
        <f>B4+(2*B6)</f>
        <v>3</v>
      </c>
      <c r="G16" s="14"/>
      <c r="H16" s="1"/>
      <c r="I16" s="219"/>
      <c r="J16" s="260">
        <f>SUM(J3:J15)</f>
        <v>1105</v>
      </c>
      <c r="K16" s="261">
        <f t="shared" ref="K16:V16" si="2">SUM(K3:K15)</f>
        <v>1105</v>
      </c>
      <c r="L16" s="261">
        <f t="shared" si="2"/>
        <v>1105</v>
      </c>
      <c r="M16" s="261">
        <f t="shared" si="2"/>
        <v>1105</v>
      </c>
      <c r="N16" s="261">
        <f t="shared" si="2"/>
        <v>1105</v>
      </c>
      <c r="O16" s="261">
        <f t="shared" si="2"/>
        <v>1105</v>
      </c>
      <c r="P16" s="261">
        <f t="shared" si="2"/>
        <v>1105</v>
      </c>
      <c r="Q16" s="261">
        <f t="shared" si="2"/>
        <v>1105</v>
      </c>
      <c r="R16" s="261">
        <f t="shared" si="2"/>
        <v>1105</v>
      </c>
      <c r="S16" s="261">
        <f t="shared" si="2"/>
        <v>1105</v>
      </c>
      <c r="T16" s="261">
        <f t="shared" si="2"/>
        <v>1105</v>
      </c>
      <c r="U16" s="261">
        <f t="shared" si="2"/>
        <v>1105</v>
      </c>
      <c r="V16" s="261">
        <f t="shared" si="2"/>
        <v>1105</v>
      </c>
      <c r="W16" s="495">
        <f>SUMSQ(J3,K4,L5,M6,N7,O8,P9,Q10,R11,S12,T13,U14,V15)</f>
        <v>124865</v>
      </c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7"/>
      <c r="AN16" s="219"/>
      <c r="AO16" s="260">
        <f t="shared" ref="AO16:BA16" si="3">AO3+AO4+AO5+AO6+AO7+AO8+AO9+AO10+AO11+AO12+AO13+AO14+AO15</f>
        <v>1105</v>
      </c>
      <c r="AP16" s="261">
        <f t="shared" si="3"/>
        <v>1105</v>
      </c>
      <c r="AQ16" s="261">
        <f t="shared" si="3"/>
        <v>1105</v>
      </c>
      <c r="AR16" s="261">
        <f t="shared" si="3"/>
        <v>1105</v>
      </c>
      <c r="AS16" s="261">
        <f t="shared" si="3"/>
        <v>1105</v>
      </c>
      <c r="AT16" s="261">
        <f t="shared" si="3"/>
        <v>1105</v>
      </c>
      <c r="AU16" s="261">
        <f t="shared" si="3"/>
        <v>1105</v>
      </c>
      <c r="AV16" s="261">
        <f t="shared" si="3"/>
        <v>1105</v>
      </c>
      <c r="AW16" s="261">
        <f t="shared" si="3"/>
        <v>1105</v>
      </c>
      <c r="AX16" s="261">
        <f t="shared" si="3"/>
        <v>1105</v>
      </c>
      <c r="AY16" s="261">
        <f t="shared" si="3"/>
        <v>1105</v>
      </c>
      <c r="AZ16" s="261">
        <f t="shared" si="3"/>
        <v>1105</v>
      </c>
      <c r="BA16" s="261">
        <f t="shared" si="3"/>
        <v>1105</v>
      </c>
      <c r="BB16" s="262">
        <f>AO3^2+AP4^2+AQ5^2+AR6^2+AS7^2+AT8^2+AU9^2+AV10^2+AW11^2+AX12^2+AY13^2+AZ14^2+BA15^2</f>
        <v>124865</v>
      </c>
      <c r="BC16" s="22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27"/>
    </row>
    <row r="17" spans="1:69" ht="13.5" thickBot="1" x14ac:dyDescent="0.25">
      <c r="A17" s="14"/>
      <c r="B17" s="14"/>
      <c r="C17" s="14"/>
      <c r="D17" s="251" t="s">
        <v>82</v>
      </c>
      <c r="E17" s="252" t="s">
        <v>401</v>
      </c>
      <c r="F17" s="264">
        <f>B4+(3*B6)</f>
        <v>4</v>
      </c>
      <c r="G17" s="14"/>
      <c r="H17" s="1"/>
      <c r="I17" s="219"/>
      <c r="J17" s="265">
        <f>SUMSQ(J3:J15)</f>
        <v>124865</v>
      </c>
      <c r="K17" s="266">
        <f t="shared" ref="K17:V17" si="4">SUMSQ(K3:K15)</f>
        <v>124865</v>
      </c>
      <c r="L17" s="266">
        <f t="shared" si="4"/>
        <v>124865</v>
      </c>
      <c r="M17" s="266">
        <f t="shared" si="4"/>
        <v>124865</v>
      </c>
      <c r="N17" s="266">
        <f t="shared" si="4"/>
        <v>124865</v>
      </c>
      <c r="O17" s="266">
        <f t="shared" si="4"/>
        <v>124865</v>
      </c>
      <c r="P17" s="266">
        <f t="shared" si="4"/>
        <v>124865</v>
      </c>
      <c r="Q17" s="266">
        <f t="shared" si="4"/>
        <v>124865</v>
      </c>
      <c r="R17" s="266">
        <f t="shared" si="4"/>
        <v>124865</v>
      </c>
      <c r="S17" s="266">
        <f t="shared" si="4"/>
        <v>124865</v>
      </c>
      <c r="T17" s="266">
        <f t="shared" si="4"/>
        <v>124865</v>
      </c>
      <c r="U17" s="266">
        <f t="shared" si="4"/>
        <v>124865</v>
      </c>
      <c r="V17" s="266">
        <f t="shared" si="4"/>
        <v>124865</v>
      </c>
      <c r="W17" s="267">
        <f>SUMSQ(J15,K14,L13,M12,N11,O10,P9,Q8,R7,S6,T5,U4,V3)</f>
        <v>124865</v>
      </c>
      <c r="X17" s="223"/>
      <c r="Y17" s="268" t="s">
        <v>21</v>
      </c>
      <c r="Z17" s="268" t="s">
        <v>105</v>
      </c>
      <c r="AA17" s="268" t="s">
        <v>145</v>
      </c>
      <c r="AB17" s="268" t="s">
        <v>383</v>
      </c>
      <c r="AC17" s="268" t="s">
        <v>30</v>
      </c>
      <c r="AD17" s="268" t="s">
        <v>392</v>
      </c>
      <c r="AE17" s="268" t="s">
        <v>103</v>
      </c>
      <c r="AF17" s="268" t="s">
        <v>25</v>
      </c>
      <c r="AG17" s="268" t="s">
        <v>23</v>
      </c>
      <c r="AH17" s="268" t="s">
        <v>92</v>
      </c>
      <c r="AI17" s="268" t="s">
        <v>142</v>
      </c>
      <c r="AJ17" s="268" t="s">
        <v>120</v>
      </c>
      <c r="AK17" s="268" t="s">
        <v>131</v>
      </c>
      <c r="AL17" s="227"/>
      <c r="AN17" s="219"/>
      <c r="AO17" s="269">
        <f>AO15+AP3+AQ4+AR5+AS6+AT7+AU8+AV9+AW10+AX11+AY12+AZ13+BA14</f>
        <v>1105</v>
      </c>
      <c r="AP17" s="270">
        <f>AP15+AO14+AQ3+AR4+AS5+AT6+AU7+AV8+AW9+AX10+AY11+AZ12+BA13</f>
        <v>1105</v>
      </c>
      <c r="AQ17" s="270">
        <f>AQ15+AP14+AO13+AR3+AS4+AT5+AU6+AV7+AW8+AX9+AY10+AZ11+BA12</f>
        <v>1105</v>
      </c>
      <c r="AR17" s="270">
        <f>AR15+AQ14+AP13+AO12+AS3+AT4+AU5+AV6+AW7+AX8+AY9+AZ10+BA11</f>
        <v>1105</v>
      </c>
      <c r="AS17" s="270">
        <f>AS15+AR14+AQ13+AP12+AO11+AT3+AU4+AV5+AW6+AX7+AY8+AZ9+BA10</f>
        <v>1105</v>
      </c>
      <c r="AT17" s="270">
        <f>AT15+AS14+AR13+AQ12+AP11+AO10+AU3+AV4+AW5+AX6+AY7+AZ8+BA9</f>
        <v>1105</v>
      </c>
      <c r="AU17" s="270">
        <f>AU15+AT14+AS13+AR12+AQ11+AP10+AO9+AV3+AW4+AX5+AY6+AZ7+BA8</f>
        <v>1105</v>
      </c>
      <c r="AV17" s="270">
        <f>AV15+AU14+AT13+AS12+AR11+AQ10+AP9+AO8+AW3+AX4+AY5+AZ6+BA7</f>
        <v>1105</v>
      </c>
      <c r="AW17" s="270">
        <f>AW15+AV14+AU13+AT12+AS11+AR10+AQ9+AP8+AO7+AX3+AY4+AZ5+BA6</f>
        <v>1105</v>
      </c>
      <c r="AX17" s="270">
        <f>AX15+AW14+AV13+AU12+AT11+AS10+AR9+AQ8+AP7+AO6+AY3+AZ4+BA5</f>
        <v>1105</v>
      </c>
      <c r="AY17" s="270">
        <f>AY15+AX14+AW13+AV12+AU11+AT10+AS9+AR8+AQ7+AP6+AO5+AZ3+BA4</f>
        <v>1105</v>
      </c>
      <c r="AZ17" s="270">
        <f>AZ15+AY14+AX13+AW12+AV11+AU10+AT9+AS8+AR7+AQ6+AP5+AO4+BA3</f>
        <v>1105</v>
      </c>
      <c r="BA17" s="270">
        <f>BA15+AZ14+AY13+AX12+AW11+AV10+AU9+AT8+AS7+AR6+AQ5+AP4+AO3</f>
        <v>1105</v>
      </c>
      <c r="BB17" s="271">
        <f>BA3^2+AZ4^2+AY5^2+AX6^2+AW7^2+AV8^2+AU9^2+AT10^2+AS11^2+AR12^2+AQ13^2+AP14^2+AO15^2</f>
        <v>124865</v>
      </c>
      <c r="BC17" s="223"/>
      <c r="BD17" s="237" t="s">
        <v>101</v>
      </c>
      <c r="BE17" s="237" t="s">
        <v>376</v>
      </c>
      <c r="BF17" s="237" t="s">
        <v>86</v>
      </c>
      <c r="BG17" s="237" t="s">
        <v>121</v>
      </c>
      <c r="BH17" s="237" t="s">
        <v>88</v>
      </c>
      <c r="BI17" s="237" t="s">
        <v>365</v>
      </c>
      <c r="BJ17" s="237" t="s">
        <v>103</v>
      </c>
      <c r="BK17" s="237" t="s">
        <v>28</v>
      </c>
      <c r="BL17" s="237" t="s">
        <v>166</v>
      </c>
      <c r="BM17" s="237" t="s">
        <v>159</v>
      </c>
      <c r="BN17" s="237" t="s">
        <v>104</v>
      </c>
      <c r="BO17" s="237" t="s">
        <v>16</v>
      </c>
      <c r="BP17" s="237" t="s">
        <v>155</v>
      </c>
      <c r="BQ17" s="227"/>
    </row>
    <row r="18" spans="1:69" ht="13.5" thickBot="1" x14ac:dyDescent="0.25">
      <c r="A18" s="14"/>
      <c r="B18" s="14"/>
      <c r="C18" s="14"/>
      <c r="D18" s="251" t="s">
        <v>144</v>
      </c>
      <c r="E18" s="252" t="s">
        <v>401</v>
      </c>
      <c r="F18" s="264">
        <f>B4+(4*B6)</f>
        <v>5</v>
      </c>
      <c r="G18" s="14"/>
      <c r="H18" s="1"/>
      <c r="I18" s="219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68" t="s">
        <v>52</v>
      </c>
      <c r="Z18" s="268" t="s">
        <v>135</v>
      </c>
      <c r="AA18" s="268" t="s">
        <v>168</v>
      </c>
      <c r="AB18" s="268" t="s">
        <v>34</v>
      </c>
      <c r="AC18" s="268" t="s">
        <v>84</v>
      </c>
      <c r="AD18" s="268" t="s">
        <v>139</v>
      </c>
      <c r="AE18" s="268" t="s">
        <v>103</v>
      </c>
      <c r="AF18" s="268" t="s">
        <v>44</v>
      </c>
      <c r="AG18" s="268" t="s">
        <v>143</v>
      </c>
      <c r="AH18" s="268" t="s">
        <v>378</v>
      </c>
      <c r="AI18" s="268" t="s">
        <v>65</v>
      </c>
      <c r="AJ18" s="268" t="s">
        <v>36</v>
      </c>
      <c r="AK18" s="268" t="s">
        <v>56</v>
      </c>
      <c r="AL18" s="227"/>
      <c r="AN18" s="219"/>
      <c r="AO18" s="272">
        <f>AO3+AP15+AQ14+AR13+AS12+AT11+AU10+AV9+AW8+AX7+AY6+AZ5+BA4</f>
        <v>1105</v>
      </c>
      <c r="AP18" s="273">
        <f>AP3+AO4+AQ15+AR14+AS13+AT12+AU11+AV10+AW9+AX8+AY7+AZ6+BA5</f>
        <v>1105</v>
      </c>
      <c r="AQ18" s="273">
        <f>AQ3+AP4+AO5+AR15+AS14+AT13+AU12+AV11+AW10+AX9+AY8+AZ7+BA6</f>
        <v>1105</v>
      </c>
      <c r="AR18" s="273">
        <f>AR3+AQ4+AP5+AO6+AS15+AT14+AU13+AV12+AW11+AX10+AY9+AZ8+BA7</f>
        <v>1105</v>
      </c>
      <c r="AS18" s="273">
        <f>AS3+AR4+AQ5+AP6+AO7+AT15+AU14+AV13+AW12+AX11+AY10+AZ9+BA8</f>
        <v>1105</v>
      </c>
      <c r="AT18" s="273">
        <f>AT3+AS4+AR5+AQ6+AP7+AO8+AU15+AV14+AW13+AX12+AY11+AZ10+BA9</f>
        <v>1105</v>
      </c>
      <c r="AU18" s="273">
        <f>AU3+AT4+AS5+AR6+AQ7+AP8+AO9+AV15+AW14+AX13+AY12+AZ11+BA10</f>
        <v>1105</v>
      </c>
      <c r="AV18" s="273">
        <f>AV3+AU4+AT5+AS6+AR7+AQ8+AP9+AO10+AW15+AX14+AY13+AZ12+BA11</f>
        <v>1105</v>
      </c>
      <c r="AW18" s="273">
        <f>AW3+AV4+AU5+AT6+AS7+AR8+AQ9+AP10+AO11+AX15+AY14+AZ13+BA12</f>
        <v>1105</v>
      </c>
      <c r="AX18" s="273">
        <f>AX3+AW4+AV5+AU6+AT7+AS8+AR9+AQ10+AP11+AO12+AY15+AZ14+BA13</f>
        <v>1105</v>
      </c>
      <c r="AY18" s="273">
        <f>AY3+AX4+AW5+AV6+AU7+AT8+AS9+AR10+AQ11+AP12+AO13+AZ15+BA14</f>
        <v>1105</v>
      </c>
      <c r="AZ18" s="273">
        <f>AZ3+AY4+AX5+AW6+AV7+AU8+AT9+AS10+AR11+AQ12+AP13+AO14+BA15</f>
        <v>1105</v>
      </c>
      <c r="BA18" s="273">
        <f>BA3+AZ4+AY5+AX6+AW7+AV8+AU9+AT10+AS11+AR12+AQ13+AP14+AO15</f>
        <v>1105</v>
      </c>
      <c r="BB18" s="274">
        <f>AU3^2+AU4^2+AU5^2+AU6^2+AU7^2+AU8^2+AU9^2+AU10^2+AU11^2+AU12^2+AU13^2+AU14^2+AU15^2</f>
        <v>124865</v>
      </c>
      <c r="BC18" s="223"/>
      <c r="BD18" s="237" t="s">
        <v>374</v>
      </c>
      <c r="BE18" s="237" t="s">
        <v>62</v>
      </c>
      <c r="BF18" s="237" t="s">
        <v>126</v>
      </c>
      <c r="BG18" s="237" t="s">
        <v>111</v>
      </c>
      <c r="BH18" s="237" t="s">
        <v>108</v>
      </c>
      <c r="BI18" s="237" t="s">
        <v>9</v>
      </c>
      <c r="BJ18" s="237" t="s">
        <v>103</v>
      </c>
      <c r="BK18" s="237" t="s">
        <v>15</v>
      </c>
      <c r="BL18" s="237" t="s">
        <v>47</v>
      </c>
      <c r="BM18" s="237" t="s">
        <v>105</v>
      </c>
      <c r="BN18" s="237" t="s">
        <v>391</v>
      </c>
      <c r="BO18" s="237" t="s">
        <v>17</v>
      </c>
      <c r="BP18" s="237" t="s">
        <v>115</v>
      </c>
      <c r="BQ18" s="227"/>
    </row>
    <row r="19" spans="1:69" ht="13.5" thickBot="1" x14ac:dyDescent="0.25">
      <c r="A19" s="14"/>
      <c r="B19" s="14"/>
      <c r="C19" s="14"/>
      <c r="D19" s="251" t="s">
        <v>28</v>
      </c>
      <c r="E19" s="252" t="s">
        <v>401</v>
      </c>
      <c r="F19" s="253">
        <f>B4+(5*B6)</f>
        <v>6</v>
      </c>
      <c r="G19" s="14"/>
      <c r="H19" s="1"/>
      <c r="I19" s="275"/>
      <c r="J19" s="276"/>
      <c r="K19" s="276"/>
      <c r="L19" s="276"/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8"/>
      <c r="AN19" s="219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7"/>
    </row>
    <row r="20" spans="1:69" ht="13.5" thickBot="1" x14ac:dyDescent="0.25">
      <c r="A20" s="14"/>
      <c r="B20" s="14"/>
      <c r="C20" s="14"/>
      <c r="D20" s="251" t="s">
        <v>43</v>
      </c>
      <c r="E20" s="252" t="s">
        <v>401</v>
      </c>
      <c r="F20" s="253">
        <f>B4+(6*B6)</f>
        <v>7</v>
      </c>
      <c r="G20" s="14"/>
      <c r="H20" s="1"/>
      <c r="AM20" s="140" t="s">
        <v>0</v>
      </c>
      <c r="AN20" s="210" t="s">
        <v>0</v>
      </c>
      <c r="AO20" s="210"/>
      <c r="AP20" s="210" t="s">
        <v>0</v>
      </c>
      <c r="AQ20" s="210"/>
      <c r="AR20" s="210"/>
      <c r="AS20" s="210"/>
      <c r="AT20" s="210"/>
      <c r="AU20" s="211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1"/>
      <c r="BK20" s="210"/>
      <c r="BL20" s="210"/>
      <c r="BM20" s="210"/>
      <c r="BN20" s="210"/>
      <c r="BO20" s="210"/>
      <c r="BP20" s="210"/>
      <c r="BQ20" s="210"/>
    </row>
    <row r="21" spans="1:69" ht="13.5" thickBot="1" x14ac:dyDescent="0.25">
      <c r="A21" s="14"/>
      <c r="B21" s="14"/>
      <c r="C21" s="14"/>
      <c r="D21" s="251" t="s">
        <v>83</v>
      </c>
      <c r="E21" s="252" t="s">
        <v>401</v>
      </c>
      <c r="F21" s="264">
        <f>B4+(7*B6)</f>
        <v>8</v>
      </c>
      <c r="G21" s="14"/>
      <c r="H21" s="1"/>
      <c r="I21" s="215"/>
      <c r="J21" s="216"/>
      <c r="K21" s="216"/>
      <c r="L21" s="216"/>
      <c r="M21" s="216"/>
      <c r="N21" s="216"/>
      <c r="O21" s="216"/>
      <c r="P21" s="4" t="s">
        <v>402</v>
      </c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4" t="s">
        <v>403</v>
      </c>
      <c r="AF21" s="216"/>
      <c r="AG21" s="216"/>
      <c r="AH21" s="216"/>
      <c r="AI21" s="216"/>
      <c r="AJ21" s="216"/>
      <c r="AK21" s="216"/>
      <c r="AL21" s="217"/>
      <c r="AN21" s="215" t="s">
        <v>0</v>
      </c>
      <c r="AO21" s="216"/>
      <c r="AP21" s="216"/>
      <c r="AQ21" s="216"/>
      <c r="AR21" s="216"/>
      <c r="AS21" s="216"/>
      <c r="AT21" s="216"/>
      <c r="AU21" s="4" t="s">
        <v>404</v>
      </c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4" t="s">
        <v>405</v>
      </c>
      <c r="BK21" s="216"/>
      <c r="BL21" s="216"/>
      <c r="BM21" s="216"/>
      <c r="BN21" s="216"/>
      <c r="BO21" s="216"/>
      <c r="BP21" s="216"/>
      <c r="BQ21" s="217"/>
    </row>
    <row r="22" spans="1:69" x14ac:dyDescent="0.2">
      <c r="A22" s="14"/>
      <c r="B22" s="14"/>
      <c r="C22" s="14"/>
      <c r="D22" s="251" t="s">
        <v>150</v>
      </c>
      <c r="E22" s="252" t="s">
        <v>401</v>
      </c>
      <c r="F22" s="264">
        <f>B4+(8*B6)</f>
        <v>9</v>
      </c>
      <c r="G22" s="14"/>
      <c r="H22" s="1"/>
      <c r="I22" s="219"/>
      <c r="J22" s="220">
        <f>F90</f>
        <v>77</v>
      </c>
      <c r="K22" s="221">
        <f>F112</f>
        <v>99</v>
      </c>
      <c r="L22" s="221">
        <f>F129</f>
        <v>116</v>
      </c>
      <c r="M22" s="221">
        <f>F144</f>
        <v>131</v>
      </c>
      <c r="N22" s="221">
        <f>F28</f>
        <v>15</v>
      </c>
      <c r="O22" s="221">
        <f>F103</f>
        <v>90</v>
      </c>
      <c r="P22" s="221">
        <f>F137</f>
        <v>124</v>
      </c>
      <c r="Q22" s="221">
        <f>F78</f>
        <v>65</v>
      </c>
      <c r="R22" s="221">
        <f>F170</f>
        <v>157</v>
      </c>
      <c r="S22" s="221">
        <f>F64</f>
        <v>51</v>
      </c>
      <c r="T22" s="221">
        <f>F42</f>
        <v>29</v>
      </c>
      <c r="U22" s="221">
        <f>F163</f>
        <v>150</v>
      </c>
      <c r="V22" s="222">
        <f>F14</f>
        <v>1</v>
      </c>
      <c r="W22" s="493">
        <f>SUMSQ(J22:V22)</f>
        <v>124865</v>
      </c>
      <c r="X22" s="223"/>
      <c r="Y22" s="224" t="s">
        <v>77</v>
      </c>
      <c r="Z22" s="225" t="s">
        <v>24</v>
      </c>
      <c r="AA22" s="225" t="s">
        <v>131</v>
      </c>
      <c r="AB22" s="225" t="s">
        <v>156</v>
      </c>
      <c r="AC22" s="225" t="s">
        <v>17</v>
      </c>
      <c r="AD22" s="225" t="s">
        <v>12</v>
      </c>
      <c r="AE22" s="225" t="s">
        <v>113</v>
      </c>
      <c r="AF22" s="225" t="s">
        <v>366</v>
      </c>
      <c r="AG22" s="225" t="s">
        <v>392</v>
      </c>
      <c r="AH22" s="225" t="s">
        <v>146</v>
      </c>
      <c r="AI22" s="225" t="s">
        <v>16</v>
      </c>
      <c r="AJ22" s="225" t="s">
        <v>25</v>
      </c>
      <c r="AK22" s="226" t="s">
        <v>55</v>
      </c>
      <c r="AL22" s="227"/>
      <c r="AN22" s="219"/>
      <c r="AO22" s="220">
        <f>F75</f>
        <v>62</v>
      </c>
      <c r="AP22" s="221">
        <f>F125</f>
        <v>112</v>
      </c>
      <c r="AQ22" s="221">
        <f>F170</f>
        <v>157</v>
      </c>
      <c r="AR22" s="221">
        <f>F59</f>
        <v>46</v>
      </c>
      <c r="AS22" s="221">
        <f>F115</f>
        <v>102</v>
      </c>
      <c r="AT22" s="221">
        <f>F160</f>
        <v>147</v>
      </c>
      <c r="AU22" s="221">
        <f>F45</f>
        <v>32</v>
      </c>
      <c r="AV22" s="221">
        <f>F100</f>
        <v>87</v>
      </c>
      <c r="AW22" s="221">
        <f>F146</f>
        <v>133</v>
      </c>
      <c r="AX22" s="221">
        <f>F28</f>
        <v>15</v>
      </c>
      <c r="AY22" s="221">
        <f>F90</f>
        <v>77</v>
      </c>
      <c r="AZ22" s="221">
        <f>F143</f>
        <v>130</v>
      </c>
      <c r="BA22" s="222">
        <f>F18</f>
        <v>5</v>
      </c>
      <c r="BB22" s="228">
        <f t="shared" ref="BB22:BB34" si="5">AO22+AP22+AQ22+AR22+AS22+AT22+AU22+AV22+AW22+AX22+AY22+AZ22+BA22</f>
        <v>1105</v>
      </c>
      <c r="BC22" s="223"/>
      <c r="BD22" s="224" t="s">
        <v>44</v>
      </c>
      <c r="BE22" s="225" t="s">
        <v>104</v>
      </c>
      <c r="BF22" s="225" t="s">
        <v>392</v>
      </c>
      <c r="BG22" s="225" t="s">
        <v>59</v>
      </c>
      <c r="BH22" s="225" t="s">
        <v>9</v>
      </c>
      <c r="BI22" s="225" t="s">
        <v>147</v>
      </c>
      <c r="BJ22" s="225" t="s">
        <v>114</v>
      </c>
      <c r="BK22" s="225" t="s">
        <v>153</v>
      </c>
      <c r="BL22" s="225" t="s">
        <v>126</v>
      </c>
      <c r="BM22" s="225" t="s">
        <v>17</v>
      </c>
      <c r="BN22" s="225" t="s">
        <v>77</v>
      </c>
      <c r="BO22" s="225" t="s">
        <v>383</v>
      </c>
      <c r="BP22" s="226" t="s">
        <v>144</v>
      </c>
      <c r="BQ22" s="227"/>
    </row>
    <row r="23" spans="1:69" x14ac:dyDescent="0.2">
      <c r="A23" s="14"/>
      <c r="B23" s="14"/>
      <c r="C23" s="14"/>
      <c r="D23" s="251" t="s">
        <v>115</v>
      </c>
      <c r="E23" s="252" t="s">
        <v>401</v>
      </c>
      <c r="F23" s="253">
        <f>B4+(9*B6)</f>
        <v>10</v>
      </c>
      <c r="G23" s="14"/>
      <c r="H23" s="1"/>
      <c r="I23" s="219"/>
      <c r="J23" s="233">
        <f>F121</f>
        <v>108</v>
      </c>
      <c r="K23" s="234">
        <f>F74</f>
        <v>61</v>
      </c>
      <c r="L23" s="234">
        <f>F108</f>
        <v>95</v>
      </c>
      <c r="M23" s="234">
        <f>F34</f>
        <v>21</v>
      </c>
      <c r="N23" s="234">
        <f>F46</f>
        <v>33</v>
      </c>
      <c r="O23" s="234">
        <f>F62</f>
        <v>49</v>
      </c>
      <c r="P23" s="234">
        <f>F140</f>
        <v>127</v>
      </c>
      <c r="Q23" s="234">
        <f>F82</f>
        <v>69</v>
      </c>
      <c r="R23" s="234">
        <f>F20</f>
        <v>7</v>
      </c>
      <c r="S23" s="234">
        <f>F176</f>
        <v>163</v>
      </c>
      <c r="T23" s="234">
        <f>F169</f>
        <v>156</v>
      </c>
      <c r="U23" s="234">
        <f>F95</f>
        <v>82</v>
      </c>
      <c r="V23" s="235">
        <f>F147</f>
        <v>134</v>
      </c>
      <c r="W23" s="494">
        <f t="shared" ref="W23:W34" si="6">SUMSQ(J23:V23)</f>
        <v>124865</v>
      </c>
      <c r="X23" s="223"/>
      <c r="Y23" s="236" t="s">
        <v>108</v>
      </c>
      <c r="Z23" s="237" t="s">
        <v>61</v>
      </c>
      <c r="AA23" s="237" t="s">
        <v>56</v>
      </c>
      <c r="AB23" s="237" t="s">
        <v>54</v>
      </c>
      <c r="AC23" s="237" t="s">
        <v>92</v>
      </c>
      <c r="AD23" s="237" t="s">
        <v>31</v>
      </c>
      <c r="AE23" s="237" t="s">
        <v>11</v>
      </c>
      <c r="AF23" s="237" t="s">
        <v>152</v>
      </c>
      <c r="AG23" s="237" t="s">
        <v>43</v>
      </c>
      <c r="AH23" s="237" t="s">
        <v>378</v>
      </c>
      <c r="AI23" s="237" t="s">
        <v>397</v>
      </c>
      <c r="AJ23" s="237" t="s">
        <v>69</v>
      </c>
      <c r="AK23" s="238" t="s">
        <v>109</v>
      </c>
      <c r="AL23" s="227"/>
      <c r="AN23" s="219"/>
      <c r="AO23" s="233">
        <f>F136</f>
        <v>123</v>
      </c>
      <c r="AP23" s="234">
        <f>F22</f>
        <v>9</v>
      </c>
      <c r="AQ23" s="234">
        <f>F68</f>
        <v>55</v>
      </c>
      <c r="AR23" s="234">
        <f>F119</f>
        <v>106</v>
      </c>
      <c r="AS23" s="234">
        <f>F181</f>
        <v>168</v>
      </c>
      <c r="AT23" s="234">
        <f>F65</f>
        <v>52</v>
      </c>
      <c r="AU23" s="234">
        <f>F109</f>
        <v>96</v>
      </c>
      <c r="AV23" s="234">
        <f>F166</f>
        <v>153</v>
      </c>
      <c r="AW23" s="234">
        <f>F47</f>
        <v>34</v>
      </c>
      <c r="AX23" s="234">
        <f>F92</f>
        <v>79</v>
      </c>
      <c r="AY23" s="234">
        <f>F150</f>
        <v>137</v>
      </c>
      <c r="AZ23" s="234">
        <f>F37</f>
        <v>24</v>
      </c>
      <c r="BA23" s="235">
        <f>F82</f>
        <v>69</v>
      </c>
      <c r="BB23" s="239">
        <f t="shared" si="5"/>
        <v>1105</v>
      </c>
      <c r="BC23" s="223"/>
      <c r="BD23" s="236" t="s">
        <v>97</v>
      </c>
      <c r="BE23" s="237" t="s">
        <v>150</v>
      </c>
      <c r="BF23" s="237" t="s">
        <v>50</v>
      </c>
      <c r="BG23" s="237" t="s">
        <v>134</v>
      </c>
      <c r="BH23" s="237" t="s">
        <v>393</v>
      </c>
      <c r="BI23" s="237" t="s">
        <v>400</v>
      </c>
      <c r="BJ23" s="237" t="s">
        <v>48</v>
      </c>
      <c r="BK23" s="237" t="s">
        <v>67</v>
      </c>
      <c r="BL23" s="237" t="s">
        <v>160</v>
      </c>
      <c r="BM23" s="237" t="s">
        <v>84</v>
      </c>
      <c r="BN23" s="237" t="s">
        <v>41</v>
      </c>
      <c r="BO23" s="237" t="s">
        <v>65</v>
      </c>
      <c r="BP23" s="238" t="s">
        <v>152</v>
      </c>
      <c r="BQ23" s="227"/>
    </row>
    <row r="24" spans="1:69" x14ac:dyDescent="0.2">
      <c r="A24" s="14"/>
      <c r="B24" s="14"/>
      <c r="C24" s="14"/>
      <c r="D24" s="251" t="s">
        <v>120</v>
      </c>
      <c r="E24" s="252" t="s">
        <v>401</v>
      </c>
      <c r="F24" s="253">
        <f>B4+(10*B6)</f>
        <v>11</v>
      </c>
      <c r="G24" s="14"/>
      <c r="H24" s="1"/>
      <c r="I24" s="219"/>
      <c r="J24" s="233">
        <f>F88</f>
        <v>75</v>
      </c>
      <c r="K24" s="234">
        <f>F49</f>
        <v>36</v>
      </c>
      <c r="L24" s="234">
        <f>F177</f>
        <v>164</v>
      </c>
      <c r="M24" s="234">
        <f>F32</f>
        <v>19</v>
      </c>
      <c r="N24" s="234">
        <f>F100</f>
        <v>87</v>
      </c>
      <c r="O24" s="234">
        <f>F117</f>
        <v>104</v>
      </c>
      <c r="P24" s="234">
        <f>F16</f>
        <v>3</v>
      </c>
      <c r="Q24" s="234">
        <f>F73</f>
        <v>60</v>
      </c>
      <c r="R24" s="234">
        <f>F151</f>
        <v>138</v>
      </c>
      <c r="S24" s="234">
        <f>F131</f>
        <v>118</v>
      </c>
      <c r="T24" s="234">
        <f>F128</f>
        <v>115</v>
      </c>
      <c r="U24" s="234">
        <f>F157</f>
        <v>144</v>
      </c>
      <c r="V24" s="235">
        <f>F55</f>
        <v>42</v>
      </c>
      <c r="W24" s="494">
        <f t="shared" si="6"/>
        <v>124865</v>
      </c>
      <c r="X24" s="223"/>
      <c r="Y24" s="236" t="s">
        <v>162</v>
      </c>
      <c r="Z24" s="237" t="s">
        <v>37</v>
      </c>
      <c r="AA24" s="237" t="s">
        <v>386</v>
      </c>
      <c r="AB24" s="237" t="s">
        <v>34</v>
      </c>
      <c r="AC24" s="237" t="s">
        <v>153</v>
      </c>
      <c r="AD24" s="237" t="s">
        <v>385</v>
      </c>
      <c r="AE24" s="237" t="s">
        <v>72</v>
      </c>
      <c r="AF24" s="237" t="s">
        <v>47</v>
      </c>
      <c r="AG24" s="237" t="s">
        <v>98</v>
      </c>
      <c r="AH24" s="237" t="s">
        <v>60</v>
      </c>
      <c r="AI24" s="237" t="s">
        <v>148</v>
      </c>
      <c r="AJ24" s="237" t="s">
        <v>169</v>
      </c>
      <c r="AK24" s="238" t="s">
        <v>125</v>
      </c>
      <c r="AL24" s="227"/>
      <c r="AN24" s="219"/>
      <c r="AO24" s="233">
        <f>F31</f>
        <v>18</v>
      </c>
      <c r="AP24" s="234">
        <f>F88</f>
        <v>75</v>
      </c>
      <c r="AQ24" s="234">
        <f>F138</f>
        <v>125</v>
      </c>
      <c r="AR24" s="234">
        <f>F14</f>
        <v>1</v>
      </c>
      <c r="AS24" s="234">
        <f>F72</f>
        <v>59</v>
      </c>
      <c r="AT24" s="234">
        <f>F128</f>
        <v>115</v>
      </c>
      <c r="AU24" s="234">
        <f>F173</f>
        <v>160</v>
      </c>
      <c r="AV24" s="234">
        <f>F58</f>
        <v>45</v>
      </c>
      <c r="AW24" s="234">
        <f>F113</f>
        <v>100</v>
      </c>
      <c r="AX24" s="234">
        <f>F159</f>
        <v>146</v>
      </c>
      <c r="AY24" s="234">
        <f>F41</f>
        <v>28</v>
      </c>
      <c r="AZ24" s="234">
        <f>F103</f>
        <v>90</v>
      </c>
      <c r="BA24" s="235">
        <f>F156</f>
        <v>143</v>
      </c>
      <c r="BB24" s="239">
        <f t="shared" si="5"/>
        <v>1105</v>
      </c>
      <c r="BC24" s="223"/>
      <c r="BD24" s="236" t="s">
        <v>91</v>
      </c>
      <c r="BE24" s="237" t="s">
        <v>162</v>
      </c>
      <c r="BF24" s="237" t="s">
        <v>133</v>
      </c>
      <c r="BG24" s="237" t="s">
        <v>55</v>
      </c>
      <c r="BH24" s="237" t="s">
        <v>142</v>
      </c>
      <c r="BI24" s="237" t="s">
        <v>148</v>
      </c>
      <c r="BJ24" s="237" t="s">
        <v>373</v>
      </c>
      <c r="BK24" s="237" t="s">
        <v>13</v>
      </c>
      <c r="BL24" s="237" t="s">
        <v>89</v>
      </c>
      <c r="BM24" s="237" t="s">
        <v>112</v>
      </c>
      <c r="BN24" s="237" t="s">
        <v>49</v>
      </c>
      <c r="BO24" s="237" t="s">
        <v>12</v>
      </c>
      <c r="BP24" s="238" t="s">
        <v>376</v>
      </c>
      <c r="BQ24" s="227"/>
    </row>
    <row r="25" spans="1:69" x14ac:dyDescent="0.2">
      <c r="A25" s="14"/>
      <c r="B25" s="14"/>
      <c r="C25" s="14"/>
      <c r="D25" s="251" t="s">
        <v>168</v>
      </c>
      <c r="E25" s="252" t="s">
        <v>401</v>
      </c>
      <c r="F25" s="264">
        <f>B4+(11*B6)</f>
        <v>12</v>
      </c>
      <c r="G25" s="14"/>
      <c r="H25" s="1"/>
      <c r="I25" s="219"/>
      <c r="J25" s="233">
        <f>F21</f>
        <v>8</v>
      </c>
      <c r="K25" s="234">
        <f>F87</f>
        <v>74</v>
      </c>
      <c r="L25" s="234">
        <f>F122</f>
        <v>109</v>
      </c>
      <c r="M25" s="234">
        <f>F141</f>
        <v>128</v>
      </c>
      <c r="N25" s="234">
        <f>F148</f>
        <v>135</v>
      </c>
      <c r="O25" s="234">
        <f>F40</f>
        <v>27</v>
      </c>
      <c r="P25" s="234">
        <f>F57</f>
        <v>44</v>
      </c>
      <c r="Q25" s="234">
        <f>F96</f>
        <v>83</v>
      </c>
      <c r="R25" s="234">
        <f>F111</f>
        <v>98</v>
      </c>
      <c r="S25" s="234">
        <f>F174</f>
        <v>161</v>
      </c>
      <c r="T25" s="234">
        <f>F39</f>
        <v>26</v>
      </c>
      <c r="U25" s="234">
        <f>F167</f>
        <v>154</v>
      </c>
      <c r="V25" s="235">
        <f>F71</f>
        <v>58</v>
      </c>
      <c r="W25" s="494">
        <f t="shared" si="6"/>
        <v>124865</v>
      </c>
      <c r="X25" s="223"/>
      <c r="Y25" s="236" t="s">
        <v>83</v>
      </c>
      <c r="Z25" s="237" t="s">
        <v>70</v>
      </c>
      <c r="AA25" s="237" t="s">
        <v>107</v>
      </c>
      <c r="AB25" s="237" t="s">
        <v>46</v>
      </c>
      <c r="AC25" s="237" t="s">
        <v>63</v>
      </c>
      <c r="AD25" s="237" t="s">
        <v>93</v>
      </c>
      <c r="AE25" s="237" t="s">
        <v>105</v>
      </c>
      <c r="AF25" s="237" t="s">
        <v>80</v>
      </c>
      <c r="AG25" s="237" t="s">
        <v>119</v>
      </c>
      <c r="AH25" s="237" t="s">
        <v>377</v>
      </c>
      <c r="AI25" s="237" t="s">
        <v>387</v>
      </c>
      <c r="AJ25" s="237" t="s">
        <v>158</v>
      </c>
      <c r="AK25" s="238" t="s">
        <v>122</v>
      </c>
      <c r="AL25" s="227"/>
      <c r="AN25" s="219"/>
      <c r="AO25" s="233">
        <f>F95</f>
        <v>82</v>
      </c>
      <c r="AP25" s="234">
        <f>F149</f>
        <v>136</v>
      </c>
      <c r="AQ25" s="234">
        <f>F35</f>
        <v>22</v>
      </c>
      <c r="AR25" s="234">
        <f>F81</f>
        <v>68</v>
      </c>
      <c r="AS25" s="234">
        <f>F132</f>
        <v>119</v>
      </c>
      <c r="AT25" s="234">
        <f>F25</f>
        <v>12</v>
      </c>
      <c r="AU25" s="234">
        <f>F78</f>
        <v>65</v>
      </c>
      <c r="AV25" s="234">
        <f>F122</f>
        <v>109</v>
      </c>
      <c r="AW25" s="234">
        <f>F179</f>
        <v>166</v>
      </c>
      <c r="AX25" s="234">
        <f>F60</f>
        <v>47</v>
      </c>
      <c r="AY25" s="234">
        <f>F105</f>
        <v>92</v>
      </c>
      <c r="AZ25" s="234">
        <f>F163</f>
        <v>150</v>
      </c>
      <c r="BA25" s="235">
        <f>F50</f>
        <v>37</v>
      </c>
      <c r="BB25" s="239">
        <f t="shared" si="5"/>
        <v>1105</v>
      </c>
      <c r="BC25" s="223"/>
      <c r="BD25" s="236" t="s">
        <v>69</v>
      </c>
      <c r="BE25" s="237" t="s">
        <v>75</v>
      </c>
      <c r="BF25" s="237" t="s">
        <v>100</v>
      </c>
      <c r="BG25" s="237" t="s">
        <v>94</v>
      </c>
      <c r="BH25" s="237" t="s">
        <v>175</v>
      </c>
      <c r="BI25" s="237" t="s">
        <v>168</v>
      </c>
      <c r="BJ25" s="237" t="s">
        <v>366</v>
      </c>
      <c r="BK25" s="237" t="s">
        <v>107</v>
      </c>
      <c r="BL25" s="237" t="s">
        <v>365</v>
      </c>
      <c r="BM25" s="237" t="s">
        <v>102</v>
      </c>
      <c r="BN25" s="237" t="s">
        <v>166</v>
      </c>
      <c r="BO25" s="237" t="s">
        <v>25</v>
      </c>
      <c r="BP25" s="238" t="s">
        <v>176</v>
      </c>
      <c r="BQ25" s="227"/>
    </row>
    <row r="26" spans="1:69" x14ac:dyDescent="0.2">
      <c r="A26" s="14"/>
      <c r="B26" s="14"/>
      <c r="C26" s="14"/>
      <c r="D26" s="251" t="s">
        <v>375</v>
      </c>
      <c r="E26" s="252" t="s">
        <v>401</v>
      </c>
      <c r="F26" s="264">
        <f>B4+(12*B6)</f>
        <v>13</v>
      </c>
      <c r="G26" s="14"/>
      <c r="H26" s="1"/>
      <c r="I26" s="219"/>
      <c r="J26" s="233">
        <f>F135</f>
        <v>122</v>
      </c>
      <c r="K26" s="234">
        <f>F105</f>
        <v>92</v>
      </c>
      <c r="L26" s="234">
        <f>F25</f>
        <v>12</v>
      </c>
      <c r="M26" s="234">
        <f>F156</f>
        <v>143</v>
      </c>
      <c r="N26" s="234">
        <f>F127</f>
        <v>114</v>
      </c>
      <c r="O26" s="234">
        <f>F181</f>
        <v>168</v>
      </c>
      <c r="P26" s="234">
        <f>F60</f>
        <v>47</v>
      </c>
      <c r="Q26" s="234">
        <f>F38</f>
        <v>25</v>
      </c>
      <c r="R26" s="234">
        <f>F94</f>
        <v>81</v>
      </c>
      <c r="S26" s="234">
        <f>F79</f>
        <v>66</v>
      </c>
      <c r="T26" s="234">
        <f>F161</f>
        <v>148</v>
      </c>
      <c r="U26" s="234">
        <f>F68</f>
        <v>55</v>
      </c>
      <c r="V26" s="235">
        <f>F45</f>
        <v>32</v>
      </c>
      <c r="W26" s="494">
        <f t="shared" si="6"/>
        <v>124865</v>
      </c>
      <c r="X26" s="223"/>
      <c r="Y26" s="236" t="s">
        <v>155</v>
      </c>
      <c r="Z26" s="237" t="s">
        <v>166</v>
      </c>
      <c r="AA26" s="237" t="s">
        <v>168</v>
      </c>
      <c r="AB26" s="237" t="s">
        <v>376</v>
      </c>
      <c r="AC26" s="237" t="s">
        <v>128</v>
      </c>
      <c r="AD26" s="237" t="s">
        <v>393</v>
      </c>
      <c r="AE26" s="237" t="s">
        <v>102</v>
      </c>
      <c r="AF26" s="237" t="s">
        <v>159</v>
      </c>
      <c r="AG26" s="237" t="s">
        <v>163</v>
      </c>
      <c r="AH26" s="237" t="s">
        <v>15</v>
      </c>
      <c r="AI26" s="237" t="s">
        <v>78</v>
      </c>
      <c r="AJ26" s="237" t="s">
        <v>50</v>
      </c>
      <c r="AK26" s="238" t="s">
        <v>114</v>
      </c>
      <c r="AL26" s="227"/>
      <c r="AN26" s="219"/>
      <c r="AO26" s="233">
        <f>F169</f>
        <v>156</v>
      </c>
      <c r="AP26" s="234">
        <f>F44</f>
        <v>31</v>
      </c>
      <c r="AQ26" s="234">
        <f>F101</f>
        <v>88</v>
      </c>
      <c r="AR26" s="234">
        <f>F151</f>
        <v>138</v>
      </c>
      <c r="AS26" s="234">
        <f>F27</f>
        <v>14</v>
      </c>
      <c r="AT26" s="234">
        <f>F85</f>
        <v>72</v>
      </c>
      <c r="AU26" s="234">
        <f>F141</f>
        <v>128</v>
      </c>
      <c r="AV26" s="234">
        <f>F17</f>
        <v>4</v>
      </c>
      <c r="AW26" s="234">
        <f>F71</f>
        <v>58</v>
      </c>
      <c r="AX26" s="234">
        <f>F126</f>
        <v>113</v>
      </c>
      <c r="AY26" s="234">
        <f>F172</f>
        <v>159</v>
      </c>
      <c r="AZ26" s="234">
        <f>F54</f>
        <v>41</v>
      </c>
      <c r="BA26" s="235">
        <f>F116</f>
        <v>103</v>
      </c>
      <c r="BB26" s="239">
        <f t="shared" si="5"/>
        <v>1105</v>
      </c>
      <c r="BC26" s="223"/>
      <c r="BD26" s="236" t="s">
        <v>397</v>
      </c>
      <c r="BE26" s="237" t="s">
        <v>136</v>
      </c>
      <c r="BF26" s="237" t="s">
        <v>95</v>
      </c>
      <c r="BG26" s="237" t="s">
        <v>98</v>
      </c>
      <c r="BH26" s="237" t="s">
        <v>118</v>
      </c>
      <c r="BI26" s="237" t="s">
        <v>68</v>
      </c>
      <c r="BJ26" s="237" t="s">
        <v>46</v>
      </c>
      <c r="BK26" s="237" t="s">
        <v>82</v>
      </c>
      <c r="BL26" s="237" t="s">
        <v>122</v>
      </c>
      <c r="BM26" s="237" t="s">
        <v>36</v>
      </c>
      <c r="BN26" s="237" t="s">
        <v>368</v>
      </c>
      <c r="BO26" s="237" t="s">
        <v>149</v>
      </c>
      <c r="BP26" s="238" t="s">
        <v>139</v>
      </c>
      <c r="BQ26" s="227"/>
    </row>
    <row r="27" spans="1:69" x14ac:dyDescent="0.2">
      <c r="A27" s="14"/>
      <c r="B27" s="14"/>
      <c r="C27" s="14"/>
      <c r="D27" s="251" t="s">
        <v>118</v>
      </c>
      <c r="E27" s="252" t="s">
        <v>401</v>
      </c>
      <c r="F27" s="253">
        <f>B4+(13*B6)</f>
        <v>14</v>
      </c>
      <c r="G27" s="14"/>
      <c r="H27" s="1"/>
      <c r="I27" s="219"/>
      <c r="J27" s="233">
        <f>F139</f>
        <v>126</v>
      </c>
      <c r="K27" s="234">
        <f>F98</f>
        <v>85</v>
      </c>
      <c r="L27" s="234">
        <f>F33</f>
        <v>20</v>
      </c>
      <c r="M27" s="234">
        <f>F53</f>
        <v>40</v>
      </c>
      <c r="N27" s="234">
        <f>F26</f>
        <v>13</v>
      </c>
      <c r="O27" s="234">
        <f>F44</f>
        <v>31</v>
      </c>
      <c r="P27" s="234">
        <f>F124</f>
        <v>111</v>
      </c>
      <c r="Q27" s="234">
        <f>F166</f>
        <v>153</v>
      </c>
      <c r="R27" s="234">
        <f>F172</f>
        <v>159</v>
      </c>
      <c r="S27" s="234">
        <f>F150</f>
        <v>137</v>
      </c>
      <c r="T27" s="234">
        <f>F86</f>
        <v>73</v>
      </c>
      <c r="U27" s="234">
        <f>F116</f>
        <v>103</v>
      </c>
      <c r="V27" s="235">
        <f>F67</f>
        <v>54</v>
      </c>
      <c r="W27" s="494">
        <f t="shared" si="6"/>
        <v>124865</v>
      </c>
      <c r="X27" s="223"/>
      <c r="Y27" s="236" t="s">
        <v>111</v>
      </c>
      <c r="Z27" s="237" t="s">
        <v>103</v>
      </c>
      <c r="AA27" s="237" t="s">
        <v>64</v>
      </c>
      <c r="AB27" s="237" t="s">
        <v>130</v>
      </c>
      <c r="AC27" s="237" t="s">
        <v>375</v>
      </c>
      <c r="AD27" s="237" t="s">
        <v>136</v>
      </c>
      <c r="AE27" s="237" t="s">
        <v>14</v>
      </c>
      <c r="AF27" s="237" t="s">
        <v>67</v>
      </c>
      <c r="AG27" s="237" t="s">
        <v>368</v>
      </c>
      <c r="AH27" s="237" t="s">
        <v>41</v>
      </c>
      <c r="AI27" s="237" t="s">
        <v>81</v>
      </c>
      <c r="AJ27" s="237" t="s">
        <v>139</v>
      </c>
      <c r="AK27" s="238" t="s">
        <v>18</v>
      </c>
      <c r="AL27" s="227"/>
      <c r="AN27" s="219"/>
      <c r="AO27" s="233">
        <f>F63</f>
        <v>50</v>
      </c>
      <c r="AP27" s="234">
        <f>F108</f>
        <v>95</v>
      </c>
      <c r="AQ27" s="234">
        <f>F162</f>
        <v>149</v>
      </c>
      <c r="AR27" s="234">
        <f>F48</f>
        <v>35</v>
      </c>
      <c r="AS27" s="234">
        <f>F94</f>
        <v>81</v>
      </c>
      <c r="AT27" s="234">
        <f>F145</f>
        <v>132</v>
      </c>
      <c r="AU27" s="234">
        <f>F38</f>
        <v>25</v>
      </c>
      <c r="AV27" s="234">
        <f>F91</f>
        <v>78</v>
      </c>
      <c r="AW27" s="234">
        <f>F135</f>
        <v>122</v>
      </c>
      <c r="AX27" s="234">
        <f>F23</f>
        <v>10</v>
      </c>
      <c r="AY27" s="234">
        <f>F73</f>
        <v>60</v>
      </c>
      <c r="AZ27" s="234">
        <f>F118</f>
        <v>105</v>
      </c>
      <c r="BA27" s="235">
        <f>F176</f>
        <v>163</v>
      </c>
      <c r="BB27" s="239">
        <f t="shared" si="5"/>
        <v>1105</v>
      </c>
      <c r="BC27" s="223"/>
      <c r="BD27" s="236" t="s">
        <v>135</v>
      </c>
      <c r="BE27" s="237" t="s">
        <v>56</v>
      </c>
      <c r="BF27" s="237" t="s">
        <v>52</v>
      </c>
      <c r="BG27" s="237" t="s">
        <v>26</v>
      </c>
      <c r="BH27" s="237" t="s">
        <v>163</v>
      </c>
      <c r="BI27" s="237" t="s">
        <v>74</v>
      </c>
      <c r="BJ27" s="237" t="s">
        <v>159</v>
      </c>
      <c r="BK27" s="237" t="s">
        <v>369</v>
      </c>
      <c r="BL27" s="237" t="s">
        <v>155</v>
      </c>
      <c r="BM27" s="237" t="s">
        <v>115</v>
      </c>
      <c r="BN27" s="237" t="s">
        <v>47</v>
      </c>
      <c r="BO27" s="237" t="s">
        <v>141</v>
      </c>
      <c r="BP27" s="238" t="s">
        <v>378</v>
      </c>
      <c r="BQ27" s="227"/>
    </row>
    <row r="28" spans="1:69" x14ac:dyDescent="0.2">
      <c r="A28" s="14"/>
      <c r="B28" s="14"/>
      <c r="C28" s="14"/>
      <c r="D28" s="251" t="s">
        <v>17</v>
      </c>
      <c r="E28" s="252" t="s">
        <v>401</v>
      </c>
      <c r="F28" s="253">
        <f>B4+(14*B6)</f>
        <v>15</v>
      </c>
      <c r="G28" s="14"/>
      <c r="H28" s="1"/>
      <c r="I28" s="219"/>
      <c r="J28" s="233">
        <f>F27</f>
        <v>14</v>
      </c>
      <c r="K28" s="234">
        <f>F119</f>
        <v>106</v>
      </c>
      <c r="L28" s="234">
        <f>F99</f>
        <v>86</v>
      </c>
      <c r="M28" s="234">
        <f>F106</f>
        <v>93</v>
      </c>
      <c r="N28" s="234">
        <f>F83</f>
        <v>70</v>
      </c>
      <c r="O28" s="234">
        <f>F142</f>
        <v>129</v>
      </c>
      <c r="P28" s="234">
        <f>F24</f>
        <v>11</v>
      </c>
      <c r="Q28" s="234">
        <f>F175</f>
        <v>162</v>
      </c>
      <c r="R28" s="234">
        <f>F61</f>
        <v>48</v>
      </c>
      <c r="S28" s="234">
        <f>F69</f>
        <v>56</v>
      </c>
      <c r="T28" s="234">
        <f>F149</f>
        <v>136</v>
      </c>
      <c r="U28" s="234">
        <f>F52</f>
        <v>39</v>
      </c>
      <c r="V28" s="235">
        <f>F168</f>
        <v>155</v>
      </c>
      <c r="W28" s="494">
        <f t="shared" si="6"/>
        <v>124865</v>
      </c>
      <c r="X28" s="223"/>
      <c r="Y28" s="236" t="s">
        <v>118</v>
      </c>
      <c r="Z28" s="237" t="s">
        <v>134</v>
      </c>
      <c r="AA28" s="237" t="s">
        <v>40</v>
      </c>
      <c r="AB28" s="237" t="s">
        <v>66</v>
      </c>
      <c r="AC28" s="237" t="s">
        <v>35</v>
      </c>
      <c r="AD28" s="237" t="s">
        <v>96</v>
      </c>
      <c r="AE28" s="237" t="s">
        <v>120</v>
      </c>
      <c r="AF28" s="237" t="s">
        <v>374</v>
      </c>
      <c r="AG28" s="237" t="s">
        <v>101</v>
      </c>
      <c r="AH28" s="237" t="s">
        <v>86</v>
      </c>
      <c r="AI28" s="237" t="s">
        <v>75</v>
      </c>
      <c r="AJ28" s="237" t="s">
        <v>379</v>
      </c>
      <c r="AK28" s="238" t="s">
        <v>62</v>
      </c>
      <c r="AL28" s="227"/>
      <c r="AN28" s="219"/>
      <c r="AO28" s="233">
        <f>F129</f>
        <v>116</v>
      </c>
      <c r="AP28" s="234">
        <f>F182</f>
        <v>169</v>
      </c>
      <c r="AQ28" s="234">
        <f>F57</f>
        <v>44</v>
      </c>
      <c r="AR28" s="234">
        <f>F114</f>
        <v>101</v>
      </c>
      <c r="AS28" s="234">
        <f>F164</f>
        <v>151</v>
      </c>
      <c r="AT28" s="234">
        <f>F40</f>
        <v>27</v>
      </c>
      <c r="AU28" s="234">
        <f>F98</f>
        <v>85</v>
      </c>
      <c r="AV28" s="234">
        <f>F154</f>
        <v>141</v>
      </c>
      <c r="AW28" s="234">
        <f>F30</f>
        <v>17</v>
      </c>
      <c r="AX28" s="234">
        <f>F84</f>
        <v>71</v>
      </c>
      <c r="AY28" s="234">
        <f>F139</f>
        <v>126</v>
      </c>
      <c r="AZ28" s="234">
        <f>F16</f>
        <v>3</v>
      </c>
      <c r="BA28" s="235">
        <f>F67</f>
        <v>54</v>
      </c>
      <c r="BB28" s="239">
        <f t="shared" si="5"/>
        <v>1105</v>
      </c>
      <c r="BC28" s="223"/>
      <c r="BD28" s="236" t="s">
        <v>131</v>
      </c>
      <c r="BE28" s="237" t="s">
        <v>388</v>
      </c>
      <c r="BF28" s="237" t="s">
        <v>105</v>
      </c>
      <c r="BG28" s="237" t="s">
        <v>45</v>
      </c>
      <c r="BH28" s="237" t="s">
        <v>143</v>
      </c>
      <c r="BI28" s="237" t="s">
        <v>93</v>
      </c>
      <c r="BJ28" s="237" t="s">
        <v>103</v>
      </c>
      <c r="BK28" s="237" t="s">
        <v>10</v>
      </c>
      <c r="BL28" s="237" t="s">
        <v>23</v>
      </c>
      <c r="BM28" s="237" t="s">
        <v>106</v>
      </c>
      <c r="BN28" s="237" t="s">
        <v>111</v>
      </c>
      <c r="BO28" s="237" t="s">
        <v>72</v>
      </c>
      <c r="BP28" s="238" t="s">
        <v>18</v>
      </c>
      <c r="BQ28" s="227"/>
    </row>
    <row r="29" spans="1:69" x14ac:dyDescent="0.2">
      <c r="A29" s="14"/>
      <c r="B29" s="14"/>
      <c r="C29" s="14"/>
      <c r="D29" s="251" t="s">
        <v>19</v>
      </c>
      <c r="E29" s="252" t="s">
        <v>401</v>
      </c>
      <c r="F29" s="253">
        <f>B4+(15*B6)</f>
        <v>16</v>
      </c>
      <c r="G29" s="14"/>
      <c r="H29" s="1"/>
      <c r="I29" s="219"/>
      <c r="J29" s="233">
        <f>F35</f>
        <v>22</v>
      </c>
      <c r="K29" s="234">
        <f>F143</f>
        <v>130</v>
      </c>
      <c r="L29" s="234">
        <f>F17</f>
        <v>4</v>
      </c>
      <c r="M29" s="234">
        <f>F85</f>
        <v>72</v>
      </c>
      <c r="N29" s="234">
        <f>F165</f>
        <v>152</v>
      </c>
      <c r="O29" s="234">
        <f>F123</f>
        <v>110</v>
      </c>
      <c r="P29" s="234">
        <f>F146</f>
        <v>133</v>
      </c>
      <c r="Q29" s="234">
        <f>F173</f>
        <v>160</v>
      </c>
      <c r="R29" s="234">
        <f>F72</f>
        <v>59</v>
      </c>
      <c r="S29" s="234">
        <f>F97</f>
        <v>84</v>
      </c>
      <c r="T29" s="234">
        <f>F54</f>
        <v>41</v>
      </c>
      <c r="U29" s="234">
        <f>F50</f>
        <v>37</v>
      </c>
      <c r="V29" s="235">
        <f>F114</f>
        <v>101</v>
      </c>
      <c r="W29" s="494">
        <f t="shared" si="6"/>
        <v>124865</v>
      </c>
      <c r="X29" s="223"/>
      <c r="Y29" s="236" t="s">
        <v>100</v>
      </c>
      <c r="Z29" s="237" t="s">
        <v>383</v>
      </c>
      <c r="AA29" s="237" t="s">
        <v>82</v>
      </c>
      <c r="AB29" s="237" t="s">
        <v>68</v>
      </c>
      <c r="AC29" s="237" t="s">
        <v>79</v>
      </c>
      <c r="AD29" s="237" t="s">
        <v>58</v>
      </c>
      <c r="AE29" s="237" t="s">
        <v>126</v>
      </c>
      <c r="AF29" s="237" t="s">
        <v>373</v>
      </c>
      <c r="AG29" s="237" t="s">
        <v>142</v>
      </c>
      <c r="AH29" s="237" t="s">
        <v>71</v>
      </c>
      <c r="AI29" s="237" t="s">
        <v>149</v>
      </c>
      <c r="AJ29" s="237" t="s">
        <v>176</v>
      </c>
      <c r="AK29" s="238" t="s">
        <v>45</v>
      </c>
      <c r="AL29" s="227"/>
      <c r="AN29" s="219"/>
      <c r="AO29" s="233">
        <f>F20</f>
        <v>7</v>
      </c>
      <c r="AP29" s="234">
        <f>F76</f>
        <v>63</v>
      </c>
      <c r="AQ29" s="234">
        <f>F121</f>
        <v>108</v>
      </c>
      <c r="AR29" s="234">
        <f>F175</f>
        <v>162</v>
      </c>
      <c r="AS29" s="234">
        <f>F61</f>
        <v>48</v>
      </c>
      <c r="AT29" s="234">
        <f>F107</f>
        <v>94</v>
      </c>
      <c r="AU29" s="234">
        <f>F158</f>
        <v>145</v>
      </c>
      <c r="AV29" s="234">
        <f>F51</f>
        <v>38</v>
      </c>
      <c r="AW29" s="234">
        <f>F104</f>
        <v>91</v>
      </c>
      <c r="AX29" s="234">
        <f>F148</f>
        <v>135</v>
      </c>
      <c r="AY29" s="234">
        <f>F36</f>
        <v>23</v>
      </c>
      <c r="AZ29" s="234">
        <f>F86</f>
        <v>73</v>
      </c>
      <c r="BA29" s="235">
        <f>F131</f>
        <v>118</v>
      </c>
      <c r="BB29" s="239">
        <f t="shared" si="5"/>
        <v>1105</v>
      </c>
      <c r="BC29" s="223"/>
      <c r="BD29" s="236" t="s">
        <v>43</v>
      </c>
      <c r="BE29" s="237" t="s">
        <v>73</v>
      </c>
      <c r="BF29" s="237" t="s">
        <v>108</v>
      </c>
      <c r="BG29" s="237" t="s">
        <v>374</v>
      </c>
      <c r="BH29" s="237" t="s">
        <v>101</v>
      </c>
      <c r="BI29" s="237" t="s">
        <v>51</v>
      </c>
      <c r="BJ29" s="237" t="s">
        <v>121</v>
      </c>
      <c r="BK29" s="237" t="s">
        <v>57</v>
      </c>
      <c r="BL29" s="237" t="s">
        <v>391</v>
      </c>
      <c r="BM29" s="237" t="s">
        <v>63</v>
      </c>
      <c r="BN29" s="237" t="s">
        <v>127</v>
      </c>
      <c r="BO29" s="237" t="s">
        <v>81</v>
      </c>
      <c r="BP29" s="238" t="s">
        <v>60</v>
      </c>
      <c r="BQ29" s="227"/>
    </row>
    <row r="30" spans="1:69" x14ac:dyDescent="0.2">
      <c r="A30" s="14"/>
      <c r="B30" s="14"/>
      <c r="C30" s="14"/>
      <c r="D30" s="251" t="s">
        <v>23</v>
      </c>
      <c r="E30" s="252" t="s">
        <v>401</v>
      </c>
      <c r="F30" s="253">
        <f>B4+(16*B6)</f>
        <v>17</v>
      </c>
      <c r="G30" s="14"/>
      <c r="H30" s="1"/>
      <c r="I30" s="219"/>
      <c r="J30" s="233">
        <f>F130</f>
        <v>117</v>
      </c>
      <c r="K30" s="234">
        <f>F179</f>
        <v>166</v>
      </c>
      <c r="L30" s="234">
        <f>F113</f>
        <v>100</v>
      </c>
      <c r="M30" s="234">
        <f>F133</f>
        <v>120</v>
      </c>
      <c r="N30" s="234">
        <f>F92</f>
        <v>79</v>
      </c>
      <c r="O30" s="234">
        <f>F30</f>
        <v>17</v>
      </c>
      <c r="P30" s="234">
        <f>F153</f>
        <v>140</v>
      </c>
      <c r="Q30" s="234">
        <f>F48</f>
        <v>35</v>
      </c>
      <c r="R30" s="234">
        <f>F80</f>
        <v>67</v>
      </c>
      <c r="S30" s="234">
        <f>F23</f>
        <v>10</v>
      </c>
      <c r="T30" s="234">
        <f>F59</f>
        <v>46</v>
      </c>
      <c r="U30" s="234">
        <f>F159</f>
        <v>146</v>
      </c>
      <c r="V30" s="235">
        <f>F75</f>
        <v>62</v>
      </c>
      <c r="W30" s="494">
        <f t="shared" si="6"/>
        <v>124865</v>
      </c>
      <c r="X30" s="223"/>
      <c r="Y30" s="236" t="s">
        <v>323</v>
      </c>
      <c r="Z30" s="237" t="s">
        <v>365</v>
      </c>
      <c r="AA30" s="237" t="s">
        <v>89</v>
      </c>
      <c r="AB30" s="237" t="s">
        <v>38</v>
      </c>
      <c r="AC30" s="237" t="s">
        <v>84</v>
      </c>
      <c r="AD30" s="237" t="s">
        <v>23</v>
      </c>
      <c r="AE30" s="237" t="s">
        <v>8</v>
      </c>
      <c r="AF30" s="237" t="s">
        <v>26</v>
      </c>
      <c r="AG30" s="237" t="s">
        <v>21</v>
      </c>
      <c r="AH30" s="237" t="s">
        <v>115</v>
      </c>
      <c r="AI30" s="237" t="s">
        <v>59</v>
      </c>
      <c r="AJ30" s="237" t="s">
        <v>112</v>
      </c>
      <c r="AK30" s="238" t="s">
        <v>44</v>
      </c>
      <c r="AL30" s="227"/>
      <c r="AN30" s="219"/>
      <c r="AO30" s="233">
        <f>F80</f>
        <v>67</v>
      </c>
      <c r="AP30" s="234">
        <f>F142</f>
        <v>129</v>
      </c>
      <c r="AQ30" s="234">
        <f>F26</f>
        <v>13</v>
      </c>
      <c r="AR30" s="234">
        <f>F70</f>
        <v>57</v>
      </c>
      <c r="AS30" s="234">
        <f>F127</f>
        <v>114</v>
      </c>
      <c r="AT30" s="234">
        <f>F177</f>
        <v>164</v>
      </c>
      <c r="AU30" s="234">
        <f>F53</f>
        <v>40</v>
      </c>
      <c r="AV30" s="234">
        <f>F111</f>
        <v>98</v>
      </c>
      <c r="AW30" s="234">
        <f>F167</f>
        <v>154</v>
      </c>
      <c r="AX30" s="234">
        <f>F43</f>
        <v>30</v>
      </c>
      <c r="AY30" s="234">
        <f>F97</f>
        <v>84</v>
      </c>
      <c r="AZ30" s="234">
        <f>F152</f>
        <v>139</v>
      </c>
      <c r="BA30" s="235">
        <f>F29</f>
        <v>16</v>
      </c>
      <c r="BB30" s="239">
        <f t="shared" si="5"/>
        <v>1105</v>
      </c>
      <c r="BC30" s="223"/>
      <c r="BD30" s="236" t="s">
        <v>21</v>
      </c>
      <c r="BE30" s="237" t="s">
        <v>96</v>
      </c>
      <c r="BF30" s="237" t="s">
        <v>375</v>
      </c>
      <c r="BG30" s="237" t="s">
        <v>29</v>
      </c>
      <c r="BH30" s="237" t="s">
        <v>128</v>
      </c>
      <c r="BI30" s="237" t="s">
        <v>386</v>
      </c>
      <c r="BJ30" s="237" t="s">
        <v>130</v>
      </c>
      <c r="BK30" s="237" t="s">
        <v>119</v>
      </c>
      <c r="BL30" s="237" t="s">
        <v>158</v>
      </c>
      <c r="BM30" s="237" t="s">
        <v>116</v>
      </c>
      <c r="BN30" s="237" t="s">
        <v>71</v>
      </c>
      <c r="BO30" s="237" t="s">
        <v>30</v>
      </c>
      <c r="BP30" s="238" t="s">
        <v>19</v>
      </c>
      <c r="BQ30" s="227"/>
    </row>
    <row r="31" spans="1:69" x14ac:dyDescent="0.2">
      <c r="A31" s="14"/>
      <c r="B31" s="14"/>
      <c r="C31" s="14"/>
      <c r="D31" s="251" t="s">
        <v>91</v>
      </c>
      <c r="E31" s="252" t="s">
        <v>401</v>
      </c>
      <c r="F31" s="253">
        <f>B4+(17*B6)</f>
        <v>18</v>
      </c>
      <c r="G31" s="14"/>
      <c r="H31" s="1"/>
      <c r="I31" s="219"/>
      <c r="J31" s="233">
        <f>F155</f>
        <v>142</v>
      </c>
      <c r="K31" s="234">
        <f>F84</f>
        <v>71</v>
      </c>
      <c r="L31" s="234">
        <f>F58</f>
        <v>45</v>
      </c>
      <c r="M31" s="234">
        <f>F93</f>
        <v>80</v>
      </c>
      <c r="N31" s="234">
        <f>F182</f>
        <v>169</v>
      </c>
      <c r="O31" s="234">
        <f>F136</f>
        <v>123</v>
      </c>
      <c r="P31" s="234">
        <f>F66</f>
        <v>53</v>
      </c>
      <c r="Q31" s="234">
        <f>F110</f>
        <v>97</v>
      </c>
      <c r="R31" s="234">
        <f>F37</f>
        <v>24</v>
      </c>
      <c r="S31" s="234">
        <f>F51</f>
        <v>38</v>
      </c>
      <c r="T31" s="234">
        <f>F162</f>
        <v>149</v>
      </c>
      <c r="U31" s="234">
        <f>F22</f>
        <v>9</v>
      </c>
      <c r="V31" s="235">
        <f>F118</f>
        <v>105</v>
      </c>
      <c r="W31" s="494">
        <f t="shared" si="6"/>
        <v>124865</v>
      </c>
      <c r="X31" s="223"/>
      <c r="Y31" s="236" t="s">
        <v>123</v>
      </c>
      <c r="Z31" s="237" t="s">
        <v>106</v>
      </c>
      <c r="AA31" s="237" t="s">
        <v>13</v>
      </c>
      <c r="AB31" s="237" t="s">
        <v>87</v>
      </c>
      <c r="AC31" s="237" t="s">
        <v>388</v>
      </c>
      <c r="AD31" s="237" t="s">
        <v>97</v>
      </c>
      <c r="AE31" s="237" t="s">
        <v>138</v>
      </c>
      <c r="AF31" s="237" t="s">
        <v>145</v>
      </c>
      <c r="AG31" s="237" t="s">
        <v>65</v>
      </c>
      <c r="AH31" s="237" t="s">
        <v>57</v>
      </c>
      <c r="AI31" s="237" t="s">
        <v>52</v>
      </c>
      <c r="AJ31" s="237" t="s">
        <v>150</v>
      </c>
      <c r="AK31" s="238" t="s">
        <v>141</v>
      </c>
      <c r="AL31" s="227"/>
      <c r="AN31" s="219"/>
      <c r="AO31" s="233">
        <f>F144</f>
        <v>131</v>
      </c>
      <c r="AP31" s="234">
        <f>F33</f>
        <v>20</v>
      </c>
      <c r="AQ31" s="234">
        <f>F89</f>
        <v>76</v>
      </c>
      <c r="AR31" s="234">
        <f>F134</f>
        <v>121</v>
      </c>
      <c r="AS31" s="234">
        <f>F19</f>
        <v>6</v>
      </c>
      <c r="AT31" s="234">
        <f>F74</f>
        <v>61</v>
      </c>
      <c r="AU31" s="234">
        <f>F120</f>
        <v>107</v>
      </c>
      <c r="AV31" s="234">
        <f>F171</f>
        <v>158</v>
      </c>
      <c r="AW31" s="234">
        <f>F64</f>
        <v>51</v>
      </c>
      <c r="AX31" s="234">
        <f>F117</f>
        <v>104</v>
      </c>
      <c r="AY31" s="234">
        <f>F161</f>
        <v>148</v>
      </c>
      <c r="AZ31" s="234">
        <f>F49</f>
        <v>36</v>
      </c>
      <c r="BA31" s="235">
        <f>F99</f>
        <v>86</v>
      </c>
      <c r="BB31" s="239">
        <f t="shared" si="5"/>
        <v>1105</v>
      </c>
      <c r="BC31" s="223"/>
      <c r="BD31" s="236" t="s">
        <v>156</v>
      </c>
      <c r="BE31" s="237" t="s">
        <v>64</v>
      </c>
      <c r="BF31" s="237" t="s">
        <v>88</v>
      </c>
      <c r="BG31" s="237" t="s">
        <v>27</v>
      </c>
      <c r="BH31" s="237" t="s">
        <v>28</v>
      </c>
      <c r="BI31" s="237" t="s">
        <v>61</v>
      </c>
      <c r="BJ31" s="237" t="s">
        <v>22</v>
      </c>
      <c r="BK31" s="237" t="s">
        <v>384</v>
      </c>
      <c r="BL31" s="237" t="s">
        <v>146</v>
      </c>
      <c r="BM31" s="237" t="s">
        <v>385</v>
      </c>
      <c r="BN31" s="237" t="s">
        <v>78</v>
      </c>
      <c r="BO31" s="237" t="s">
        <v>37</v>
      </c>
      <c r="BP31" s="238" t="s">
        <v>40</v>
      </c>
      <c r="BQ31" s="227"/>
    </row>
    <row r="32" spans="1:69" x14ac:dyDescent="0.2">
      <c r="A32" s="14"/>
      <c r="B32" s="14"/>
      <c r="C32" s="14"/>
      <c r="D32" s="251" t="s">
        <v>34</v>
      </c>
      <c r="E32" s="252" t="s">
        <v>401</v>
      </c>
      <c r="F32" s="253">
        <f>B4+(18*B6)</f>
        <v>19</v>
      </c>
      <c r="G32" s="14"/>
      <c r="H32" s="1"/>
      <c r="I32" s="219"/>
      <c r="J32" s="233">
        <f>F154</f>
        <v>141</v>
      </c>
      <c r="K32" s="234">
        <f>F180</f>
        <v>167</v>
      </c>
      <c r="L32" s="234">
        <f>F104</f>
        <v>91</v>
      </c>
      <c r="M32" s="234">
        <f>F107</f>
        <v>94</v>
      </c>
      <c r="N32" s="234">
        <f>F56</f>
        <v>43</v>
      </c>
      <c r="O32" s="234">
        <f>F36</f>
        <v>23</v>
      </c>
      <c r="P32" s="234">
        <f>F134</f>
        <v>121</v>
      </c>
      <c r="Q32" s="234">
        <f>F18</f>
        <v>5</v>
      </c>
      <c r="R32" s="234">
        <f>F160</f>
        <v>147</v>
      </c>
      <c r="S32" s="234">
        <f>F120</f>
        <v>107</v>
      </c>
      <c r="T32" s="234">
        <f>F47</f>
        <v>34</v>
      </c>
      <c r="U32" s="234">
        <f>F81</f>
        <v>68</v>
      </c>
      <c r="V32" s="235">
        <f>F77</f>
        <v>64</v>
      </c>
      <c r="W32" s="494">
        <f t="shared" si="6"/>
        <v>124865</v>
      </c>
      <c r="X32" s="223"/>
      <c r="Y32" s="236" t="s">
        <v>10</v>
      </c>
      <c r="Z32" s="237" t="s">
        <v>396</v>
      </c>
      <c r="AA32" s="237" t="s">
        <v>391</v>
      </c>
      <c r="AB32" s="237" t="s">
        <v>51</v>
      </c>
      <c r="AC32" s="237" t="s">
        <v>39</v>
      </c>
      <c r="AD32" s="237" t="s">
        <v>127</v>
      </c>
      <c r="AE32" s="237" t="s">
        <v>27</v>
      </c>
      <c r="AF32" s="237" t="s">
        <v>144</v>
      </c>
      <c r="AG32" s="237" t="s">
        <v>147</v>
      </c>
      <c r="AH32" s="237" t="s">
        <v>22</v>
      </c>
      <c r="AI32" s="237" t="s">
        <v>160</v>
      </c>
      <c r="AJ32" s="237" t="s">
        <v>94</v>
      </c>
      <c r="AK32" s="238" t="s">
        <v>165</v>
      </c>
      <c r="AL32" s="227"/>
      <c r="AN32" s="219"/>
      <c r="AO32" s="233">
        <f>F42</f>
        <v>29</v>
      </c>
      <c r="AP32" s="234">
        <f>F93</f>
        <v>80</v>
      </c>
      <c r="AQ32" s="234">
        <f>F155</f>
        <v>142</v>
      </c>
      <c r="AR32" s="234">
        <f>F39</f>
        <v>26</v>
      </c>
      <c r="AS32" s="234">
        <f>F83</f>
        <v>70</v>
      </c>
      <c r="AT32" s="234">
        <f>F140</f>
        <v>127</v>
      </c>
      <c r="AU32" s="234">
        <f>F21</f>
        <v>8</v>
      </c>
      <c r="AV32" s="234">
        <f>F66</f>
        <v>53</v>
      </c>
      <c r="AW32" s="234">
        <f>F124</f>
        <v>111</v>
      </c>
      <c r="AX32" s="234">
        <f>F180</f>
        <v>167</v>
      </c>
      <c r="AY32" s="234">
        <f>F56</f>
        <v>43</v>
      </c>
      <c r="AZ32" s="234">
        <f>F110</f>
        <v>97</v>
      </c>
      <c r="BA32" s="235">
        <f>F165</f>
        <v>152</v>
      </c>
      <c r="BB32" s="239">
        <f t="shared" si="5"/>
        <v>1105</v>
      </c>
      <c r="BC32" s="223"/>
      <c r="BD32" s="236" t="s">
        <v>16</v>
      </c>
      <c r="BE32" s="237" t="s">
        <v>87</v>
      </c>
      <c r="BF32" s="237" t="s">
        <v>123</v>
      </c>
      <c r="BG32" s="237" t="s">
        <v>387</v>
      </c>
      <c r="BH32" s="237" t="s">
        <v>35</v>
      </c>
      <c r="BI32" s="237" t="s">
        <v>11</v>
      </c>
      <c r="BJ32" s="237" t="s">
        <v>83</v>
      </c>
      <c r="BK32" s="237" t="s">
        <v>138</v>
      </c>
      <c r="BL32" s="237" t="s">
        <v>14</v>
      </c>
      <c r="BM32" s="237" t="s">
        <v>396</v>
      </c>
      <c r="BN32" s="237" t="s">
        <v>39</v>
      </c>
      <c r="BO32" s="237" t="s">
        <v>145</v>
      </c>
      <c r="BP32" s="238" t="s">
        <v>79</v>
      </c>
      <c r="BQ32" s="227"/>
    </row>
    <row r="33" spans="1:69" x14ac:dyDescent="0.2">
      <c r="A33" s="14"/>
      <c r="B33" s="14"/>
      <c r="C33" s="14"/>
      <c r="D33" s="251" t="s">
        <v>64</v>
      </c>
      <c r="E33" s="252" t="s">
        <v>401</v>
      </c>
      <c r="F33" s="253">
        <f>B4+(19*B6)</f>
        <v>20</v>
      </c>
      <c r="G33" s="14"/>
      <c r="H33" s="1"/>
      <c r="I33" s="219"/>
      <c r="J33" s="233">
        <f>F41</f>
        <v>28</v>
      </c>
      <c r="K33" s="234">
        <f>F29</f>
        <v>16</v>
      </c>
      <c r="L33" s="234">
        <f>F125</f>
        <v>112</v>
      </c>
      <c r="M33" s="234">
        <f>F19</f>
        <v>6</v>
      </c>
      <c r="N33" s="234">
        <f>F132</f>
        <v>119</v>
      </c>
      <c r="O33" s="234">
        <f>F158</f>
        <v>145</v>
      </c>
      <c r="P33" s="234">
        <f>F152</f>
        <v>139</v>
      </c>
      <c r="Q33" s="234">
        <f>F91</f>
        <v>78</v>
      </c>
      <c r="R33" s="234">
        <f>F76</f>
        <v>63</v>
      </c>
      <c r="S33" s="234">
        <f>F109</f>
        <v>96</v>
      </c>
      <c r="T33" s="234">
        <f>F63</f>
        <v>50</v>
      </c>
      <c r="U33" s="234">
        <f>F101</f>
        <v>88</v>
      </c>
      <c r="V33" s="235">
        <f>F178</f>
        <v>165</v>
      </c>
      <c r="W33" s="494">
        <f t="shared" si="6"/>
        <v>124865</v>
      </c>
      <c r="X33" s="223"/>
      <c r="Y33" s="236" t="s">
        <v>49</v>
      </c>
      <c r="Z33" s="237" t="s">
        <v>19</v>
      </c>
      <c r="AA33" s="237" t="s">
        <v>104</v>
      </c>
      <c r="AB33" s="237" t="s">
        <v>28</v>
      </c>
      <c r="AC33" s="237" t="s">
        <v>175</v>
      </c>
      <c r="AD33" s="237" t="s">
        <v>121</v>
      </c>
      <c r="AE33" s="237" t="s">
        <v>30</v>
      </c>
      <c r="AF33" s="237" t="s">
        <v>369</v>
      </c>
      <c r="AG33" s="237" t="s">
        <v>73</v>
      </c>
      <c r="AH33" s="237" t="s">
        <v>48</v>
      </c>
      <c r="AI33" s="237" t="s">
        <v>135</v>
      </c>
      <c r="AJ33" s="237" t="s">
        <v>95</v>
      </c>
      <c r="AK33" s="238" t="s">
        <v>367</v>
      </c>
      <c r="AL33" s="227"/>
      <c r="AN33" s="219"/>
      <c r="AO33" s="233">
        <f>F112</f>
        <v>99</v>
      </c>
      <c r="AP33" s="234">
        <f>F157</f>
        <v>144</v>
      </c>
      <c r="AQ33" s="234">
        <f>F46</f>
        <v>33</v>
      </c>
      <c r="AR33" s="234">
        <f>F102</f>
        <v>89</v>
      </c>
      <c r="AS33" s="234">
        <f>F147</f>
        <v>134</v>
      </c>
      <c r="AT33" s="234">
        <f>F32</f>
        <v>19</v>
      </c>
      <c r="AU33" s="234">
        <f>F87</f>
        <v>74</v>
      </c>
      <c r="AV33" s="234">
        <f>F133</f>
        <v>120</v>
      </c>
      <c r="AW33" s="234">
        <f>F15</f>
        <v>2</v>
      </c>
      <c r="AX33" s="234">
        <f>F77</f>
        <v>64</v>
      </c>
      <c r="AY33" s="234">
        <f>F130</f>
        <v>117</v>
      </c>
      <c r="AZ33" s="234">
        <f>F174</f>
        <v>161</v>
      </c>
      <c r="BA33" s="235">
        <f>F62</f>
        <v>49</v>
      </c>
      <c r="BB33" s="239">
        <f t="shared" si="5"/>
        <v>1105</v>
      </c>
      <c r="BC33" s="223"/>
      <c r="BD33" s="236" t="s">
        <v>24</v>
      </c>
      <c r="BE33" s="237" t="s">
        <v>169</v>
      </c>
      <c r="BF33" s="237" t="s">
        <v>92</v>
      </c>
      <c r="BG33" s="237" t="s">
        <v>32</v>
      </c>
      <c r="BH33" s="237" t="s">
        <v>109</v>
      </c>
      <c r="BI33" s="237" t="s">
        <v>34</v>
      </c>
      <c r="BJ33" s="237" t="s">
        <v>70</v>
      </c>
      <c r="BK33" s="237" t="s">
        <v>38</v>
      </c>
      <c r="BL33" s="237" t="s">
        <v>157</v>
      </c>
      <c r="BM33" s="237" t="s">
        <v>165</v>
      </c>
      <c r="BN33" s="237" t="s">
        <v>323</v>
      </c>
      <c r="BO33" s="237" t="s">
        <v>377</v>
      </c>
      <c r="BP33" s="238" t="s">
        <v>31</v>
      </c>
      <c r="BQ33" s="227"/>
    </row>
    <row r="34" spans="1:69" ht="13.5" thickBot="1" x14ac:dyDescent="0.25">
      <c r="A34" s="14"/>
      <c r="B34" s="14"/>
      <c r="C34" s="14"/>
      <c r="D34" s="251" t="s">
        <v>54</v>
      </c>
      <c r="E34" s="252" t="s">
        <v>401</v>
      </c>
      <c r="F34" s="253">
        <f>B4+(20*B6)</f>
        <v>21</v>
      </c>
      <c r="G34" s="14"/>
      <c r="H34" s="1"/>
      <c r="I34" s="219"/>
      <c r="J34" s="254">
        <f>F138</f>
        <v>125</v>
      </c>
      <c r="K34" s="255">
        <f>F15</f>
        <v>2</v>
      </c>
      <c r="L34" s="255">
        <f>F164</f>
        <v>151</v>
      </c>
      <c r="M34" s="255">
        <f>F171</f>
        <v>158</v>
      </c>
      <c r="N34" s="255">
        <f>F89</f>
        <v>76</v>
      </c>
      <c r="O34" s="255">
        <f>F102</f>
        <v>89</v>
      </c>
      <c r="P34" s="255">
        <f>F65</f>
        <v>52</v>
      </c>
      <c r="Q34" s="255">
        <f>F126</f>
        <v>113</v>
      </c>
      <c r="R34" s="255">
        <f>F70</f>
        <v>57</v>
      </c>
      <c r="S34" s="255">
        <f>F31</f>
        <v>18</v>
      </c>
      <c r="T34" s="255">
        <f>F115</f>
        <v>102</v>
      </c>
      <c r="U34" s="255">
        <f>F43</f>
        <v>30</v>
      </c>
      <c r="V34" s="256">
        <f>F145</f>
        <v>132</v>
      </c>
      <c r="W34" s="494">
        <f t="shared" si="6"/>
        <v>124865</v>
      </c>
      <c r="X34" s="223"/>
      <c r="Y34" s="257" t="s">
        <v>133</v>
      </c>
      <c r="Z34" s="258" t="s">
        <v>157</v>
      </c>
      <c r="AA34" s="258" t="s">
        <v>143</v>
      </c>
      <c r="AB34" s="258" t="s">
        <v>384</v>
      </c>
      <c r="AC34" s="258" t="s">
        <v>88</v>
      </c>
      <c r="AD34" s="258" t="s">
        <v>32</v>
      </c>
      <c r="AE34" s="258" t="s">
        <v>400</v>
      </c>
      <c r="AF34" s="258" t="s">
        <v>36</v>
      </c>
      <c r="AG34" s="258" t="s">
        <v>29</v>
      </c>
      <c r="AH34" s="258" t="s">
        <v>91</v>
      </c>
      <c r="AI34" s="258" t="s">
        <v>9</v>
      </c>
      <c r="AJ34" s="258" t="s">
        <v>116</v>
      </c>
      <c r="AK34" s="259" t="s">
        <v>74</v>
      </c>
      <c r="AL34" s="227"/>
      <c r="AN34" s="219"/>
      <c r="AO34" s="254">
        <f>F178</f>
        <v>165</v>
      </c>
      <c r="AP34" s="255">
        <f>F55</f>
        <v>42</v>
      </c>
      <c r="AQ34" s="255">
        <f>F106</f>
        <v>93</v>
      </c>
      <c r="AR34" s="255">
        <f>F168</f>
        <v>155</v>
      </c>
      <c r="AS34" s="255">
        <f>F52</f>
        <v>39</v>
      </c>
      <c r="AT34" s="255">
        <f>F96</f>
        <v>83</v>
      </c>
      <c r="AU34" s="255">
        <f>F153</f>
        <v>140</v>
      </c>
      <c r="AV34" s="255">
        <f>F34</f>
        <v>21</v>
      </c>
      <c r="AW34" s="255">
        <f>F79</f>
        <v>66</v>
      </c>
      <c r="AX34" s="255">
        <f>F137</f>
        <v>124</v>
      </c>
      <c r="AY34" s="255">
        <f>F24</f>
        <v>11</v>
      </c>
      <c r="AZ34" s="255">
        <f>F69</f>
        <v>56</v>
      </c>
      <c r="BA34" s="256">
        <f>F123</f>
        <v>110</v>
      </c>
      <c r="BB34" s="239">
        <f t="shared" si="5"/>
        <v>1105</v>
      </c>
      <c r="BC34" s="223"/>
      <c r="BD34" s="257" t="s">
        <v>367</v>
      </c>
      <c r="BE34" s="258" t="s">
        <v>125</v>
      </c>
      <c r="BF34" s="258" t="s">
        <v>66</v>
      </c>
      <c r="BG34" s="258" t="s">
        <v>62</v>
      </c>
      <c r="BH34" s="258" t="s">
        <v>379</v>
      </c>
      <c r="BI34" s="258" t="s">
        <v>80</v>
      </c>
      <c r="BJ34" s="258" t="s">
        <v>8</v>
      </c>
      <c r="BK34" s="258" t="s">
        <v>54</v>
      </c>
      <c r="BL34" s="258" t="s">
        <v>15</v>
      </c>
      <c r="BM34" s="258" t="s">
        <v>113</v>
      </c>
      <c r="BN34" s="258" t="s">
        <v>120</v>
      </c>
      <c r="BO34" s="258" t="s">
        <v>86</v>
      </c>
      <c r="BP34" s="259" t="s">
        <v>58</v>
      </c>
      <c r="BQ34" s="227"/>
    </row>
    <row r="35" spans="1:69" x14ac:dyDescent="0.2">
      <c r="A35" s="14"/>
      <c r="B35" s="14"/>
      <c r="C35" s="14"/>
      <c r="D35" s="251" t="s">
        <v>100</v>
      </c>
      <c r="E35" s="252" t="s">
        <v>401</v>
      </c>
      <c r="F35" s="253">
        <f>B4+(21*B6)</f>
        <v>22</v>
      </c>
      <c r="G35" s="14"/>
      <c r="H35" s="1"/>
      <c r="I35" s="219"/>
      <c r="J35" s="260">
        <f>SUM(J22:J34)</f>
        <v>1105</v>
      </c>
      <c r="K35" s="261">
        <f t="shared" ref="K35:V35" si="7">SUM(K22:K34)</f>
        <v>1105</v>
      </c>
      <c r="L35" s="261">
        <f t="shared" si="7"/>
        <v>1105</v>
      </c>
      <c r="M35" s="261">
        <f t="shared" si="7"/>
        <v>1105</v>
      </c>
      <c r="N35" s="261">
        <f t="shared" si="7"/>
        <v>1105</v>
      </c>
      <c r="O35" s="261">
        <f t="shared" si="7"/>
        <v>1105</v>
      </c>
      <c r="P35" s="261">
        <f t="shared" si="7"/>
        <v>1105</v>
      </c>
      <c r="Q35" s="261">
        <f t="shared" si="7"/>
        <v>1105</v>
      </c>
      <c r="R35" s="261">
        <f t="shared" si="7"/>
        <v>1105</v>
      </c>
      <c r="S35" s="261">
        <f t="shared" si="7"/>
        <v>1105</v>
      </c>
      <c r="T35" s="261">
        <f t="shared" si="7"/>
        <v>1105</v>
      </c>
      <c r="U35" s="261">
        <f t="shared" si="7"/>
        <v>1105</v>
      </c>
      <c r="V35" s="261">
        <f t="shared" si="7"/>
        <v>1105</v>
      </c>
      <c r="W35" s="495">
        <f>SUMSQ(J22,K23,L24,M25,N26,O27,P28,Q29,R30,S31,T32,U33,V34)</f>
        <v>124865</v>
      </c>
      <c r="X35" s="22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27"/>
      <c r="AN35" s="219"/>
      <c r="AO35" s="260">
        <f t="shared" ref="AO35:BA35" si="8">AO22+AO23+AO24+AO25+AO26+AO27+AO28+AO29+AO30+AO31+AO32+AO33+AO34</f>
        <v>1105</v>
      </c>
      <c r="AP35" s="261">
        <f t="shared" si="8"/>
        <v>1105</v>
      </c>
      <c r="AQ35" s="261">
        <f t="shared" si="8"/>
        <v>1105</v>
      </c>
      <c r="AR35" s="261">
        <f t="shared" si="8"/>
        <v>1105</v>
      </c>
      <c r="AS35" s="261">
        <f t="shared" si="8"/>
        <v>1105</v>
      </c>
      <c r="AT35" s="261">
        <f t="shared" si="8"/>
        <v>1105</v>
      </c>
      <c r="AU35" s="261">
        <f t="shared" si="8"/>
        <v>1105</v>
      </c>
      <c r="AV35" s="261">
        <f t="shared" si="8"/>
        <v>1105</v>
      </c>
      <c r="AW35" s="261">
        <f t="shared" si="8"/>
        <v>1105</v>
      </c>
      <c r="AX35" s="261">
        <f t="shared" si="8"/>
        <v>1105</v>
      </c>
      <c r="AY35" s="261">
        <f t="shared" si="8"/>
        <v>1105</v>
      </c>
      <c r="AZ35" s="261">
        <f t="shared" si="8"/>
        <v>1105</v>
      </c>
      <c r="BA35" s="261">
        <f t="shared" si="8"/>
        <v>1105</v>
      </c>
      <c r="BB35" s="262">
        <f>AO22^2+AP23^2+AQ24^2+AR25^2+AS26^2+AT27^2+AU28^2+AV29^2+AW30^2+AX31^2+AY32^2+AZ33^2+BA34^2</f>
        <v>124865</v>
      </c>
      <c r="BC35" s="22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27"/>
    </row>
    <row r="36" spans="1:69" ht="13.5" thickBot="1" x14ac:dyDescent="0.25">
      <c r="A36" s="14"/>
      <c r="B36" s="14"/>
      <c r="C36" s="14"/>
      <c r="D36" s="251" t="s">
        <v>127</v>
      </c>
      <c r="E36" s="252" t="s">
        <v>401</v>
      </c>
      <c r="F36" s="253">
        <f>B4+(22*B6)</f>
        <v>23</v>
      </c>
      <c r="G36" s="14"/>
      <c r="H36" s="1"/>
      <c r="I36" s="219"/>
      <c r="J36" s="265">
        <f>SUMSQ(J22:J34)</f>
        <v>124865</v>
      </c>
      <c r="K36" s="266">
        <f t="shared" ref="K36:V36" si="9">SUMSQ(K22:K34)</f>
        <v>124865</v>
      </c>
      <c r="L36" s="266">
        <f t="shared" si="9"/>
        <v>124865</v>
      </c>
      <c r="M36" s="266">
        <f t="shared" si="9"/>
        <v>124865</v>
      </c>
      <c r="N36" s="266">
        <f t="shared" si="9"/>
        <v>124865</v>
      </c>
      <c r="O36" s="266">
        <f t="shared" si="9"/>
        <v>124865</v>
      </c>
      <c r="P36" s="266">
        <f t="shared" si="9"/>
        <v>124865</v>
      </c>
      <c r="Q36" s="266">
        <f t="shared" si="9"/>
        <v>124865</v>
      </c>
      <c r="R36" s="266">
        <f t="shared" si="9"/>
        <v>124865</v>
      </c>
      <c r="S36" s="266">
        <f t="shared" si="9"/>
        <v>124865</v>
      </c>
      <c r="T36" s="266">
        <f t="shared" si="9"/>
        <v>124865</v>
      </c>
      <c r="U36" s="266">
        <f t="shared" si="9"/>
        <v>124865</v>
      </c>
      <c r="V36" s="266">
        <f t="shared" si="9"/>
        <v>124865</v>
      </c>
      <c r="W36" s="267">
        <f>SUMSQ(J34,K33,L32,M31,N30,O29,P28,Q27,R26,S25,T24,U23,V22)</f>
        <v>124865</v>
      </c>
      <c r="X36" s="223"/>
      <c r="Y36" s="268" t="s">
        <v>77</v>
      </c>
      <c r="Z36" s="268" t="s">
        <v>61</v>
      </c>
      <c r="AA36" s="268" t="s">
        <v>386</v>
      </c>
      <c r="AB36" s="268" t="s">
        <v>46</v>
      </c>
      <c r="AC36" s="268" t="s">
        <v>128</v>
      </c>
      <c r="AD36" s="268" t="s">
        <v>136</v>
      </c>
      <c r="AE36" s="268" t="s">
        <v>120</v>
      </c>
      <c r="AF36" s="268" t="s">
        <v>373</v>
      </c>
      <c r="AG36" s="268" t="s">
        <v>21</v>
      </c>
      <c r="AH36" s="268" t="s">
        <v>57</v>
      </c>
      <c r="AI36" s="268" t="s">
        <v>160</v>
      </c>
      <c r="AJ36" s="268" t="s">
        <v>95</v>
      </c>
      <c r="AK36" s="268" t="s">
        <v>74</v>
      </c>
      <c r="AL36" s="227"/>
      <c r="AN36" s="219"/>
      <c r="AO36" s="269">
        <f>AO34+AP22+AQ23+AR24+AS25+AT26+AU27+AV28+AW29+AX30+AY31+AZ32+BA33</f>
        <v>1105</v>
      </c>
      <c r="AP36" s="270">
        <f>AP34+AO33+AQ22+AR23+AS24+AT25+AU26+AV27+AW28+AX29+AY30+AZ31+BA32</f>
        <v>1105</v>
      </c>
      <c r="AQ36" s="270">
        <f>AQ34+AP33+AO32+AR22+AS23+AT24+AU25+AV26+AW27+AX28+AY29+AZ30+BA31</f>
        <v>1105</v>
      </c>
      <c r="AR36" s="270">
        <f>AR34+AQ33+AP32+AO31+AS22+AT23+AU24+AV25+AW26+AX27+AY28+AZ29+BA30</f>
        <v>1105</v>
      </c>
      <c r="AS36" s="270">
        <f>AS34+AR33+AQ32+AP31+AO30+AT22+AU23+AV24+AW25+AX26+AY27+AZ28+BA29</f>
        <v>1105</v>
      </c>
      <c r="AT36" s="270">
        <f>AT34+AS33+AR32+AQ31+AP30+AO29+AU22+AV23+AW24+AX25+AY26+AZ27+BA28</f>
        <v>1105</v>
      </c>
      <c r="AU36" s="270">
        <f>AU34+AT33+AS32+AR31+AQ30+AP29+AO28+AV22+AW23+AX24+AY25+AZ26+BA27</f>
        <v>1105</v>
      </c>
      <c r="AV36" s="270">
        <f>AV34+AU33+AT32+AS31+AR30+AQ29+AP28+AO27+AW22+AX23+AY24+AZ25+BA26</f>
        <v>1105</v>
      </c>
      <c r="AW36" s="270">
        <f>AW34+AV33+AU32+AT31+AS30+AR29+AQ28+AP27+AO26+AX22+AY23+AZ24+BA25</f>
        <v>1105</v>
      </c>
      <c r="AX36" s="270">
        <f>AX34+AW33+AV32+AU31+AT30+AS29+AR28+AQ27+AP26+AO25+AY22+AZ23+BA24</f>
        <v>1105</v>
      </c>
      <c r="AY36" s="270">
        <f>AY34+AX33+AW32+AV31+AU30+AT29+AS28+AR27+AQ26+AP25+AO24+AZ22+BA23</f>
        <v>1105</v>
      </c>
      <c r="AZ36" s="270">
        <f>AZ34+AY33+AX32+AW31+AV30+AU29+AT28+AS27+AR26+AQ25+AP24+AO23+BA22</f>
        <v>1105</v>
      </c>
      <c r="BA36" s="270">
        <f>BA34+AZ33+AY32+AX31+AW30+AV29+AU28+AT27+AS26+AR25+AQ24+AP23+AO22</f>
        <v>1105</v>
      </c>
      <c r="BB36" s="271">
        <f>BA22^2+AZ23^2+AY24^2+AX25^2+AW26^2+AV27^2+AU28^2+AT29^2+AS30^2+AR31^2+AQ32^2+AP33^2+AO34^2</f>
        <v>124865</v>
      </c>
      <c r="BC36" s="223"/>
      <c r="BD36" s="237" t="s">
        <v>44</v>
      </c>
      <c r="BE36" s="237" t="s">
        <v>150</v>
      </c>
      <c r="BF36" s="237" t="s">
        <v>133</v>
      </c>
      <c r="BG36" s="237" t="s">
        <v>94</v>
      </c>
      <c r="BH36" s="237" t="s">
        <v>118</v>
      </c>
      <c r="BI36" s="237" t="s">
        <v>74</v>
      </c>
      <c r="BJ36" s="237" t="s">
        <v>103</v>
      </c>
      <c r="BK36" s="237" t="s">
        <v>57</v>
      </c>
      <c r="BL36" s="237" t="s">
        <v>158</v>
      </c>
      <c r="BM36" s="237" t="s">
        <v>385</v>
      </c>
      <c r="BN36" s="237" t="s">
        <v>39</v>
      </c>
      <c r="BO36" s="237" t="s">
        <v>377</v>
      </c>
      <c r="BP36" s="237" t="s">
        <v>58</v>
      </c>
      <c r="BQ36" s="227"/>
    </row>
    <row r="37" spans="1:69" ht="13.5" thickBot="1" x14ac:dyDescent="0.25">
      <c r="A37" s="14"/>
      <c r="B37" s="14"/>
      <c r="C37" s="14"/>
      <c r="D37" s="251" t="s">
        <v>65</v>
      </c>
      <c r="E37" s="252" t="s">
        <v>401</v>
      </c>
      <c r="F37" s="253">
        <f>B4+(23*B6)</f>
        <v>24</v>
      </c>
      <c r="G37" s="14"/>
      <c r="H37" s="1"/>
      <c r="I37" s="219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68" t="s">
        <v>133</v>
      </c>
      <c r="Z37" s="268" t="s">
        <v>19</v>
      </c>
      <c r="AA37" s="268" t="s">
        <v>391</v>
      </c>
      <c r="AB37" s="268" t="s">
        <v>87</v>
      </c>
      <c r="AC37" s="268" t="s">
        <v>84</v>
      </c>
      <c r="AD37" s="268" t="s">
        <v>58</v>
      </c>
      <c r="AE37" s="268" t="s">
        <v>120</v>
      </c>
      <c r="AF37" s="268" t="s">
        <v>67</v>
      </c>
      <c r="AG37" s="268" t="s">
        <v>163</v>
      </c>
      <c r="AH37" s="268" t="s">
        <v>377</v>
      </c>
      <c r="AI37" s="268" t="s">
        <v>148</v>
      </c>
      <c r="AJ37" s="268" t="s">
        <v>69</v>
      </c>
      <c r="AK37" s="268" t="s">
        <v>55</v>
      </c>
      <c r="AL37" s="227"/>
      <c r="AN37" s="219"/>
      <c r="AO37" s="272">
        <f>AO22+AP34+AQ33+AR32+AS31+AT30+AU29+AV28+AW27+AX26+AY25+AZ24+BA23</f>
        <v>1105</v>
      </c>
      <c r="AP37" s="273">
        <f>AP22+AO23+AQ34+AR33+AS32+AT31+AU30+AV29+AW28+AX27+AY26+AZ25+BA24</f>
        <v>1105</v>
      </c>
      <c r="AQ37" s="273">
        <f>AQ22+AP23+AO24+AR34+AS33+AT32+AU31+AV30+AW29+AX28+AY27+AZ26+BA25</f>
        <v>1105</v>
      </c>
      <c r="AR37" s="273">
        <f>AR22+AQ23+AP24+AO25+AS34+AT33+AU32+AV31+AW30+AX29+AY28+AZ27+BA26</f>
        <v>1105</v>
      </c>
      <c r="AS37" s="273">
        <f>AS22+AR23+AQ24+AP25+AO26+AT34+AU33+AV32+AW31+AX30+AY29+AZ28+BA27</f>
        <v>1105</v>
      </c>
      <c r="AT37" s="273">
        <f>AT22+AS23+AR24+AQ25+AP26+AO27+AU34+AV33+AW32+AX31+AY30+AZ29+BA28</f>
        <v>1105</v>
      </c>
      <c r="AU37" s="273">
        <f>AU22+AT23+AS24+AR25+AQ26+AP27+AO28+AV34+AW33+AX32+AY31+AZ30+BA29</f>
        <v>1105</v>
      </c>
      <c r="AV37" s="273">
        <f>AV22+AU23+AT24+AS25+AR26+AQ27+AP28+AO29+AW34+AX33+AY32+AZ31+BA30</f>
        <v>1105</v>
      </c>
      <c r="AW37" s="273">
        <f>AW22+AV23+AU24+AT25+AS26+AR27+AQ28+AP29+AO30+AX34+AY33+AZ32+BA31</f>
        <v>1105</v>
      </c>
      <c r="AX37" s="273">
        <f>AX22+AW23+AV24+AU25+AT26+AS27+AR28+AQ29+AP30+AO31+AY34+AZ33+BA32</f>
        <v>1105</v>
      </c>
      <c r="AY37" s="273">
        <f>AY22+AX23+AW24+AV25+AU26+AT27+AS28+AR29+AQ30+AP31+AO32+AZ34+BA33</f>
        <v>1105</v>
      </c>
      <c r="AZ37" s="273">
        <f>AZ22+AY23+AX24+AW25+AV26+AU27+AT28+AS29+AR30+AQ31+AP32+AO33+BA34</f>
        <v>1105</v>
      </c>
      <c r="BA37" s="273">
        <f>BA22+AZ23+AY24+AX25+AW26+AV27+AU28+AT29+AS30+AR31+AQ32+AP33+AO34</f>
        <v>1105</v>
      </c>
      <c r="BB37" s="274"/>
      <c r="BC37" s="223"/>
      <c r="BD37" s="237" t="s">
        <v>367</v>
      </c>
      <c r="BE37" s="237" t="s">
        <v>169</v>
      </c>
      <c r="BF37" s="237" t="s">
        <v>123</v>
      </c>
      <c r="BG37" s="237" t="s">
        <v>27</v>
      </c>
      <c r="BH37" s="237" t="s">
        <v>128</v>
      </c>
      <c r="BI37" s="237" t="s">
        <v>51</v>
      </c>
      <c r="BJ37" s="237" t="s">
        <v>103</v>
      </c>
      <c r="BK37" s="237" t="s">
        <v>369</v>
      </c>
      <c r="BL37" s="237" t="s">
        <v>122</v>
      </c>
      <c r="BM37" s="237" t="s">
        <v>102</v>
      </c>
      <c r="BN37" s="237" t="s">
        <v>49</v>
      </c>
      <c r="BO37" s="237" t="s">
        <v>65</v>
      </c>
      <c r="BP37" s="237" t="s">
        <v>144</v>
      </c>
      <c r="BQ37" s="227"/>
    </row>
    <row r="38" spans="1:69" ht="13.5" thickBot="1" x14ac:dyDescent="0.25">
      <c r="A38" s="14"/>
      <c r="B38" s="14"/>
      <c r="C38" s="14"/>
      <c r="D38" s="251" t="s">
        <v>159</v>
      </c>
      <c r="E38" s="252" t="s">
        <v>401</v>
      </c>
      <c r="F38" s="253">
        <f>B4+(24*B6)</f>
        <v>25</v>
      </c>
      <c r="G38" s="14"/>
      <c r="H38" s="1"/>
      <c r="I38" s="275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8"/>
      <c r="AN38" s="219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3"/>
      <c r="BE38" s="223"/>
      <c r="BF38" s="223"/>
      <c r="BG38" s="223"/>
      <c r="BH38" s="223"/>
      <c r="BI38" s="223"/>
      <c r="BJ38" s="223"/>
      <c r="BK38" s="223"/>
      <c r="BL38" s="223"/>
      <c r="BM38" s="223"/>
      <c r="BN38" s="223"/>
      <c r="BO38" s="223"/>
      <c r="BP38" s="223"/>
      <c r="BQ38" s="227"/>
    </row>
    <row r="39" spans="1:69" ht="13.5" thickBot="1" x14ac:dyDescent="0.25">
      <c r="A39" s="14"/>
      <c r="B39" s="14"/>
      <c r="C39" s="14"/>
      <c r="D39" s="251" t="s">
        <v>387</v>
      </c>
      <c r="E39" s="252" t="s">
        <v>401</v>
      </c>
      <c r="F39" s="253">
        <f>B4+(25*B6)</f>
        <v>26</v>
      </c>
      <c r="G39" s="14"/>
      <c r="H39" s="1"/>
      <c r="AN39" s="210" t="s">
        <v>0</v>
      </c>
      <c r="AO39" s="210"/>
      <c r="AP39" s="210" t="s">
        <v>0</v>
      </c>
      <c r="AQ39" s="210"/>
      <c r="AR39" s="210"/>
      <c r="AS39" s="210"/>
      <c r="AT39" s="210"/>
      <c r="AU39" s="211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1"/>
      <c r="BK39" s="210"/>
      <c r="BL39" s="210"/>
      <c r="BM39" s="210"/>
      <c r="BN39" s="210"/>
      <c r="BO39" s="210"/>
      <c r="BP39" s="210"/>
      <c r="BQ39" s="210"/>
    </row>
    <row r="40" spans="1:69" ht="13.5" thickBot="1" x14ac:dyDescent="0.25">
      <c r="A40" s="14"/>
      <c r="B40" s="14"/>
      <c r="C40" s="14"/>
      <c r="D40" s="251" t="s">
        <v>93</v>
      </c>
      <c r="E40" s="252" t="s">
        <v>401</v>
      </c>
      <c r="F40" s="253">
        <f>B4+(26*B6)</f>
        <v>27</v>
      </c>
      <c r="G40" s="14"/>
      <c r="H40" s="1"/>
      <c r="I40" s="215"/>
      <c r="J40" s="216"/>
      <c r="K40" s="216"/>
      <c r="L40" s="216"/>
      <c r="M40" s="216"/>
      <c r="N40" s="216"/>
      <c r="O40" s="216"/>
      <c r="P40" s="4" t="s">
        <v>406</v>
      </c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4" t="s">
        <v>407</v>
      </c>
      <c r="AF40" s="216"/>
      <c r="AG40" s="216"/>
      <c r="AH40" s="216"/>
      <c r="AI40" s="216"/>
      <c r="AJ40" s="216"/>
      <c r="AK40" s="216"/>
      <c r="AL40" s="217"/>
      <c r="AN40" s="215"/>
      <c r="AO40" s="216"/>
      <c r="AP40" s="216"/>
      <c r="AQ40" s="216"/>
      <c r="AR40" s="216"/>
      <c r="AS40" s="216"/>
      <c r="AT40" s="216"/>
      <c r="AU40" s="4" t="s">
        <v>408</v>
      </c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4" t="s">
        <v>409</v>
      </c>
      <c r="BK40" s="216"/>
      <c r="BL40" s="216"/>
      <c r="BM40" s="216"/>
      <c r="BN40" s="216"/>
      <c r="BO40" s="216"/>
      <c r="BP40" s="216"/>
      <c r="BQ40" s="217"/>
    </row>
    <row r="41" spans="1:69" x14ac:dyDescent="0.2">
      <c r="A41" s="14"/>
      <c r="B41" s="14"/>
      <c r="C41" s="14"/>
      <c r="D41" s="251" t="s">
        <v>49</v>
      </c>
      <c r="E41" s="252" t="s">
        <v>401</v>
      </c>
      <c r="F41" s="253">
        <f>B4+(27*B6)</f>
        <v>28</v>
      </c>
      <c r="G41" s="14"/>
      <c r="H41" s="1"/>
      <c r="I41" s="219"/>
      <c r="J41" s="220">
        <f>F139</f>
        <v>126</v>
      </c>
      <c r="K41" s="221">
        <f>F62</f>
        <v>49</v>
      </c>
      <c r="L41" s="221">
        <f>F73</f>
        <v>60</v>
      </c>
      <c r="M41" s="221">
        <f>F23</f>
        <v>10</v>
      </c>
      <c r="N41" s="221">
        <f>F162</f>
        <v>149</v>
      </c>
      <c r="O41" s="221">
        <f>F153</f>
        <v>140</v>
      </c>
      <c r="P41" s="221">
        <f>F103</f>
        <v>90</v>
      </c>
      <c r="Q41" s="221">
        <f>F21</f>
        <v>8</v>
      </c>
      <c r="R41" s="221">
        <f>F63</f>
        <v>50</v>
      </c>
      <c r="S41" s="221">
        <f>F99</f>
        <v>86</v>
      </c>
      <c r="T41" s="221">
        <f>F136</f>
        <v>123</v>
      </c>
      <c r="U41" s="221">
        <f>F170</f>
        <v>157</v>
      </c>
      <c r="V41" s="222">
        <f>F70</f>
        <v>57</v>
      </c>
      <c r="W41" s="493">
        <f>SUMSQ(J41:V41)</f>
        <v>124865</v>
      </c>
      <c r="X41" s="223"/>
      <c r="Y41" s="224" t="s">
        <v>111</v>
      </c>
      <c r="Z41" s="225" t="s">
        <v>31</v>
      </c>
      <c r="AA41" s="225" t="s">
        <v>47</v>
      </c>
      <c r="AB41" s="225" t="s">
        <v>115</v>
      </c>
      <c r="AC41" s="225" t="s">
        <v>52</v>
      </c>
      <c r="AD41" s="225" t="s">
        <v>8</v>
      </c>
      <c r="AE41" s="225" t="s">
        <v>12</v>
      </c>
      <c r="AF41" s="225" t="s">
        <v>83</v>
      </c>
      <c r="AG41" s="225" t="s">
        <v>135</v>
      </c>
      <c r="AH41" s="225" t="s">
        <v>40</v>
      </c>
      <c r="AI41" s="225" t="s">
        <v>97</v>
      </c>
      <c r="AJ41" s="225" t="s">
        <v>392</v>
      </c>
      <c r="AK41" s="226" t="s">
        <v>29</v>
      </c>
      <c r="AL41" s="227"/>
      <c r="AN41" s="219"/>
      <c r="AO41" s="220">
        <f>F75</f>
        <v>62</v>
      </c>
      <c r="AP41" s="221">
        <f>F126</f>
        <v>113</v>
      </c>
      <c r="AQ41" s="221">
        <f>F171</f>
        <v>158</v>
      </c>
      <c r="AR41" s="221">
        <f>F59</f>
        <v>46</v>
      </c>
      <c r="AS41" s="221">
        <f>F116</f>
        <v>103</v>
      </c>
      <c r="AT41" s="221">
        <f>F161</f>
        <v>148</v>
      </c>
      <c r="AU41" s="221">
        <f>F45</f>
        <v>32</v>
      </c>
      <c r="AV41" s="221">
        <f>F99</f>
        <v>86</v>
      </c>
      <c r="AW41" s="221">
        <f>F146</f>
        <v>133</v>
      </c>
      <c r="AX41" s="221">
        <f>F27</f>
        <v>14</v>
      </c>
      <c r="AY41" s="221">
        <f>F89</f>
        <v>76</v>
      </c>
      <c r="AZ41" s="221">
        <f>F143</f>
        <v>130</v>
      </c>
      <c r="BA41" s="222">
        <f>F17</f>
        <v>4</v>
      </c>
      <c r="BB41" s="228">
        <f t="shared" ref="BB41:BB53" si="10">AO41+AP41+AQ41+AR41+AS41+AT41+AU41+AV41+AW41+AX41+AY41+AZ41+BA41</f>
        <v>1105</v>
      </c>
      <c r="BC41" s="223"/>
      <c r="BD41" s="224" t="s">
        <v>44</v>
      </c>
      <c r="BE41" s="225" t="s">
        <v>36</v>
      </c>
      <c r="BF41" s="225" t="s">
        <v>384</v>
      </c>
      <c r="BG41" s="225" t="s">
        <v>59</v>
      </c>
      <c r="BH41" s="225" t="s">
        <v>139</v>
      </c>
      <c r="BI41" s="225" t="s">
        <v>78</v>
      </c>
      <c r="BJ41" s="225" t="s">
        <v>114</v>
      </c>
      <c r="BK41" s="225" t="s">
        <v>40</v>
      </c>
      <c r="BL41" s="225" t="s">
        <v>126</v>
      </c>
      <c r="BM41" s="225" t="s">
        <v>118</v>
      </c>
      <c r="BN41" s="225" t="s">
        <v>88</v>
      </c>
      <c r="BO41" s="225" t="s">
        <v>383</v>
      </c>
      <c r="BP41" s="226" t="s">
        <v>82</v>
      </c>
      <c r="BQ41" s="227"/>
    </row>
    <row r="42" spans="1:69" x14ac:dyDescent="0.2">
      <c r="A42" s="14"/>
      <c r="B42" s="14"/>
      <c r="C42" s="14"/>
      <c r="D42" s="251" t="s">
        <v>16</v>
      </c>
      <c r="E42" s="252" t="s">
        <v>401</v>
      </c>
      <c r="F42" s="253">
        <f>B4+(28*B6)</f>
        <v>29</v>
      </c>
      <c r="G42" s="14"/>
      <c r="H42" s="1"/>
      <c r="I42" s="219"/>
      <c r="J42" s="233">
        <f>F156</f>
        <v>143</v>
      </c>
      <c r="K42" s="234">
        <f>F116</f>
        <v>103</v>
      </c>
      <c r="L42" s="234">
        <f>F17</f>
        <v>4</v>
      </c>
      <c r="M42" s="234">
        <f>F130</f>
        <v>117</v>
      </c>
      <c r="N42" s="234">
        <f>F118</f>
        <v>105</v>
      </c>
      <c r="O42" s="234">
        <f>F179</f>
        <v>166</v>
      </c>
      <c r="P42" s="234">
        <f>F54</f>
        <v>41</v>
      </c>
      <c r="Q42" s="234">
        <f>F141</f>
        <v>128</v>
      </c>
      <c r="R42" s="234">
        <f>F52</f>
        <v>39</v>
      </c>
      <c r="S42" s="234">
        <f>F91</f>
        <v>78</v>
      </c>
      <c r="T42" s="234">
        <f>F18</f>
        <v>5</v>
      </c>
      <c r="U42" s="234">
        <f>F88</f>
        <v>75</v>
      </c>
      <c r="V42" s="235">
        <f>F114</f>
        <v>101</v>
      </c>
      <c r="W42" s="494">
        <f t="shared" ref="W42:W53" si="11">SUMSQ(J42:V42)</f>
        <v>124865</v>
      </c>
      <c r="X42" s="223"/>
      <c r="Y42" s="236" t="s">
        <v>376</v>
      </c>
      <c r="Z42" s="237" t="s">
        <v>139</v>
      </c>
      <c r="AA42" s="237" t="s">
        <v>82</v>
      </c>
      <c r="AB42" s="237" t="s">
        <v>323</v>
      </c>
      <c r="AC42" s="237" t="s">
        <v>141</v>
      </c>
      <c r="AD42" s="237" t="s">
        <v>365</v>
      </c>
      <c r="AE42" s="237" t="s">
        <v>149</v>
      </c>
      <c r="AF42" s="237" t="s">
        <v>46</v>
      </c>
      <c r="AG42" s="237" t="s">
        <v>379</v>
      </c>
      <c r="AH42" s="237" t="s">
        <v>369</v>
      </c>
      <c r="AI42" s="237" t="s">
        <v>144</v>
      </c>
      <c r="AJ42" s="237" t="s">
        <v>162</v>
      </c>
      <c r="AK42" s="238" t="s">
        <v>45</v>
      </c>
      <c r="AL42" s="227"/>
      <c r="AN42" s="219"/>
      <c r="AO42" s="233">
        <f>F136</f>
        <v>123</v>
      </c>
      <c r="AP42" s="234">
        <f>F21</f>
        <v>8</v>
      </c>
      <c r="AQ42" s="234">
        <f>F68</f>
        <v>55</v>
      </c>
      <c r="AR42" s="234">
        <f>F118</f>
        <v>105</v>
      </c>
      <c r="AS42" s="234">
        <f>F180</f>
        <v>167</v>
      </c>
      <c r="AT42" s="234">
        <f>F65</f>
        <v>52</v>
      </c>
      <c r="AU42" s="234">
        <f>F108</f>
        <v>95</v>
      </c>
      <c r="AV42" s="234">
        <f>F166</f>
        <v>153</v>
      </c>
      <c r="AW42" s="234">
        <f>F48</f>
        <v>35</v>
      </c>
      <c r="AX42" s="234">
        <f>F93</f>
        <v>80</v>
      </c>
      <c r="AY42" s="234">
        <f>F150</f>
        <v>137</v>
      </c>
      <c r="AZ42" s="234">
        <f>F38</f>
        <v>25</v>
      </c>
      <c r="BA42" s="235">
        <f>F83</f>
        <v>70</v>
      </c>
      <c r="BB42" s="239">
        <f t="shared" si="10"/>
        <v>1105</v>
      </c>
      <c r="BC42" s="223"/>
      <c r="BD42" s="236" t="s">
        <v>97</v>
      </c>
      <c r="BE42" s="237" t="s">
        <v>83</v>
      </c>
      <c r="BF42" s="237" t="s">
        <v>50</v>
      </c>
      <c r="BG42" s="237" t="s">
        <v>141</v>
      </c>
      <c r="BH42" s="237" t="s">
        <v>396</v>
      </c>
      <c r="BI42" s="237" t="s">
        <v>400</v>
      </c>
      <c r="BJ42" s="237" t="s">
        <v>56</v>
      </c>
      <c r="BK42" s="237" t="s">
        <v>67</v>
      </c>
      <c r="BL42" s="237" t="s">
        <v>26</v>
      </c>
      <c r="BM42" s="237" t="s">
        <v>87</v>
      </c>
      <c r="BN42" s="237" t="s">
        <v>41</v>
      </c>
      <c r="BO42" s="237" t="s">
        <v>159</v>
      </c>
      <c r="BP42" s="238" t="s">
        <v>35</v>
      </c>
      <c r="BQ42" s="227"/>
    </row>
    <row r="43" spans="1:69" x14ac:dyDescent="0.2">
      <c r="A43" s="14"/>
      <c r="B43" s="14"/>
      <c r="C43" s="14"/>
      <c r="D43" s="251" t="s">
        <v>116</v>
      </c>
      <c r="E43" s="252" t="s">
        <v>401</v>
      </c>
      <c r="F43" s="253">
        <f>B4+(29*B6)</f>
        <v>30</v>
      </c>
      <c r="G43" s="14"/>
      <c r="H43" s="1"/>
      <c r="I43" s="219"/>
      <c r="J43" s="233">
        <f>F120</f>
        <v>107</v>
      </c>
      <c r="K43" s="234">
        <f>F154</f>
        <v>141</v>
      </c>
      <c r="L43" s="234">
        <f>F53</f>
        <v>40</v>
      </c>
      <c r="M43" s="234">
        <f>F89</f>
        <v>76</v>
      </c>
      <c r="N43" s="234">
        <f>F68</f>
        <v>55</v>
      </c>
      <c r="O43" s="234">
        <f>F25</f>
        <v>12</v>
      </c>
      <c r="P43" s="234">
        <f>F161</f>
        <v>148</v>
      </c>
      <c r="Q43" s="234">
        <f>F111</f>
        <v>98</v>
      </c>
      <c r="R43" s="234">
        <f>F142</f>
        <v>129</v>
      </c>
      <c r="S43" s="234">
        <f>F175</f>
        <v>162</v>
      </c>
      <c r="T43" s="234">
        <f>F20</f>
        <v>7</v>
      </c>
      <c r="U43" s="234">
        <f>F85</f>
        <v>72</v>
      </c>
      <c r="V43" s="235">
        <f>F71</f>
        <v>58</v>
      </c>
      <c r="W43" s="494">
        <f t="shared" si="11"/>
        <v>124865</v>
      </c>
      <c r="X43" s="223"/>
      <c r="Y43" s="236" t="s">
        <v>22</v>
      </c>
      <c r="Z43" s="237" t="s">
        <v>10</v>
      </c>
      <c r="AA43" s="237" t="s">
        <v>130</v>
      </c>
      <c r="AB43" s="237" t="s">
        <v>88</v>
      </c>
      <c r="AC43" s="237" t="s">
        <v>50</v>
      </c>
      <c r="AD43" s="237" t="s">
        <v>168</v>
      </c>
      <c r="AE43" s="237" t="s">
        <v>78</v>
      </c>
      <c r="AF43" s="237" t="s">
        <v>119</v>
      </c>
      <c r="AG43" s="237" t="s">
        <v>96</v>
      </c>
      <c r="AH43" s="237" t="s">
        <v>374</v>
      </c>
      <c r="AI43" s="237" t="s">
        <v>43</v>
      </c>
      <c r="AJ43" s="237" t="s">
        <v>68</v>
      </c>
      <c r="AK43" s="238" t="s">
        <v>122</v>
      </c>
      <c r="AL43" s="227"/>
      <c r="AN43" s="219"/>
      <c r="AO43" s="233">
        <f>F30</f>
        <v>17</v>
      </c>
      <c r="AP43" s="234">
        <f>F88</f>
        <v>75</v>
      </c>
      <c r="AQ43" s="234">
        <f>F139</f>
        <v>126</v>
      </c>
      <c r="AR43" s="234">
        <f>F15</f>
        <v>2</v>
      </c>
      <c r="AS43" s="234">
        <f>F72</f>
        <v>59</v>
      </c>
      <c r="AT43" s="234">
        <f>F129</f>
        <v>116</v>
      </c>
      <c r="AU43" s="234">
        <f>F174</f>
        <v>161</v>
      </c>
      <c r="AV43" s="234">
        <f>F58</f>
        <v>45</v>
      </c>
      <c r="AW43" s="234">
        <f>F112</f>
        <v>99</v>
      </c>
      <c r="AX43" s="234">
        <f>F159</f>
        <v>146</v>
      </c>
      <c r="AY43" s="234">
        <f>F40</f>
        <v>27</v>
      </c>
      <c r="AZ43" s="234">
        <f>F102</f>
        <v>89</v>
      </c>
      <c r="BA43" s="235">
        <f>F156</f>
        <v>143</v>
      </c>
      <c r="BB43" s="239">
        <f t="shared" si="10"/>
        <v>1105</v>
      </c>
      <c r="BC43" s="223"/>
      <c r="BD43" s="236" t="s">
        <v>23</v>
      </c>
      <c r="BE43" s="237" t="s">
        <v>162</v>
      </c>
      <c r="BF43" s="237" t="s">
        <v>111</v>
      </c>
      <c r="BG43" s="237" t="s">
        <v>157</v>
      </c>
      <c r="BH43" s="237" t="s">
        <v>142</v>
      </c>
      <c r="BI43" s="237" t="s">
        <v>131</v>
      </c>
      <c r="BJ43" s="237" t="s">
        <v>377</v>
      </c>
      <c r="BK43" s="237" t="s">
        <v>13</v>
      </c>
      <c r="BL43" s="237" t="s">
        <v>24</v>
      </c>
      <c r="BM43" s="237" t="s">
        <v>112</v>
      </c>
      <c r="BN43" s="237" t="s">
        <v>93</v>
      </c>
      <c r="BO43" s="237" t="s">
        <v>32</v>
      </c>
      <c r="BP43" s="238" t="s">
        <v>376</v>
      </c>
      <c r="BQ43" s="227"/>
    </row>
    <row r="44" spans="1:69" x14ac:dyDescent="0.2">
      <c r="A44" s="14"/>
      <c r="B44" s="14"/>
      <c r="C44" s="14"/>
      <c r="D44" s="251" t="s">
        <v>136</v>
      </c>
      <c r="E44" s="252" t="s">
        <v>401</v>
      </c>
      <c r="F44" s="253">
        <f>B4+(30*B6)</f>
        <v>31</v>
      </c>
      <c r="G44" s="14"/>
      <c r="H44" s="1"/>
      <c r="I44" s="219"/>
      <c r="J44" s="233">
        <f>F48</f>
        <v>35</v>
      </c>
      <c r="K44" s="234">
        <f>F46</f>
        <v>33</v>
      </c>
      <c r="L44" s="234">
        <f>F107</f>
        <v>94</v>
      </c>
      <c r="M44" s="234">
        <f>F86</f>
        <v>73</v>
      </c>
      <c r="N44" s="234">
        <f>F100</f>
        <v>87</v>
      </c>
      <c r="O44" s="234">
        <f>F50</f>
        <v>37</v>
      </c>
      <c r="P44" s="234">
        <f>F22</f>
        <v>9</v>
      </c>
      <c r="Q44" s="234">
        <f>F152</f>
        <v>139</v>
      </c>
      <c r="R44" s="234">
        <f>F149</f>
        <v>136</v>
      </c>
      <c r="S44" s="234">
        <f>F159</f>
        <v>146</v>
      </c>
      <c r="T44" s="234">
        <f>F181</f>
        <v>168</v>
      </c>
      <c r="U44" s="234">
        <f>F64</f>
        <v>51</v>
      </c>
      <c r="V44" s="235">
        <f>F110</f>
        <v>97</v>
      </c>
      <c r="W44" s="494">
        <f t="shared" si="11"/>
        <v>124865</v>
      </c>
      <c r="X44" s="223"/>
      <c r="Y44" s="236" t="s">
        <v>26</v>
      </c>
      <c r="Z44" s="237" t="s">
        <v>92</v>
      </c>
      <c r="AA44" s="237" t="s">
        <v>51</v>
      </c>
      <c r="AB44" s="237" t="s">
        <v>81</v>
      </c>
      <c r="AC44" s="237" t="s">
        <v>153</v>
      </c>
      <c r="AD44" s="237" t="s">
        <v>176</v>
      </c>
      <c r="AE44" s="237" t="s">
        <v>150</v>
      </c>
      <c r="AF44" s="237" t="s">
        <v>30</v>
      </c>
      <c r="AG44" s="237" t="s">
        <v>75</v>
      </c>
      <c r="AH44" s="237" t="s">
        <v>112</v>
      </c>
      <c r="AI44" s="237" t="s">
        <v>393</v>
      </c>
      <c r="AJ44" s="237" t="s">
        <v>146</v>
      </c>
      <c r="AK44" s="238" t="s">
        <v>145</v>
      </c>
      <c r="AL44" s="227"/>
      <c r="AN44" s="219"/>
      <c r="AO44" s="233">
        <f>F96</f>
        <v>83</v>
      </c>
      <c r="AP44" s="234">
        <f>F149</f>
        <v>136</v>
      </c>
      <c r="AQ44" s="234">
        <f>F34</f>
        <v>21</v>
      </c>
      <c r="AR44" s="234">
        <f>F81</f>
        <v>68</v>
      </c>
      <c r="AS44" s="234">
        <f>F131</f>
        <v>118</v>
      </c>
      <c r="AT44" s="234">
        <f>F24</f>
        <v>11</v>
      </c>
      <c r="AU44" s="234">
        <f>F78</f>
        <v>65</v>
      </c>
      <c r="AV44" s="234">
        <f>F121</f>
        <v>108</v>
      </c>
      <c r="AW44" s="234">
        <f>F179</f>
        <v>166</v>
      </c>
      <c r="AX44" s="234">
        <f>F61</f>
        <v>48</v>
      </c>
      <c r="AY44" s="234">
        <f>F106</f>
        <v>93</v>
      </c>
      <c r="AZ44" s="234">
        <f>F163</f>
        <v>150</v>
      </c>
      <c r="BA44" s="235">
        <f>F51</f>
        <v>38</v>
      </c>
      <c r="BB44" s="239">
        <f t="shared" si="10"/>
        <v>1105</v>
      </c>
      <c r="BC44" s="223"/>
      <c r="BD44" s="236" t="s">
        <v>80</v>
      </c>
      <c r="BE44" s="237" t="s">
        <v>75</v>
      </c>
      <c r="BF44" s="237" t="s">
        <v>54</v>
      </c>
      <c r="BG44" s="237" t="s">
        <v>94</v>
      </c>
      <c r="BH44" s="237" t="s">
        <v>60</v>
      </c>
      <c r="BI44" s="237" t="s">
        <v>120</v>
      </c>
      <c r="BJ44" s="237" t="s">
        <v>366</v>
      </c>
      <c r="BK44" s="237" t="s">
        <v>108</v>
      </c>
      <c r="BL44" s="237" t="s">
        <v>365</v>
      </c>
      <c r="BM44" s="237" t="s">
        <v>101</v>
      </c>
      <c r="BN44" s="237" t="s">
        <v>66</v>
      </c>
      <c r="BO44" s="237" t="s">
        <v>25</v>
      </c>
      <c r="BP44" s="238" t="s">
        <v>57</v>
      </c>
      <c r="BQ44" s="227"/>
    </row>
    <row r="45" spans="1:69" x14ac:dyDescent="0.2">
      <c r="A45" s="14"/>
      <c r="B45" s="14"/>
      <c r="C45" s="14"/>
      <c r="D45" s="251" t="s">
        <v>114</v>
      </c>
      <c r="E45" s="252" t="s">
        <v>401</v>
      </c>
      <c r="F45" s="253">
        <f>B4+(31*B6)</f>
        <v>32</v>
      </c>
      <c r="G45" s="14"/>
      <c r="H45" s="1"/>
      <c r="I45" s="219"/>
      <c r="J45" s="233">
        <f>F151</f>
        <v>138</v>
      </c>
      <c r="K45" s="234">
        <f>F134</f>
        <v>121</v>
      </c>
      <c r="L45" s="234">
        <f>F92</f>
        <v>79</v>
      </c>
      <c r="M45" s="234">
        <f>F155</f>
        <v>142</v>
      </c>
      <c r="N45" s="234">
        <f>F26</f>
        <v>13</v>
      </c>
      <c r="O45" s="234">
        <f>F115</f>
        <v>102</v>
      </c>
      <c r="P45" s="234">
        <f>F87</f>
        <v>74</v>
      </c>
      <c r="Q45" s="234">
        <f>F19</f>
        <v>6</v>
      </c>
      <c r="R45" s="234">
        <f>F121</f>
        <v>108</v>
      </c>
      <c r="S45" s="234">
        <f>F15</f>
        <v>2</v>
      </c>
      <c r="T45" s="234">
        <f>F82</f>
        <v>69</v>
      </c>
      <c r="U45" s="234">
        <f>F119</f>
        <v>106</v>
      </c>
      <c r="V45" s="235">
        <f>F158</f>
        <v>145</v>
      </c>
      <c r="W45" s="494">
        <f t="shared" si="11"/>
        <v>124865</v>
      </c>
      <c r="X45" s="223"/>
      <c r="Y45" s="236" t="s">
        <v>98</v>
      </c>
      <c r="Z45" s="237" t="s">
        <v>27</v>
      </c>
      <c r="AA45" s="237" t="s">
        <v>84</v>
      </c>
      <c r="AB45" s="237" t="s">
        <v>123</v>
      </c>
      <c r="AC45" s="237" t="s">
        <v>375</v>
      </c>
      <c r="AD45" s="237" t="s">
        <v>9</v>
      </c>
      <c r="AE45" s="237" t="s">
        <v>70</v>
      </c>
      <c r="AF45" s="237" t="s">
        <v>28</v>
      </c>
      <c r="AG45" s="237" t="s">
        <v>108</v>
      </c>
      <c r="AH45" s="237" t="s">
        <v>157</v>
      </c>
      <c r="AI45" s="237" t="s">
        <v>152</v>
      </c>
      <c r="AJ45" s="237" t="s">
        <v>134</v>
      </c>
      <c r="AK45" s="238" t="s">
        <v>121</v>
      </c>
      <c r="AL45" s="227"/>
      <c r="AN45" s="219"/>
      <c r="AO45" s="233">
        <f>F169</f>
        <v>156</v>
      </c>
      <c r="AP45" s="234">
        <f>F43</f>
        <v>30</v>
      </c>
      <c r="AQ45" s="234">
        <f>F101</f>
        <v>88</v>
      </c>
      <c r="AR45" s="234">
        <f>F152</f>
        <v>139</v>
      </c>
      <c r="AS45" s="234">
        <f>F28</f>
        <v>15</v>
      </c>
      <c r="AT45" s="234">
        <f>F85</f>
        <v>72</v>
      </c>
      <c r="AU45" s="234">
        <f>F142</f>
        <v>129</v>
      </c>
      <c r="AV45" s="234">
        <f>F18</f>
        <v>5</v>
      </c>
      <c r="AW45" s="234">
        <f>F71</f>
        <v>58</v>
      </c>
      <c r="AX45" s="234">
        <f>F125</f>
        <v>112</v>
      </c>
      <c r="AY45" s="234">
        <f>F172</f>
        <v>159</v>
      </c>
      <c r="AZ45" s="234">
        <f>F53</f>
        <v>40</v>
      </c>
      <c r="BA45" s="235">
        <f>F115</f>
        <v>102</v>
      </c>
      <c r="BB45" s="239">
        <f t="shared" si="10"/>
        <v>1105</v>
      </c>
      <c r="BC45" s="223"/>
      <c r="BD45" s="236" t="s">
        <v>397</v>
      </c>
      <c r="BE45" s="237" t="s">
        <v>116</v>
      </c>
      <c r="BF45" s="237" t="s">
        <v>95</v>
      </c>
      <c r="BG45" s="237" t="s">
        <v>30</v>
      </c>
      <c r="BH45" s="237" t="s">
        <v>17</v>
      </c>
      <c r="BI45" s="237" t="s">
        <v>68</v>
      </c>
      <c r="BJ45" s="237" t="s">
        <v>96</v>
      </c>
      <c r="BK45" s="237" t="s">
        <v>144</v>
      </c>
      <c r="BL45" s="237" t="s">
        <v>122</v>
      </c>
      <c r="BM45" s="237" t="s">
        <v>104</v>
      </c>
      <c r="BN45" s="237" t="s">
        <v>368</v>
      </c>
      <c r="BO45" s="237" t="s">
        <v>130</v>
      </c>
      <c r="BP45" s="238" t="s">
        <v>9</v>
      </c>
      <c r="BQ45" s="227"/>
    </row>
    <row r="46" spans="1:69" x14ac:dyDescent="0.2">
      <c r="A46" s="14"/>
      <c r="B46" s="14"/>
      <c r="C46" s="14"/>
      <c r="D46" s="251" t="s">
        <v>92</v>
      </c>
      <c r="E46" s="252" t="s">
        <v>401</v>
      </c>
      <c r="F46" s="253">
        <f>B4+(32*B6)</f>
        <v>33</v>
      </c>
      <c r="G46" s="14"/>
      <c r="H46" s="1"/>
      <c r="I46" s="219"/>
      <c r="J46" s="233">
        <f>F180</f>
        <v>167</v>
      </c>
      <c r="K46" s="234">
        <f>F157</f>
        <v>144</v>
      </c>
      <c r="L46" s="234">
        <f>F117</f>
        <v>104</v>
      </c>
      <c r="M46" s="234">
        <f>F81</f>
        <v>68</v>
      </c>
      <c r="N46" s="234">
        <f>F36</f>
        <v>23</v>
      </c>
      <c r="O46" s="234">
        <f>F44</f>
        <v>31</v>
      </c>
      <c r="P46" s="234">
        <f>F148</f>
        <v>135</v>
      </c>
      <c r="Q46" s="234">
        <f>F32</f>
        <v>19</v>
      </c>
      <c r="R46" s="234">
        <f>F132</f>
        <v>119</v>
      </c>
      <c r="S46" s="234">
        <f>F72</f>
        <v>59</v>
      </c>
      <c r="T46" s="234">
        <f>F90</f>
        <v>77</v>
      </c>
      <c r="U46" s="234">
        <f>F140</f>
        <v>127</v>
      </c>
      <c r="V46" s="235">
        <f>F45</f>
        <v>32</v>
      </c>
      <c r="W46" s="494">
        <f t="shared" si="11"/>
        <v>124865</v>
      </c>
      <c r="X46" s="223"/>
      <c r="Y46" s="236" t="s">
        <v>396</v>
      </c>
      <c r="Z46" s="237" t="s">
        <v>169</v>
      </c>
      <c r="AA46" s="237" t="s">
        <v>385</v>
      </c>
      <c r="AB46" s="237" t="s">
        <v>94</v>
      </c>
      <c r="AC46" s="237" t="s">
        <v>127</v>
      </c>
      <c r="AD46" s="237" t="s">
        <v>136</v>
      </c>
      <c r="AE46" s="237" t="s">
        <v>63</v>
      </c>
      <c r="AF46" s="237" t="s">
        <v>34</v>
      </c>
      <c r="AG46" s="237" t="s">
        <v>175</v>
      </c>
      <c r="AH46" s="237" t="s">
        <v>142</v>
      </c>
      <c r="AI46" s="237" t="s">
        <v>77</v>
      </c>
      <c r="AJ46" s="237" t="s">
        <v>11</v>
      </c>
      <c r="AK46" s="238" t="s">
        <v>114</v>
      </c>
      <c r="AL46" s="227"/>
      <c r="AN46" s="219"/>
      <c r="AO46" s="233">
        <f>F64</f>
        <v>51</v>
      </c>
      <c r="AP46" s="234">
        <f>F109</f>
        <v>96</v>
      </c>
      <c r="AQ46" s="234">
        <f>F162</f>
        <v>149</v>
      </c>
      <c r="AR46" s="234">
        <f>F47</f>
        <v>34</v>
      </c>
      <c r="AS46" s="234">
        <f>F94</f>
        <v>81</v>
      </c>
      <c r="AT46" s="234">
        <f>F144</f>
        <v>131</v>
      </c>
      <c r="AU46" s="234">
        <f>F37</f>
        <v>24</v>
      </c>
      <c r="AV46" s="234">
        <f>F91</f>
        <v>78</v>
      </c>
      <c r="AW46" s="234">
        <f>F134</f>
        <v>121</v>
      </c>
      <c r="AX46" s="234">
        <f>F23</f>
        <v>10</v>
      </c>
      <c r="AY46" s="234">
        <f>F74</f>
        <v>61</v>
      </c>
      <c r="AZ46" s="234">
        <f>F119</f>
        <v>106</v>
      </c>
      <c r="BA46" s="235">
        <f>F176</f>
        <v>163</v>
      </c>
      <c r="BB46" s="239">
        <f t="shared" si="10"/>
        <v>1105</v>
      </c>
      <c r="BC46" s="223"/>
      <c r="BD46" s="236" t="s">
        <v>146</v>
      </c>
      <c r="BE46" s="237" t="s">
        <v>48</v>
      </c>
      <c r="BF46" s="237" t="s">
        <v>52</v>
      </c>
      <c r="BG46" s="237" t="s">
        <v>160</v>
      </c>
      <c r="BH46" s="237" t="s">
        <v>163</v>
      </c>
      <c r="BI46" s="237" t="s">
        <v>156</v>
      </c>
      <c r="BJ46" s="237" t="s">
        <v>65</v>
      </c>
      <c r="BK46" s="237" t="s">
        <v>369</v>
      </c>
      <c r="BL46" s="237" t="s">
        <v>27</v>
      </c>
      <c r="BM46" s="237" t="s">
        <v>115</v>
      </c>
      <c r="BN46" s="237" t="s">
        <v>61</v>
      </c>
      <c r="BO46" s="237" t="s">
        <v>134</v>
      </c>
      <c r="BP46" s="238" t="s">
        <v>378</v>
      </c>
      <c r="BQ46" s="227"/>
    </row>
    <row r="47" spans="1:69" x14ac:dyDescent="0.2">
      <c r="A47" s="14"/>
      <c r="B47" s="14"/>
      <c r="C47" s="14"/>
      <c r="D47" s="251" t="s">
        <v>160</v>
      </c>
      <c r="E47" s="252" t="s">
        <v>401</v>
      </c>
      <c r="F47" s="253">
        <f>B4+(33*B6)</f>
        <v>34</v>
      </c>
      <c r="G47" s="14"/>
      <c r="H47" s="1"/>
      <c r="I47" s="219"/>
      <c r="J47" s="233">
        <f>F49</f>
        <v>36</v>
      </c>
      <c r="K47" s="234">
        <f>F135</f>
        <v>122</v>
      </c>
      <c r="L47" s="234">
        <f>F43</f>
        <v>30</v>
      </c>
      <c r="M47" s="234">
        <f>F47</f>
        <v>34</v>
      </c>
      <c r="N47" s="234">
        <f>F143</f>
        <v>130</v>
      </c>
      <c r="O47" s="234">
        <f>F60</f>
        <v>47</v>
      </c>
      <c r="P47" s="234">
        <f>F98</f>
        <v>85</v>
      </c>
      <c r="Q47" s="234">
        <f>F109</f>
        <v>96</v>
      </c>
      <c r="R47" s="234">
        <f>F14</f>
        <v>1</v>
      </c>
      <c r="S47" s="234">
        <f>F128</f>
        <v>115</v>
      </c>
      <c r="T47" s="234">
        <f>F112</f>
        <v>99</v>
      </c>
      <c r="U47" s="234">
        <f>F167</f>
        <v>154</v>
      </c>
      <c r="V47" s="235">
        <f>F169</f>
        <v>156</v>
      </c>
      <c r="W47" s="494">
        <f t="shared" si="11"/>
        <v>124865</v>
      </c>
      <c r="X47" s="223"/>
      <c r="Y47" s="236" t="s">
        <v>37</v>
      </c>
      <c r="Z47" s="237" t="s">
        <v>155</v>
      </c>
      <c r="AA47" s="237" t="s">
        <v>116</v>
      </c>
      <c r="AB47" s="237" t="s">
        <v>160</v>
      </c>
      <c r="AC47" s="237" t="s">
        <v>383</v>
      </c>
      <c r="AD47" s="237" t="s">
        <v>102</v>
      </c>
      <c r="AE47" s="237" t="s">
        <v>103</v>
      </c>
      <c r="AF47" s="237" t="s">
        <v>48</v>
      </c>
      <c r="AG47" s="237" t="s">
        <v>55</v>
      </c>
      <c r="AH47" s="237" t="s">
        <v>148</v>
      </c>
      <c r="AI47" s="237" t="s">
        <v>24</v>
      </c>
      <c r="AJ47" s="237" t="s">
        <v>158</v>
      </c>
      <c r="AK47" s="238" t="s">
        <v>397</v>
      </c>
      <c r="AL47" s="227"/>
      <c r="AN47" s="219"/>
      <c r="AO47" s="233">
        <f>F128</f>
        <v>115</v>
      </c>
      <c r="AP47" s="234">
        <f>F182</f>
        <v>169</v>
      </c>
      <c r="AQ47" s="234">
        <f>F56</f>
        <v>43</v>
      </c>
      <c r="AR47" s="234">
        <f>F114</f>
        <v>101</v>
      </c>
      <c r="AS47" s="234">
        <f>F165</f>
        <v>152</v>
      </c>
      <c r="AT47" s="234">
        <f>F41</f>
        <v>28</v>
      </c>
      <c r="AU47" s="234">
        <f>F98</f>
        <v>85</v>
      </c>
      <c r="AV47" s="234">
        <f>F155</f>
        <v>142</v>
      </c>
      <c r="AW47" s="234">
        <f>F31</f>
        <v>18</v>
      </c>
      <c r="AX47" s="234">
        <f>F84</f>
        <v>71</v>
      </c>
      <c r="AY47" s="234">
        <f>F138</f>
        <v>125</v>
      </c>
      <c r="AZ47" s="234">
        <f>F16</f>
        <v>3</v>
      </c>
      <c r="BA47" s="235">
        <f>F66</f>
        <v>53</v>
      </c>
      <c r="BB47" s="239">
        <f t="shared" si="10"/>
        <v>1105</v>
      </c>
      <c r="BC47" s="223"/>
      <c r="BD47" s="236" t="s">
        <v>148</v>
      </c>
      <c r="BE47" s="237" t="s">
        <v>388</v>
      </c>
      <c r="BF47" s="237" t="s">
        <v>39</v>
      </c>
      <c r="BG47" s="237" t="s">
        <v>45</v>
      </c>
      <c r="BH47" s="237" t="s">
        <v>79</v>
      </c>
      <c r="BI47" s="237" t="s">
        <v>49</v>
      </c>
      <c r="BJ47" s="237" t="s">
        <v>103</v>
      </c>
      <c r="BK47" s="237" t="s">
        <v>123</v>
      </c>
      <c r="BL47" s="237" t="s">
        <v>91</v>
      </c>
      <c r="BM47" s="237" t="s">
        <v>106</v>
      </c>
      <c r="BN47" s="237" t="s">
        <v>133</v>
      </c>
      <c r="BO47" s="237" t="s">
        <v>72</v>
      </c>
      <c r="BP47" s="238" t="s">
        <v>138</v>
      </c>
      <c r="BQ47" s="227"/>
    </row>
    <row r="48" spans="1:69" x14ac:dyDescent="0.2">
      <c r="A48" s="14"/>
      <c r="B48" s="14"/>
      <c r="C48" s="14"/>
      <c r="D48" s="251" t="s">
        <v>26</v>
      </c>
      <c r="E48" s="252" t="s">
        <v>401</v>
      </c>
      <c r="F48" s="253">
        <f>B4+(34*B6)</f>
        <v>35</v>
      </c>
      <c r="G48" s="14"/>
      <c r="H48" s="1"/>
      <c r="I48" s="219"/>
      <c r="J48" s="233">
        <f>F27</f>
        <v>14</v>
      </c>
      <c r="K48" s="234">
        <f>F16</f>
        <v>3</v>
      </c>
      <c r="L48" s="234">
        <f>F108</f>
        <v>95</v>
      </c>
      <c r="M48" s="234">
        <f>F93</f>
        <v>80</v>
      </c>
      <c r="N48" s="234">
        <f>F163</f>
        <v>150</v>
      </c>
      <c r="O48" s="234">
        <f>F104</f>
        <v>91</v>
      </c>
      <c r="P48" s="234">
        <f>F129</f>
        <v>116</v>
      </c>
      <c r="Q48" s="234">
        <f>F166</f>
        <v>153</v>
      </c>
      <c r="R48" s="234">
        <f>F137</f>
        <v>124</v>
      </c>
      <c r="S48" s="234">
        <f>F79</f>
        <v>66</v>
      </c>
      <c r="T48" s="234">
        <f>F146</f>
        <v>133</v>
      </c>
      <c r="U48" s="234">
        <f>F75</f>
        <v>62</v>
      </c>
      <c r="V48" s="235">
        <f>F31</f>
        <v>18</v>
      </c>
      <c r="W48" s="494">
        <f t="shared" si="11"/>
        <v>124865</v>
      </c>
      <c r="X48" s="223"/>
      <c r="Y48" s="236" t="s">
        <v>118</v>
      </c>
      <c r="Z48" s="237" t="s">
        <v>72</v>
      </c>
      <c r="AA48" s="237" t="s">
        <v>56</v>
      </c>
      <c r="AB48" s="237" t="s">
        <v>87</v>
      </c>
      <c r="AC48" s="237" t="s">
        <v>25</v>
      </c>
      <c r="AD48" s="237" t="s">
        <v>391</v>
      </c>
      <c r="AE48" s="237" t="s">
        <v>131</v>
      </c>
      <c r="AF48" s="237" t="s">
        <v>67</v>
      </c>
      <c r="AG48" s="237" t="s">
        <v>113</v>
      </c>
      <c r="AH48" s="237" t="s">
        <v>15</v>
      </c>
      <c r="AI48" s="237" t="s">
        <v>126</v>
      </c>
      <c r="AJ48" s="237" t="s">
        <v>44</v>
      </c>
      <c r="AK48" s="238" t="s">
        <v>91</v>
      </c>
      <c r="AL48" s="227"/>
      <c r="AN48" s="219"/>
      <c r="AO48" s="233">
        <f>F20</f>
        <v>7</v>
      </c>
      <c r="AP48" s="234">
        <f>F77</f>
        <v>64</v>
      </c>
      <c r="AQ48" s="234">
        <f>F122</f>
        <v>109</v>
      </c>
      <c r="AR48" s="234">
        <f>F175</f>
        <v>162</v>
      </c>
      <c r="AS48" s="234">
        <f>F60</f>
        <v>47</v>
      </c>
      <c r="AT48" s="234">
        <f>F107</f>
        <v>94</v>
      </c>
      <c r="AU48" s="234">
        <f>F157</f>
        <v>144</v>
      </c>
      <c r="AV48" s="234">
        <f>F50</f>
        <v>37</v>
      </c>
      <c r="AW48" s="234">
        <f>F104</f>
        <v>91</v>
      </c>
      <c r="AX48" s="234">
        <f>F147</f>
        <v>134</v>
      </c>
      <c r="AY48" s="234">
        <f>F36</f>
        <v>23</v>
      </c>
      <c r="AZ48" s="234">
        <f>F87</f>
        <v>74</v>
      </c>
      <c r="BA48" s="235">
        <f>F132</f>
        <v>119</v>
      </c>
      <c r="BB48" s="239">
        <f t="shared" si="10"/>
        <v>1105</v>
      </c>
      <c r="BC48" s="223"/>
      <c r="BD48" s="236" t="s">
        <v>43</v>
      </c>
      <c r="BE48" s="237" t="s">
        <v>165</v>
      </c>
      <c r="BF48" s="237" t="s">
        <v>107</v>
      </c>
      <c r="BG48" s="237" t="s">
        <v>374</v>
      </c>
      <c r="BH48" s="237" t="s">
        <v>102</v>
      </c>
      <c r="BI48" s="237" t="s">
        <v>51</v>
      </c>
      <c r="BJ48" s="237" t="s">
        <v>169</v>
      </c>
      <c r="BK48" s="237" t="s">
        <v>176</v>
      </c>
      <c r="BL48" s="237" t="s">
        <v>391</v>
      </c>
      <c r="BM48" s="237" t="s">
        <v>109</v>
      </c>
      <c r="BN48" s="237" t="s">
        <v>127</v>
      </c>
      <c r="BO48" s="237" t="s">
        <v>70</v>
      </c>
      <c r="BP48" s="238" t="s">
        <v>175</v>
      </c>
      <c r="BQ48" s="227"/>
    </row>
    <row r="49" spans="1:70" x14ac:dyDescent="0.2">
      <c r="A49" s="14"/>
      <c r="B49" s="14"/>
      <c r="C49" s="14"/>
      <c r="D49" s="251" t="s">
        <v>37</v>
      </c>
      <c r="E49" s="252" t="s">
        <v>401</v>
      </c>
      <c r="F49" s="253">
        <f>B4+(35*B6)</f>
        <v>36</v>
      </c>
      <c r="G49" s="14"/>
      <c r="H49" s="1"/>
      <c r="I49" s="219"/>
      <c r="J49" s="233">
        <f>F95</f>
        <v>82</v>
      </c>
      <c r="K49" s="234">
        <f>F38</f>
        <v>25</v>
      </c>
      <c r="L49" s="234">
        <f>F102</f>
        <v>89</v>
      </c>
      <c r="M49" s="234">
        <f>F66</f>
        <v>53</v>
      </c>
      <c r="N49" s="234">
        <f>F80</f>
        <v>67</v>
      </c>
      <c r="O49" s="234">
        <f>F126</f>
        <v>113</v>
      </c>
      <c r="P49" s="234">
        <f>F178</f>
        <v>165</v>
      </c>
      <c r="Q49" s="234">
        <f>F97</f>
        <v>84</v>
      </c>
      <c r="R49" s="234">
        <f>F33</f>
        <v>20</v>
      </c>
      <c r="S49" s="234">
        <f>F168</f>
        <v>155</v>
      </c>
      <c r="T49" s="234">
        <f>F39</f>
        <v>26</v>
      </c>
      <c r="U49" s="234">
        <f>F174</f>
        <v>161</v>
      </c>
      <c r="V49" s="235">
        <f>F78</f>
        <v>65</v>
      </c>
      <c r="W49" s="494">
        <f t="shared" si="11"/>
        <v>124865</v>
      </c>
      <c r="X49" s="223"/>
      <c r="Y49" s="236" t="s">
        <v>69</v>
      </c>
      <c r="Z49" s="237" t="s">
        <v>159</v>
      </c>
      <c r="AA49" s="237" t="s">
        <v>32</v>
      </c>
      <c r="AB49" s="237" t="s">
        <v>138</v>
      </c>
      <c r="AC49" s="237" t="s">
        <v>21</v>
      </c>
      <c r="AD49" s="237" t="s">
        <v>36</v>
      </c>
      <c r="AE49" s="237" t="s">
        <v>367</v>
      </c>
      <c r="AF49" s="237" t="s">
        <v>71</v>
      </c>
      <c r="AG49" s="237" t="s">
        <v>64</v>
      </c>
      <c r="AH49" s="237" t="s">
        <v>62</v>
      </c>
      <c r="AI49" s="237" t="s">
        <v>387</v>
      </c>
      <c r="AJ49" s="237" t="s">
        <v>377</v>
      </c>
      <c r="AK49" s="238" t="s">
        <v>366</v>
      </c>
      <c r="AL49" s="227"/>
      <c r="AN49" s="219"/>
      <c r="AO49" s="233">
        <f>F79</f>
        <v>66</v>
      </c>
      <c r="AP49" s="234">
        <f>F141</f>
        <v>128</v>
      </c>
      <c r="AQ49" s="234">
        <f>F26</f>
        <v>13</v>
      </c>
      <c r="AR49" s="234">
        <f>F69</f>
        <v>56</v>
      </c>
      <c r="AS49" s="234">
        <f>F127</f>
        <v>114</v>
      </c>
      <c r="AT49" s="234">
        <f>F178</f>
        <v>165</v>
      </c>
      <c r="AU49" s="234">
        <f>F54</f>
        <v>41</v>
      </c>
      <c r="AV49" s="234">
        <f>F111</f>
        <v>98</v>
      </c>
      <c r="AW49" s="234">
        <f>F168</f>
        <v>155</v>
      </c>
      <c r="AX49" s="234">
        <f>F44</f>
        <v>31</v>
      </c>
      <c r="AY49" s="234">
        <f>F97</f>
        <v>84</v>
      </c>
      <c r="AZ49" s="234">
        <f>F151</f>
        <v>138</v>
      </c>
      <c r="BA49" s="235">
        <f>F29</f>
        <v>16</v>
      </c>
      <c r="BB49" s="239">
        <f t="shared" si="10"/>
        <v>1105</v>
      </c>
      <c r="BC49" s="223"/>
      <c r="BD49" s="236" t="s">
        <v>15</v>
      </c>
      <c r="BE49" s="237" t="s">
        <v>46</v>
      </c>
      <c r="BF49" s="237" t="s">
        <v>375</v>
      </c>
      <c r="BG49" s="237" t="s">
        <v>86</v>
      </c>
      <c r="BH49" s="237" t="s">
        <v>128</v>
      </c>
      <c r="BI49" s="237" t="s">
        <v>367</v>
      </c>
      <c r="BJ49" s="237" t="s">
        <v>149</v>
      </c>
      <c r="BK49" s="237" t="s">
        <v>119</v>
      </c>
      <c r="BL49" s="237" t="s">
        <v>62</v>
      </c>
      <c r="BM49" s="237" t="s">
        <v>136</v>
      </c>
      <c r="BN49" s="237" t="s">
        <v>71</v>
      </c>
      <c r="BO49" s="237" t="s">
        <v>98</v>
      </c>
      <c r="BP49" s="238" t="s">
        <v>19</v>
      </c>
      <c r="BQ49" s="227"/>
    </row>
    <row r="50" spans="1:70" x14ac:dyDescent="0.2">
      <c r="A50" s="14"/>
      <c r="B50" s="14"/>
      <c r="C50" s="14"/>
      <c r="D50" s="251" t="s">
        <v>176</v>
      </c>
      <c r="E50" s="252" t="s">
        <v>401</v>
      </c>
      <c r="F50" s="253">
        <f>B4+(36*B6)</f>
        <v>37</v>
      </c>
      <c r="G50" s="14"/>
      <c r="H50" s="1"/>
      <c r="I50" s="219"/>
      <c r="J50" s="233">
        <f>F55</f>
        <v>42</v>
      </c>
      <c r="K50" s="234">
        <f>F113</f>
        <v>100</v>
      </c>
      <c r="L50" s="234">
        <f>F51</f>
        <v>38</v>
      </c>
      <c r="M50" s="234">
        <f>F171</f>
        <v>158</v>
      </c>
      <c r="N50" s="234">
        <f>F173</f>
        <v>160</v>
      </c>
      <c r="O50" s="234">
        <f>F177</f>
        <v>164</v>
      </c>
      <c r="P50" s="234">
        <f>F106</f>
        <v>93</v>
      </c>
      <c r="Q50" s="234">
        <f>F58</f>
        <v>45</v>
      </c>
      <c r="R50" s="234">
        <f>F57</f>
        <v>44</v>
      </c>
      <c r="S50" s="234">
        <f>F124</f>
        <v>111</v>
      </c>
      <c r="T50" s="234">
        <f>F76</f>
        <v>63</v>
      </c>
      <c r="U50" s="234">
        <f>F29</f>
        <v>16</v>
      </c>
      <c r="V50" s="235">
        <f>F84</f>
        <v>71</v>
      </c>
      <c r="W50" s="494">
        <f t="shared" si="11"/>
        <v>124865</v>
      </c>
      <c r="X50" s="223"/>
      <c r="Y50" s="236" t="s">
        <v>125</v>
      </c>
      <c r="Z50" s="237" t="s">
        <v>89</v>
      </c>
      <c r="AA50" s="237" t="s">
        <v>57</v>
      </c>
      <c r="AB50" s="237" t="s">
        <v>384</v>
      </c>
      <c r="AC50" s="237" t="s">
        <v>373</v>
      </c>
      <c r="AD50" s="237" t="s">
        <v>386</v>
      </c>
      <c r="AE50" s="237" t="s">
        <v>66</v>
      </c>
      <c r="AF50" s="237" t="s">
        <v>13</v>
      </c>
      <c r="AG50" s="237" t="s">
        <v>105</v>
      </c>
      <c r="AH50" s="237" t="s">
        <v>14</v>
      </c>
      <c r="AI50" s="237" t="s">
        <v>73</v>
      </c>
      <c r="AJ50" s="237" t="s">
        <v>19</v>
      </c>
      <c r="AK50" s="238" t="s">
        <v>106</v>
      </c>
      <c r="AL50" s="227"/>
      <c r="AN50" s="219"/>
      <c r="AO50" s="233">
        <f>F145</f>
        <v>132</v>
      </c>
      <c r="AP50" s="234">
        <f>F33</f>
        <v>20</v>
      </c>
      <c r="AQ50" s="234">
        <f>F90</f>
        <v>77</v>
      </c>
      <c r="AR50" s="234">
        <f>F135</f>
        <v>122</v>
      </c>
      <c r="AS50" s="234">
        <f>F19</f>
        <v>6</v>
      </c>
      <c r="AT50" s="234">
        <f>F73</f>
        <v>60</v>
      </c>
      <c r="AU50" s="234">
        <f>F120</f>
        <v>107</v>
      </c>
      <c r="AV50" s="234">
        <f>F170</f>
        <v>157</v>
      </c>
      <c r="AW50" s="234">
        <f>F63</f>
        <v>50</v>
      </c>
      <c r="AX50" s="234">
        <f>F117</f>
        <v>104</v>
      </c>
      <c r="AY50" s="234">
        <f>F160</f>
        <v>147</v>
      </c>
      <c r="AZ50" s="234">
        <f>F49</f>
        <v>36</v>
      </c>
      <c r="BA50" s="235">
        <f>F100</f>
        <v>87</v>
      </c>
      <c r="BB50" s="239">
        <f t="shared" si="10"/>
        <v>1105</v>
      </c>
      <c r="BC50" s="223"/>
      <c r="BD50" s="236" t="s">
        <v>74</v>
      </c>
      <c r="BE50" s="237" t="s">
        <v>64</v>
      </c>
      <c r="BF50" s="237" t="s">
        <v>77</v>
      </c>
      <c r="BG50" s="237" t="s">
        <v>155</v>
      </c>
      <c r="BH50" s="237" t="s">
        <v>28</v>
      </c>
      <c r="BI50" s="237" t="s">
        <v>47</v>
      </c>
      <c r="BJ50" s="237" t="s">
        <v>22</v>
      </c>
      <c r="BK50" s="237" t="s">
        <v>392</v>
      </c>
      <c r="BL50" s="237" t="s">
        <v>135</v>
      </c>
      <c r="BM50" s="237" t="s">
        <v>385</v>
      </c>
      <c r="BN50" s="237" t="s">
        <v>147</v>
      </c>
      <c r="BO50" s="237" t="s">
        <v>37</v>
      </c>
      <c r="BP50" s="238" t="s">
        <v>153</v>
      </c>
      <c r="BQ50" s="227"/>
    </row>
    <row r="51" spans="1:70" x14ac:dyDescent="0.2">
      <c r="A51" s="14"/>
      <c r="B51" s="14"/>
      <c r="C51" s="14"/>
      <c r="D51" s="251" t="s">
        <v>57</v>
      </c>
      <c r="E51" s="252" t="s">
        <v>401</v>
      </c>
      <c r="F51" s="253">
        <f>B4+(37*B6)</f>
        <v>38</v>
      </c>
      <c r="G51" s="14"/>
      <c r="H51" s="1"/>
      <c r="I51" s="219"/>
      <c r="J51" s="233">
        <f>F65</f>
        <v>52</v>
      </c>
      <c r="K51" s="234">
        <f>F138</f>
        <v>125</v>
      </c>
      <c r="L51" s="234">
        <f>F164</f>
        <v>151</v>
      </c>
      <c r="M51" s="234">
        <f>F127</f>
        <v>114</v>
      </c>
      <c r="N51" s="234">
        <f>F37</f>
        <v>24</v>
      </c>
      <c r="O51" s="234">
        <f>F105</f>
        <v>92</v>
      </c>
      <c r="P51" s="234">
        <f>F24</f>
        <v>11</v>
      </c>
      <c r="Q51" s="234">
        <f>F147</f>
        <v>134</v>
      </c>
      <c r="R51" s="234">
        <f>F145</f>
        <v>132</v>
      </c>
      <c r="S51" s="234">
        <f>F83</f>
        <v>70</v>
      </c>
      <c r="T51" s="234">
        <f>F150</f>
        <v>137</v>
      </c>
      <c r="U51" s="234">
        <f>F61</f>
        <v>48</v>
      </c>
      <c r="V51" s="235">
        <f>F28</f>
        <v>15</v>
      </c>
      <c r="W51" s="494">
        <f t="shared" si="11"/>
        <v>124865</v>
      </c>
      <c r="X51" s="223"/>
      <c r="Y51" s="236" t="s">
        <v>400</v>
      </c>
      <c r="Z51" s="237" t="s">
        <v>133</v>
      </c>
      <c r="AA51" s="237" t="s">
        <v>143</v>
      </c>
      <c r="AB51" s="237" t="s">
        <v>128</v>
      </c>
      <c r="AC51" s="237" t="s">
        <v>65</v>
      </c>
      <c r="AD51" s="237" t="s">
        <v>9</v>
      </c>
      <c r="AE51" s="237" t="s">
        <v>120</v>
      </c>
      <c r="AF51" s="237" t="s">
        <v>109</v>
      </c>
      <c r="AG51" s="237" t="s">
        <v>74</v>
      </c>
      <c r="AH51" s="237" t="s">
        <v>35</v>
      </c>
      <c r="AI51" s="237" t="s">
        <v>41</v>
      </c>
      <c r="AJ51" s="237" t="s">
        <v>101</v>
      </c>
      <c r="AK51" s="238" t="s">
        <v>17</v>
      </c>
      <c r="AL51" s="227"/>
      <c r="AN51" s="219"/>
      <c r="AO51" s="233">
        <f>F42</f>
        <v>29</v>
      </c>
      <c r="AP51" s="234">
        <f>F92</f>
        <v>79</v>
      </c>
      <c r="AQ51" s="234">
        <f>F154</f>
        <v>141</v>
      </c>
      <c r="AR51" s="234">
        <f>F39</f>
        <v>26</v>
      </c>
      <c r="AS51" s="234">
        <f>F82</f>
        <v>69</v>
      </c>
      <c r="AT51" s="234">
        <f>F140</f>
        <v>127</v>
      </c>
      <c r="AU51" s="234">
        <f>F22</f>
        <v>9</v>
      </c>
      <c r="AV51" s="234">
        <f>F67</f>
        <v>54</v>
      </c>
      <c r="AW51" s="234">
        <f>F124</f>
        <v>111</v>
      </c>
      <c r="AX51" s="234">
        <f>F181</f>
        <v>168</v>
      </c>
      <c r="AY51" s="234">
        <f>F57</f>
        <v>44</v>
      </c>
      <c r="AZ51" s="234">
        <f>F110</f>
        <v>97</v>
      </c>
      <c r="BA51" s="235">
        <f>F164</f>
        <v>151</v>
      </c>
      <c r="BB51" s="239">
        <f t="shared" si="10"/>
        <v>1105</v>
      </c>
      <c r="BC51" s="223"/>
      <c r="BD51" s="236" t="s">
        <v>16</v>
      </c>
      <c r="BE51" s="237" t="s">
        <v>84</v>
      </c>
      <c r="BF51" s="237" t="s">
        <v>10</v>
      </c>
      <c r="BG51" s="237" t="s">
        <v>387</v>
      </c>
      <c r="BH51" s="237" t="s">
        <v>152</v>
      </c>
      <c r="BI51" s="237" t="s">
        <v>11</v>
      </c>
      <c r="BJ51" s="237" t="s">
        <v>150</v>
      </c>
      <c r="BK51" s="237" t="s">
        <v>18</v>
      </c>
      <c r="BL51" s="237" t="s">
        <v>14</v>
      </c>
      <c r="BM51" s="237" t="s">
        <v>393</v>
      </c>
      <c r="BN51" s="237" t="s">
        <v>105</v>
      </c>
      <c r="BO51" s="237" t="s">
        <v>145</v>
      </c>
      <c r="BP51" s="238" t="s">
        <v>143</v>
      </c>
      <c r="BQ51" s="227"/>
    </row>
    <row r="52" spans="1:70" x14ac:dyDescent="0.2">
      <c r="A52" s="14"/>
      <c r="B52" s="14"/>
      <c r="C52" s="14"/>
      <c r="D52" s="251" t="s">
        <v>379</v>
      </c>
      <c r="E52" s="252" t="s">
        <v>401</v>
      </c>
      <c r="F52" s="253">
        <f>B4+(38*B6)</f>
        <v>39</v>
      </c>
      <c r="G52" s="14"/>
      <c r="H52" s="1"/>
      <c r="I52" s="219"/>
      <c r="J52" s="233">
        <f>F56</f>
        <v>43</v>
      </c>
      <c r="K52" s="234">
        <f>F34</f>
        <v>21</v>
      </c>
      <c r="L52" s="234">
        <f>F165</f>
        <v>152</v>
      </c>
      <c r="M52" s="234">
        <f>F176</f>
        <v>163</v>
      </c>
      <c r="N52" s="234">
        <f>F94</f>
        <v>81</v>
      </c>
      <c r="O52" s="234">
        <f>F77</f>
        <v>64</v>
      </c>
      <c r="P52" s="234">
        <f>F42</f>
        <v>29</v>
      </c>
      <c r="Q52" s="234">
        <f>F96</f>
        <v>83</v>
      </c>
      <c r="R52" s="234">
        <f>F160</f>
        <v>147</v>
      </c>
      <c r="S52" s="234">
        <f>F40</f>
        <v>27</v>
      </c>
      <c r="T52" s="234">
        <f>F123</f>
        <v>110</v>
      </c>
      <c r="U52" s="234">
        <f>F67</f>
        <v>54</v>
      </c>
      <c r="V52" s="235">
        <f>F144</f>
        <v>131</v>
      </c>
      <c r="W52" s="494">
        <f t="shared" si="11"/>
        <v>124865</v>
      </c>
      <c r="X52" s="223"/>
      <c r="Y52" s="236" t="s">
        <v>39</v>
      </c>
      <c r="Z52" s="237" t="s">
        <v>54</v>
      </c>
      <c r="AA52" s="237" t="s">
        <v>79</v>
      </c>
      <c r="AB52" s="237" t="s">
        <v>378</v>
      </c>
      <c r="AC52" s="237" t="s">
        <v>163</v>
      </c>
      <c r="AD52" s="237" t="s">
        <v>165</v>
      </c>
      <c r="AE52" s="237" t="s">
        <v>16</v>
      </c>
      <c r="AF52" s="237" t="s">
        <v>80</v>
      </c>
      <c r="AG52" s="237" t="s">
        <v>147</v>
      </c>
      <c r="AH52" s="237" t="s">
        <v>93</v>
      </c>
      <c r="AI52" s="237" t="s">
        <v>58</v>
      </c>
      <c r="AJ52" s="237" t="s">
        <v>18</v>
      </c>
      <c r="AK52" s="238" t="s">
        <v>156</v>
      </c>
      <c r="AL52" s="227"/>
      <c r="AN52" s="219"/>
      <c r="AO52" s="233">
        <f>F113</f>
        <v>100</v>
      </c>
      <c r="AP52" s="234">
        <f>F158</f>
        <v>145</v>
      </c>
      <c r="AQ52" s="234">
        <f>F46</f>
        <v>33</v>
      </c>
      <c r="AR52" s="234">
        <f>F103</f>
        <v>90</v>
      </c>
      <c r="AS52" s="234">
        <f>F148</f>
        <v>135</v>
      </c>
      <c r="AT52" s="234">
        <f>F32</f>
        <v>19</v>
      </c>
      <c r="AU52" s="234">
        <f>F86</f>
        <v>73</v>
      </c>
      <c r="AV52" s="234">
        <f>F133</f>
        <v>120</v>
      </c>
      <c r="AW52" s="234">
        <f>F14</f>
        <v>1</v>
      </c>
      <c r="AX52" s="234">
        <f>F76</f>
        <v>63</v>
      </c>
      <c r="AY52" s="234">
        <f>F130</f>
        <v>117</v>
      </c>
      <c r="AZ52" s="234">
        <f>F173</f>
        <v>160</v>
      </c>
      <c r="BA52" s="235">
        <f>F62</f>
        <v>49</v>
      </c>
      <c r="BB52" s="239">
        <f t="shared" si="10"/>
        <v>1105</v>
      </c>
      <c r="BC52" s="223"/>
      <c r="BD52" s="236" t="s">
        <v>89</v>
      </c>
      <c r="BE52" s="237" t="s">
        <v>121</v>
      </c>
      <c r="BF52" s="237" t="s">
        <v>92</v>
      </c>
      <c r="BG52" s="237" t="s">
        <v>12</v>
      </c>
      <c r="BH52" s="237" t="s">
        <v>63</v>
      </c>
      <c r="BI52" s="237" t="s">
        <v>34</v>
      </c>
      <c r="BJ52" s="237" t="s">
        <v>81</v>
      </c>
      <c r="BK52" s="237" t="s">
        <v>38</v>
      </c>
      <c r="BL52" s="237" t="s">
        <v>55</v>
      </c>
      <c r="BM52" s="237" t="s">
        <v>73</v>
      </c>
      <c r="BN52" s="237" t="s">
        <v>323</v>
      </c>
      <c r="BO52" s="237" t="s">
        <v>373</v>
      </c>
      <c r="BP52" s="238" t="s">
        <v>31</v>
      </c>
      <c r="BQ52" s="227"/>
    </row>
    <row r="53" spans="1:70" ht="13.5" thickBot="1" x14ac:dyDescent="0.25">
      <c r="A53" s="14"/>
      <c r="B53" s="14"/>
      <c r="C53" s="14"/>
      <c r="D53" s="251" t="s">
        <v>130</v>
      </c>
      <c r="E53" s="252" t="s">
        <v>401</v>
      </c>
      <c r="F53" s="253">
        <f>B4+(39*B6)</f>
        <v>40</v>
      </c>
      <c r="G53" s="14"/>
      <c r="H53" s="1"/>
      <c r="I53" s="219"/>
      <c r="J53" s="254">
        <f>F133</f>
        <v>120</v>
      </c>
      <c r="K53" s="255">
        <f>F131</f>
        <v>118</v>
      </c>
      <c r="L53" s="255">
        <f>F182</f>
        <v>169</v>
      </c>
      <c r="M53" s="255">
        <f>F30</f>
        <v>17</v>
      </c>
      <c r="N53" s="255">
        <f>F74</f>
        <v>61</v>
      </c>
      <c r="O53" s="255">
        <f>F59</f>
        <v>46</v>
      </c>
      <c r="P53" s="255">
        <f>F122</f>
        <v>109</v>
      </c>
      <c r="Q53" s="255">
        <f>F125</f>
        <v>112</v>
      </c>
      <c r="R53" s="255">
        <f>F69</f>
        <v>56</v>
      </c>
      <c r="S53" s="255">
        <f>F41</f>
        <v>28</v>
      </c>
      <c r="T53" s="255">
        <f>F101</f>
        <v>88</v>
      </c>
      <c r="U53" s="255">
        <f>F35</f>
        <v>22</v>
      </c>
      <c r="V53" s="256">
        <f>F172</f>
        <v>159</v>
      </c>
      <c r="W53" s="494">
        <f t="shared" si="11"/>
        <v>124865</v>
      </c>
      <c r="X53" s="223"/>
      <c r="Y53" s="257" t="s">
        <v>38</v>
      </c>
      <c r="Z53" s="258" t="s">
        <v>60</v>
      </c>
      <c r="AA53" s="258" t="s">
        <v>388</v>
      </c>
      <c r="AB53" s="258" t="s">
        <v>23</v>
      </c>
      <c r="AC53" s="258" t="s">
        <v>61</v>
      </c>
      <c r="AD53" s="258" t="s">
        <v>59</v>
      </c>
      <c r="AE53" s="258" t="s">
        <v>107</v>
      </c>
      <c r="AF53" s="258" t="s">
        <v>104</v>
      </c>
      <c r="AG53" s="258" t="s">
        <v>86</v>
      </c>
      <c r="AH53" s="258" t="s">
        <v>49</v>
      </c>
      <c r="AI53" s="258" t="s">
        <v>95</v>
      </c>
      <c r="AJ53" s="258" t="s">
        <v>100</v>
      </c>
      <c r="AK53" s="259" t="s">
        <v>368</v>
      </c>
      <c r="AL53" s="227"/>
      <c r="AN53" s="219"/>
      <c r="AO53" s="254">
        <f>F177</f>
        <v>164</v>
      </c>
      <c r="AP53" s="255">
        <f>F55</f>
        <v>42</v>
      </c>
      <c r="AQ53" s="255">
        <f>F105</f>
        <v>92</v>
      </c>
      <c r="AR53" s="255">
        <f>F167</f>
        <v>154</v>
      </c>
      <c r="AS53" s="255">
        <f>F52</f>
        <v>39</v>
      </c>
      <c r="AT53" s="255">
        <f>F95</f>
        <v>82</v>
      </c>
      <c r="AU53" s="255">
        <f>F153</f>
        <v>140</v>
      </c>
      <c r="AV53" s="255">
        <f>F35</f>
        <v>22</v>
      </c>
      <c r="AW53" s="255">
        <f>F80</f>
        <v>67</v>
      </c>
      <c r="AX53" s="255">
        <f>F137</f>
        <v>124</v>
      </c>
      <c r="AY53" s="255">
        <f>F25</f>
        <v>12</v>
      </c>
      <c r="AZ53" s="255">
        <f>F70</f>
        <v>57</v>
      </c>
      <c r="BA53" s="256">
        <f>F123</f>
        <v>110</v>
      </c>
      <c r="BB53" s="239">
        <f t="shared" si="10"/>
        <v>1105</v>
      </c>
      <c r="BC53" s="223"/>
      <c r="BD53" s="257" t="s">
        <v>386</v>
      </c>
      <c r="BE53" s="258" t="s">
        <v>125</v>
      </c>
      <c r="BF53" s="258" t="s">
        <v>166</v>
      </c>
      <c r="BG53" s="258" t="s">
        <v>158</v>
      </c>
      <c r="BH53" s="258" t="s">
        <v>379</v>
      </c>
      <c r="BI53" s="258" t="s">
        <v>69</v>
      </c>
      <c r="BJ53" s="258" t="s">
        <v>8</v>
      </c>
      <c r="BK53" s="258" t="s">
        <v>100</v>
      </c>
      <c r="BL53" s="258" t="s">
        <v>21</v>
      </c>
      <c r="BM53" s="258" t="s">
        <v>113</v>
      </c>
      <c r="BN53" s="258" t="s">
        <v>168</v>
      </c>
      <c r="BO53" s="258" t="s">
        <v>29</v>
      </c>
      <c r="BP53" s="259" t="s">
        <v>58</v>
      </c>
      <c r="BQ53" s="227"/>
    </row>
    <row r="54" spans="1:70" x14ac:dyDescent="0.2">
      <c r="A54" s="14"/>
      <c r="B54" s="14"/>
      <c r="C54" s="14"/>
      <c r="D54" s="251" t="s">
        <v>149</v>
      </c>
      <c r="E54" s="252" t="s">
        <v>401</v>
      </c>
      <c r="F54" s="264">
        <f>B4+(40*B6)</f>
        <v>41</v>
      </c>
      <c r="G54" s="14"/>
      <c r="H54" s="1"/>
      <c r="I54" s="219"/>
      <c r="J54" s="260">
        <f>SUM(J41:J53)</f>
        <v>1105</v>
      </c>
      <c r="K54" s="261">
        <f t="shared" ref="K54:V54" si="12">SUM(K41:K53)</f>
        <v>1105</v>
      </c>
      <c r="L54" s="261">
        <f t="shared" si="12"/>
        <v>1105</v>
      </c>
      <c r="M54" s="261">
        <f t="shared" si="12"/>
        <v>1105</v>
      </c>
      <c r="N54" s="261">
        <f t="shared" si="12"/>
        <v>1105</v>
      </c>
      <c r="O54" s="261">
        <f t="shared" si="12"/>
        <v>1105</v>
      </c>
      <c r="P54" s="261">
        <f t="shared" si="12"/>
        <v>1105</v>
      </c>
      <c r="Q54" s="261">
        <f t="shared" si="12"/>
        <v>1105</v>
      </c>
      <c r="R54" s="261">
        <f t="shared" si="12"/>
        <v>1105</v>
      </c>
      <c r="S54" s="261">
        <f t="shared" si="12"/>
        <v>1105</v>
      </c>
      <c r="T54" s="261">
        <f t="shared" si="12"/>
        <v>1105</v>
      </c>
      <c r="U54" s="261">
        <f t="shared" si="12"/>
        <v>1105</v>
      </c>
      <c r="V54" s="261">
        <f t="shared" si="12"/>
        <v>1105</v>
      </c>
      <c r="W54" s="495">
        <f>SUMSQ(J41,K42,L43,M44,N45,O46,P47,Q48,R49,S50,T51,U52,V53)</f>
        <v>124865</v>
      </c>
      <c r="X54" s="22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  <c r="AK54" s="263"/>
      <c r="AL54" s="227"/>
      <c r="AN54" s="219"/>
      <c r="AO54" s="260">
        <f t="shared" ref="AO54:BA54" si="13">AO41+AO42+AO43+AO44+AO45+AO46+AO47+AO48+AO49+AO50+AO51+AO52+AO53</f>
        <v>1105</v>
      </c>
      <c r="AP54" s="261">
        <f t="shared" si="13"/>
        <v>1105</v>
      </c>
      <c r="AQ54" s="261">
        <f t="shared" si="13"/>
        <v>1105</v>
      </c>
      <c r="AR54" s="261">
        <f t="shared" si="13"/>
        <v>1105</v>
      </c>
      <c r="AS54" s="261">
        <f t="shared" si="13"/>
        <v>1105</v>
      </c>
      <c r="AT54" s="261">
        <f t="shared" si="13"/>
        <v>1105</v>
      </c>
      <c r="AU54" s="261">
        <f t="shared" si="13"/>
        <v>1105</v>
      </c>
      <c r="AV54" s="261">
        <f t="shared" si="13"/>
        <v>1105</v>
      </c>
      <c r="AW54" s="261">
        <f t="shared" si="13"/>
        <v>1105</v>
      </c>
      <c r="AX54" s="261">
        <f t="shared" si="13"/>
        <v>1105</v>
      </c>
      <c r="AY54" s="261">
        <f t="shared" si="13"/>
        <v>1105</v>
      </c>
      <c r="AZ54" s="261">
        <f t="shared" si="13"/>
        <v>1105</v>
      </c>
      <c r="BA54" s="261">
        <f t="shared" si="13"/>
        <v>1105</v>
      </c>
      <c r="BB54" s="262">
        <f>AO41^2+AP42^2+AQ43^2+AR44^2+AS45^2+AT46^2+AU47^2+AV48^2+AW49^2+AX50^2+AY51^2+AZ52^2+BA53^2</f>
        <v>124865</v>
      </c>
      <c r="BC54" s="223"/>
      <c r="BD54" s="263"/>
      <c r="BE54" s="263"/>
      <c r="BF54" s="263"/>
      <c r="BG54" s="263"/>
      <c r="BH54" s="263"/>
      <c r="BI54" s="263"/>
      <c r="BJ54" s="263"/>
      <c r="BK54" s="263"/>
      <c r="BL54" s="263"/>
      <c r="BM54" s="263"/>
      <c r="BN54" s="263"/>
      <c r="BO54" s="263"/>
      <c r="BP54" s="263"/>
      <c r="BQ54" s="227"/>
    </row>
    <row r="55" spans="1:70" ht="13.5" thickBot="1" x14ac:dyDescent="0.25">
      <c r="A55" s="14"/>
      <c r="B55" s="14"/>
      <c r="C55" s="14"/>
      <c r="D55" s="251" t="s">
        <v>125</v>
      </c>
      <c r="E55" s="252" t="s">
        <v>401</v>
      </c>
      <c r="F55" s="253">
        <f>B4+(41*B6)</f>
        <v>42</v>
      </c>
      <c r="G55" s="14"/>
      <c r="H55" s="1"/>
      <c r="I55" s="219"/>
      <c r="J55" s="265">
        <f>SUMSQ(J41:J53)</f>
        <v>124865</v>
      </c>
      <c r="K55" s="266">
        <f t="shared" ref="K55:V55" si="14">SUMSQ(K41:K53)</f>
        <v>124865</v>
      </c>
      <c r="L55" s="266">
        <f t="shared" si="14"/>
        <v>124865</v>
      </c>
      <c r="M55" s="266">
        <f t="shared" si="14"/>
        <v>124865</v>
      </c>
      <c r="N55" s="266">
        <f t="shared" si="14"/>
        <v>124865</v>
      </c>
      <c r="O55" s="266">
        <f t="shared" si="14"/>
        <v>124865</v>
      </c>
      <c r="P55" s="266">
        <f t="shared" si="14"/>
        <v>124865</v>
      </c>
      <c r="Q55" s="266">
        <f t="shared" si="14"/>
        <v>124865</v>
      </c>
      <c r="R55" s="266">
        <f t="shared" si="14"/>
        <v>124865</v>
      </c>
      <c r="S55" s="266">
        <f t="shared" si="14"/>
        <v>124865</v>
      </c>
      <c r="T55" s="266">
        <f t="shared" si="14"/>
        <v>124865</v>
      </c>
      <c r="U55" s="266">
        <f t="shared" si="14"/>
        <v>124865</v>
      </c>
      <c r="V55" s="266">
        <f t="shared" si="14"/>
        <v>124865</v>
      </c>
      <c r="W55" s="267">
        <f>SUMSQ(J53,K52,L51,M50,N49,O48,P47,Q46,R45,S44,T43,U42,V41)</f>
        <v>124865</v>
      </c>
      <c r="X55" s="223"/>
      <c r="Y55" s="268" t="s">
        <v>111</v>
      </c>
      <c r="Z55" s="268" t="s">
        <v>139</v>
      </c>
      <c r="AA55" s="268" t="s">
        <v>130</v>
      </c>
      <c r="AB55" s="268" t="s">
        <v>81</v>
      </c>
      <c r="AC55" s="268" t="s">
        <v>375</v>
      </c>
      <c r="AD55" s="268" t="s">
        <v>136</v>
      </c>
      <c r="AE55" s="268" t="s">
        <v>103</v>
      </c>
      <c r="AF55" s="268" t="s">
        <v>67</v>
      </c>
      <c r="AG55" s="268" t="s">
        <v>64</v>
      </c>
      <c r="AH55" s="268" t="s">
        <v>14</v>
      </c>
      <c r="AI55" s="268" t="s">
        <v>41</v>
      </c>
      <c r="AJ55" s="268" t="s">
        <v>18</v>
      </c>
      <c r="AK55" s="268" t="s">
        <v>368</v>
      </c>
      <c r="AL55" s="227"/>
      <c r="AN55" s="219"/>
      <c r="AO55" s="269">
        <f>AO53+AP41+AQ42+AR43+AS44+AT45+AU46+AV47+AW48+AX49+AY50+AZ51+BA52</f>
        <v>1105</v>
      </c>
      <c r="AP55" s="270">
        <f>AP53+AO52+AQ41+AR42+AS43+AT44+AU45+AV46+AW47+AX48+AY49+AZ50+BA51</f>
        <v>1105</v>
      </c>
      <c r="AQ55" s="270">
        <f>AQ53+AP52+AO51+AR41+AS42+AT43+AU44+AV45+AW46+AX47+AY48+AZ49+BA50</f>
        <v>1105</v>
      </c>
      <c r="AR55" s="270">
        <f>AR53+AQ52+AP51+AO50+AS41+AT42+AU43+AV44+AW45+AX46+AY47+AZ48+BA49</f>
        <v>1105</v>
      </c>
      <c r="AS55" s="270">
        <f>AS53+AR52+AQ51+AP50+AO49+AT41+AU42+AV43+AW44+AX45+AY46+AZ47+BA48</f>
        <v>1105</v>
      </c>
      <c r="AT55" s="270">
        <f>AT53+AS52+AR51+AQ50+AP49+AO48+AU41+AV42+AW43+AX44+AY45+AZ46+BA47</f>
        <v>1105</v>
      </c>
      <c r="AU55" s="270">
        <f>AU53+AT52+AS51+AR50+AQ49+AP48+AO47+AV41+AW42+AX43+AY44+AZ45+BA46</f>
        <v>1105</v>
      </c>
      <c r="AV55" s="270">
        <f>AV53+AU52+AT51+AS50+AR49+AQ48+AP47+AO46+AW41+AX42+AY43+AZ44+BA45</f>
        <v>1105</v>
      </c>
      <c r="AW55" s="270">
        <f>AW53+AV52+AU51+AT50+AS49+AR48+AQ47+AP46+AO45+AX41+AY42+AZ43+BA44</f>
        <v>1105</v>
      </c>
      <c r="AX55" s="270">
        <f>AX53+AW52+AV51+AU50+AT49+AS48+AR47+AQ46+AP45+AO44+AY41+AZ42+BA43</f>
        <v>1105</v>
      </c>
      <c r="AY55" s="270">
        <f>AY53+AX52+AW51+AV50+AU49+AT48+AS47+AR46+AQ45+AP44+AO43+AZ41+BA42</f>
        <v>1105</v>
      </c>
      <c r="AZ55" s="270">
        <f>AZ53+AY52+AX51+AW50+AV49+AU48+AT47+AS46+AR45+AQ44+AP43+AO42+BA41</f>
        <v>1105</v>
      </c>
      <c r="BA55" s="270">
        <f>BA53+AZ52+AY51+AX50+AW49+AV48+AU47+AT46+AS45+AR44+AQ43+AP42+AO41</f>
        <v>1105</v>
      </c>
      <c r="BB55" s="271">
        <f>BA41^2+AZ42^2+AY43^2+AX44^2+AW45^2+AV46^2+AU47^2+AT48^2+AS49^2+AR50^2+AQ51^2+AP52^2+AO53^2</f>
        <v>124865</v>
      </c>
      <c r="BC55" s="223"/>
      <c r="BD55" s="237" t="s">
        <v>44</v>
      </c>
      <c r="BE55" s="237" t="s">
        <v>83</v>
      </c>
      <c r="BF55" s="237" t="s">
        <v>111</v>
      </c>
      <c r="BG55" s="237" t="s">
        <v>94</v>
      </c>
      <c r="BH55" s="237" t="s">
        <v>17</v>
      </c>
      <c r="BI55" s="237" t="s">
        <v>156</v>
      </c>
      <c r="BJ55" s="237" t="s">
        <v>103</v>
      </c>
      <c r="BK55" s="237" t="s">
        <v>176</v>
      </c>
      <c r="BL55" s="237" t="s">
        <v>62</v>
      </c>
      <c r="BM55" s="237" t="s">
        <v>385</v>
      </c>
      <c r="BN55" s="237" t="s">
        <v>105</v>
      </c>
      <c r="BO55" s="237" t="s">
        <v>373</v>
      </c>
      <c r="BP55" s="237" t="s">
        <v>58</v>
      </c>
      <c r="BQ55" s="227"/>
    </row>
    <row r="56" spans="1:70" ht="13.5" thickBot="1" x14ac:dyDescent="0.25">
      <c r="A56" s="14"/>
      <c r="B56" s="14"/>
      <c r="C56" s="14"/>
      <c r="D56" s="251" t="s">
        <v>39</v>
      </c>
      <c r="E56" s="252" t="s">
        <v>401</v>
      </c>
      <c r="F56" s="253">
        <f>B4+(42*B6)</f>
        <v>43</v>
      </c>
      <c r="G56" s="14"/>
      <c r="H56" s="1"/>
      <c r="I56" s="219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68" t="s">
        <v>38</v>
      </c>
      <c r="Z56" s="268" t="s">
        <v>54</v>
      </c>
      <c r="AA56" s="268" t="s">
        <v>143</v>
      </c>
      <c r="AB56" s="268" t="s">
        <v>384</v>
      </c>
      <c r="AC56" s="268" t="s">
        <v>21</v>
      </c>
      <c r="AD56" s="268" t="s">
        <v>391</v>
      </c>
      <c r="AE56" s="268" t="s">
        <v>103</v>
      </c>
      <c r="AF56" s="268" t="s">
        <v>34</v>
      </c>
      <c r="AG56" s="268" t="s">
        <v>108</v>
      </c>
      <c r="AH56" s="268" t="s">
        <v>112</v>
      </c>
      <c r="AI56" s="268" t="s">
        <v>43</v>
      </c>
      <c r="AJ56" s="268" t="s">
        <v>162</v>
      </c>
      <c r="AK56" s="268" t="s">
        <v>29</v>
      </c>
      <c r="AL56" s="227"/>
      <c r="AN56" s="219"/>
      <c r="AO56" s="272">
        <f>AO41+AP53+AQ52+AR51+AS50+AT49+AU48+AV47+AW46+AX45+AY44+AZ43+BA42</f>
        <v>1105</v>
      </c>
      <c r="AP56" s="273">
        <f>AP41+AO42+AQ53+AR52+AS51+AT50+AU49+AV48+AW47+AX46+AY45+AZ44+BA43</f>
        <v>1105</v>
      </c>
      <c r="AQ56" s="273">
        <f>AQ41+AP42+AO43+AR53+AS52+AT51+AU50+AV49+AW48+AX47+AY46+AZ45+BA44</f>
        <v>1105</v>
      </c>
      <c r="AR56" s="273">
        <f>AR41+AQ42+AP43+AO44+AS53+AT52+AU51+AV50+AW49+AX48+AY47+AZ46+BA45</f>
        <v>1105</v>
      </c>
      <c r="AS56" s="273">
        <f>AS41+AR42+AQ43+AP44+AO45+AT53+AU52+AV51+AW50+AX49+AY48+AZ47+BA46</f>
        <v>1105</v>
      </c>
      <c r="AT56" s="273">
        <f>AT41+AS42+AR43+AQ44+AP45+AO46+AU53+AV52+AW51+AX50+AY49+AZ48+BA47</f>
        <v>1105</v>
      </c>
      <c r="AU56" s="273">
        <f>AU41+AT42+AS43+AR44+AQ45+AP46+AO47+AV53+AW52+AX51+AY50+AZ49+BA48</f>
        <v>1105</v>
      </c>
      <c r="AV56" s="273">
        <f>AV41+AU42+AT43+AS44+AR45+AQ46+AP47+AO48+AW53+AX52+AY51+AZ50+BA49</f>
        <v>1105</v>
      </c>
      <c r="AW56" s="273">
        <f>AW41+AV42+AU43+AT44+AS45+AR46+AQ47+AP48+AO49+AX53+AY52+AZ51+BA50</f>
        <v>1105</v>
      </c>
      <c r="AX56" s="273">
        <f>AX41+AW42+AV43+AU44+AT45+AS46+AR47+AQ48+AP49+AO50+AY53+AZ52+BA51</f>
        <v>1105</v>
      </c>
      <c r="AY56" s="273">
        <f>AY41+AX42+AW43+AV44+AU45+AT46+AS47+AR48+AQ49+AP50+AO51+AZ53+BA52</f>
        <v>1105</v>
      </c>
      <c r="AZ56" s="273">
        <f>AZ41+AY42+AX43+AW44+AV45+AU46+AT47+AS48+AR49+AQ50+AP51+AO52+BA53</f>
        <v>1105</v>
      </c>
      <c r="BA56" s="273">
        <f>BA41+AZ42+AY43+AX44+AW45+AV46+AU47+AT48+AS49+AR50+AQ51+AP52+AO53</f>
        <v>1105</v>
      </c>
      <c r="BB56" s="274"/>
      <c r="BC56" s="223"/>
      <c r="BD56" s="237" t="s">
        <v>386</v>
      </c>
      <c r="BE56" s="237" t="s">
        <v>121</v>
      </c>
      <c r="BF56" s="237" t="s">
        <v>10</v>
      </c>
      <c r="BG56" s="237" t="s">
        <v>155</v>
      </c>
      <c r="BH56" s="237" t="s">
        <v>128</v>
      </c>
      <c r="BI56" s="237" t="s">
        <v>51</v>
      </c>
      <c r="BJ56" s="237" t="s">
        <v>103</v>
      </c>
      <c r="BK56" s="237" t="s">
        <v>369</v>
      </c>
      <c r="BL56" s="237" t="s">
        <v>122</v>
      </c>
      <c r="BM56" s="237" t="s">
        <v>101</v>
      </c>
      <c r="BN56" s="237" t="s">
        <v>93</v>
      </c>
      <c r="BO56" s="237" t="s">
        <v>159</v>
      </c>
      <c r="BP56" s="237" t="s">
        <v>82</v>
      </c>
      <c r="BQ56" s="227"/>
      <c r="BR56" s="279"/>
    </row>
    <row r="57" spans="1:70" ht="13.5" thickBot="1" x14ac:dyDescent="0.25">
      <c r="A57" s="14"/>
      <c r="B57" s="14"/>
      <c r="C57" s="14"/>
      <c r="D57" s="251" t="s">
        <v>105</v>
      </c>
      <c r="E57" s="252" t="s">
        <v>401</v>
      </c>
      <c r="F57" s="253">
        <f>B4+(43*B6)</f>
        <v>44</v>
      </c>
      <c r="G57" s="14"/>
      <c r="H57" s="1"/>
      <c r="I57" s="275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8"/>
      <c r="AN57" s="219"/>
      <c r="AO57" s="223"/>
      <c r="AP57" s="223"/>
      <c r="AQ57" s="223"/>
      <c r="AR57" s="223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7"/>
    </row>
    <row r="58" spans="1:70" ht="13.5" thickBot="1" x14ac:dyDescent="0.25">
      <c r="A58" s="14"/>
      <c r="B58" s="14"/>
      <c r="C58" s="14"/>
      <c r="D58" s="251" t="s">
        <v>13</v>
      </c>
      <c r="E58" s="252" t="s">
        <v>401</v>
      </c>
      <c r="F58" s="253">
        <f>B4+(44*B6)</f>
        <v>45</v>
      </c>
      <c r="G58" s="14"/>
      <c r="H58" s="1"/>
      <c r="AN58" s="210" t="s">
        <v>0</v>
      </c>
      <c r="AO58" s="210"/>
      <c r="AP58" s="210" t="s">
        <v>0</v>
      </c>
      <c r="AQ58" s="210"/>
      <c r="AR58" s="210"/>
      <c r="AS58" s="210"/>
      <c r="AT58" s="210"/>
      <c r="AU58" s="211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  <c r="BI58" s="210"/>
      <c r="BJ58" s="211"/>
      <c r="BK58" s="210"/>
      <c r="BL58" s="210"/>
      <c r="BM58" s="210"/>
      <c r="BN58" s="210"/>
      <c r="BO58" s="210"/>
      <c r="BP58" s="210"/>
      <c r="BQ58" s="210"/>
    </row>
    <row r="59" spans="1:70" ht="13.5" thickBot="1" x14ac:dyDescent="0.25">
      <c r="A59" s="14"/>
      <c r="B59" s="14"/>
      <c r="C59" s="14"/>
      <c r="D59" s="251" t="s">
        <v>59</v>
      </c>
      <c r="E59" s="252" t="s">
        <v>401</v>
      </c>
      <c r="F59" s="264">
        <f>B4+(45*B6)</f>
        <v>46</v>
      </c>
      <c r="G59" s="14"/>
      <c r="H59" s="1"/>
      <c r="I59" s="215"/>
      <c r="J59" s="216"/>
      <c r="K59" s="216"/>
      <c r="L59" s="216"/>
      <c r="M59" s="216"/>
      <c r="N59" s="216"/>
      <c r="O59" s="216"/>
      <c r="P59" s="4" t="s">
        <v>410</v>
      </c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4" t="s">
        <v>411</v>
      </c>
      <c r="AF59" s="216"/>
      <c r="AG59" s="216"/>
      <c r="AH59" s="216"/>
      <c r="AI59" s="216"/>
      <c r="AJ59" s="216"/>
      <c r="AK59" s="216"/>
      <c r="AL59" s="217"/>
      <c r="AN59" s="215"/>
      <c r="AO59" s="216"/>
      <c r="AP59" s="216"/>
      <c r="AQ59" s="216"/>
      <c r="AR59" s="216"/>
      <c r="AS59" s="216"/>
      <c r="AT59" s="216"/>
      <c r="AU59" s="4" t="s">
        <v>412</v>
      </c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4" t="s">
        <v>413</v>
      </c>
      <c r="BK59" s="216"/>
      <c r="BL59" s="216"/>
      <c r="BM59" s="216"/>
      <c r="BN59" s="216"/>
      <c r="BO59" s="216"/>
      <c r="BP59" s="216"/>
      <c r="BQ59" s="217"/>
    </row>
    <row r="60" spans="1:70" x14ac:dyDescent="0.2">
      <c r="A60" s="14"/>
      <c r="B60" s="14"/>
      <c r="C60" s="14"/>
      <c r="D60" s="251" t="s">
        <v>102</v>
      </c>
      <c r="E60" s="252" t="s">
        <v>401</v>
      </c>
      <c r="F60" s="264">
        <f>B4+(46*B6)</f>
        <v>47</v>
      </c>
      <c r="G60" s="14"/>
      <c r="H60" s="1"/>
      <c r="I60" s="219"/>
      <c r="J60" s="220">
        <f>F122</f>
        <v>109</v>
      </c>
      <c r="K60" s="221">
        <f>F75</f>
        <v>62</v>
      </c>
      <c r="L60" s="221">
        <f>F162</f>
        <v>149</v>
      </c>
      <c r="M60" s="221">
        <f>F88</f>
        <v>75</v>
      </c>
      <c r="N60" s="221">
        <f>F134</f>
        <v>121</v>
      </c>
      <c r="O60" s="221">
        <f>F150</f>
        <v>137</v>
      </c>
      <c r="P60" s="221">
        <f>F56</f>
        <v>43</v>
      </c>
      <c r="Q60" s="221">
        <f>F176</f>
        <v>163</v>
      </c>
      <c r="R60" s="221">
        <f>F114</f>
        <v>101</v>
      </c>
      <c r="S60" s="221">
        <f>F27</f>
        <v>14</v>
      </c>
      <c r="T60" s="221">
        <f>F20</f>
        <v>7</v>
      </c>
      <c r="U60" s="221">
        <f>F49</f>
        <v>36</v>
      </c>
      <c r="V60" s="222">
        <f>F101</f>
        <v>88</v>
      </c>
      <c r="W60" s="493">
        <f>SUMSQ(J60:V60)</f>
        <v>124865</v>
      </c>
      <c r="X60" s="223"/>
      <c r="Y60" s="224" t="s">
        <v>107</v>
      </c>
      <c r="Z60" s="225" t="s">
        <v>44</v>
      </c>
      <c r="AA60" s="225" t="s">
        <v>52</v>
      </c>
      <c r="AB60" s="225" t="s">
        <v>162</v>
      </c>
      <c r="AC60" s="225" t="s">
        <v>27</v>
      </c>
      <c r="AD60" s="225" t="s">
        <v>41</v>
      </c>
      <c r="AE60" s="225" t="s">
        <v>39</v>
      </c>
      <c r="AF60" s="225" t="s">
        <v>378</v>
      </c>
      <c r="AG60" s="225" t="s">
        <v>45</v>
      </c>
      <c r="AH60" s="225" t="s">
        <v>118</v>
      </c>
      <c r="AI60" s="225" t="s">
        <v>43</v>
      </c>
      <c r="AJ60" s="225" t="s">
        <v>37</v>
      </c>
      <c r="AK60" s="226" t="s">
        <v>95</v>
      </c>
      <c r="AL60" s="227"/>
      <c r="AN60" s="219"/>
      <c r="AO60" s="220">
        <f>F69</f>
        <v>56</v>
      </c>
      <c r="AP60" s="221">
        <f>F123</f>
        <v>110</v>
      </c>
      <c r="AQ60" s="221">
        <f>F182</f>
        <v>169</v>
      </c>
      <c r="AR60" s="221">
        <f>F59</f>
        <v>46</v>
      </c>
      <c r="AS60" s="221">
        <f>F107</f>
        <v>94</v>
      </c>
      <c r="AT60" s="221">
        <f>F166</f>
        <v>153</v>
      </c>
      <c r="AU60" s="221">
        <f>F47</f>
        <v>34</v>
      </c>
      <c r="AV60" s="221">
        <f>F96</f>
        <v>83</v>
      </c>
      <c r="AW60" s="221">
        <f>F154</f>
        <v>141</v>
      </c>
      <c r="AX60" s="221">
        <f>F38</f>
        <v>25</v>
      </c>
      <c r="AY60" s="221">
        <f>F80</f>
        <v>67</v>
      </c>
      <c r="AZ60" s="221">
        <f>F131</f>
        <v>118</v>
      </c>
      <c r="BA60" s="222">
        <f>F22</f>
        <v>9</v>
      </c>
      <c r="BB60" s="228">
        <f t="shared" ref="BB60:BB72" si="15">AO60+AP60+AQ60+AR60+AS60+AT60+AU60+AV60+AW60+AX60+AY60+AZ60+BA60</f>
        <v>1105</v>
      </c>
      <c r="BC60" s="223"/>
      <c r="BD60" s="224" t="s">
        <v>86</v>
      </c>
      <c r="BE60" s="225" t="s">
        <v>58</v>
      </c>
      <c r="BF60" s="225" t="s">
        <v>388</v>
      </c>
      <c r="BG60" s="225" t="s">
        <v>59</v>
      </c>
      <c r="BH60" s="225" t="s">
        <v>51</v>
      </c>
      <c r="BI60" s="225" t="s">
        <v>67</v>
      </c>
      <c r="BJ60" s="225" t="s">
        <v>160</v>
      </c>
      <c r="BK60" s="225" t="s">
        <v>80</v>
      </c>
      <c r="BL60" s="225" t="s">
        <v>10</v>
      </c>
      <c r="BM60" s="225" t="s">
        <v>159</v>
      </c>
      <c r="BN60" s="225" t="s">
        <v>21</v>
      </c>
      <c r="BO60" s="225" t="s">
        <v>60</v>
      </c>
      <c r="BP60" s="226" t="s">
        <v>150</v>
      </c>
      <c r="BQ60" s="227"/>
    </row>
    <row r="61" spans="1:70" x14ac:dyDescent="0.2">
      <c r="A61" s="14"/>
      <c r="B61" s="14"/>
      <c r="C61" s="14"/>
      <c r="D61" s="251" t="s">
        <v>101</v>
      </c>
      <c r="E61" s="252" t="s">
        <v>401</v>
      </c>
      <c r="F61" s="253">
        <f>B4+(47*B6)</f>
        <v>48</v>
      </c>
      <c r="G61" s="14"/>
      <c r="H61" s="1"/>
      <c r="I61" s="219"/>
      <c r="J61" s="233">
        <f>F84</f>
        <v>71</v>
      </c>
      <c r="K61" s="234">
        <f>F106</f>
        <v>93</v>
      </c>
      <c r="L61" s="234">
        <f>F52</f>
        <v>39</v>
      </c>
      <c r="M61" s="234">
        <f>F67</f>
        <v>54</v>
      </c>
      <c r="N61" s="234">
        <f>F93</f>
        <v>80</v>
      </c>
      <c r="O61" s="234">
        <f>F168</f>
        <v>155</v>
      </c>
      <c r="P61" s="234">
        <f>F59</f>
        <v>46</v>
      </c>
      <c r="Q61" s="234">
        <f>F26</f>
        <v>13</v>
      </c>
      <c r="R61" s="234">
        <f>F118</f>
        <v>105</v>
      </c>
      <c r="S61" s="234">
        <f>F154</f>
        <v>141</v>
      </c>
      <c r="T61" s="234">
        <f>F132</f>
        <v>119</v>
      </c>
      <c r="U61" s="234">
        <f>F182</f>
        <v>169</v>
      </c>
      <c r="V61" s="235">
        <f>F33</f>
        <v>20</v>
      </c>
      <c r="W61" s="494">
        <f t="shared" ref="W61:W72" si="16">SUMSQ(J61:V61)</f>
        <v>124865</v>
      </c>
      <c r="X61" s="223"/>
      <c r="Y61" s="236" t="s">
        <v>106</v>
      </c>
      <c r="Z61" s="237" t="s">
        <v>66</v>
      </c>
      <c r="AA61" s="237" t="s">
        <v>379</v>
      </c>
      <c r="AB61" s="237" t="s">
        <v>18</v>
      </c>
      <c r="AC61" s="237" t="s">
        <v>87</v>
      </c>
      <c r="AD61" s="237" t="s">
        <v>62</v>
      </c>
      <c r="AE61" s="237" t="s">
        <v>59</v>
      </c>
      <c r="AF61" s="237" t="s">
        <v>375</v>
      </c>
      <c r="AG61" s="237" t="s">
        <v>141</v>
      </c>
      <c r="AH61" s="237" t="s">
        <v>10</v>
      </c>
      <c r="AI61" s="237" t="s">
        <v>175</v>
      </c>
      <c r="AJ61" s="237" t="s">
        <v>388</v>
      </c>
      <c r="AK61" s="238" t="s">
        <v>64</v>
      </c>
      <c r="AL61" s="227"/>
      <c r="AN61" s="219"/>
      <c r="AO61" s="233">
        <f>F138</f>
        <v>125</v>
      </c>
      <c r="AP61" s="234">
        <f>F18</f>
        <v>5</v>
      </c>
      <c r="AQ61" s="234">
        <f>F76</f>
        <v>63</v>
      </c>
      <c r="AR61" s="234">
        <f>F129</f>
        <v>116</v>
      </c>
      <c r="AS61" s="234">
        <f>F171</f>
        <v>158</v>
      </c>
      <c r="AT61" s="234">
        <f>F53</f>
        <v>40</v>
      </c>
      <c r="AU61" s="234">
        <f>F113</f>
        <v>100</v>
      </c>
      <c r="AV61" s="234">
        <f>F160</f>
        <v>147</v>
      </c>
      <c r="AW61" s="234">
        <f>F45</f>
        <v>32</v>
      </c>
      <c r="AX61" s="234">
        <f>F104</f>
        <v>91</v>
      </c>
      <c r="AY61" s="234">
        <f>F150</f>
        <v>137</v>
      </c>
      <c r="AZ61" s="234">
        <f>F29</f>
        <v>16</v>
      </c>
      <c r="BA61" s="235">
        <f>F88</f>
        <v>75</v>
      </c>
      <c r="BB61" s="239">
        <f t="shared" si="15"/>
        <v>1105</v>
      </c>
      <c r="BC61" s="223"/>
      <c r="BD61" s="236" t="s">
        <v>133</v>
      </c>
      <c r="BE61" s="237" t="s">
        <v>144</v>
      </c>
      <c r="BF61" s="237" t="s">
        <v>73</v>
      </c>
      <c r="BG61" s="237" t="s">
        <v>131</v>
      </c>
      <c r="BH61" s="237" t="s">
        <v>384</v>
      </c>
      <c r="BI61" s="237" t="s">
        <v>130</v>
      </c>
      <c r="BJ61" s="237" t="s">
        <v>89</v>
      </c>
      <c r="BK61" s="237" t="s">
        <v>147</v>
      </c>
      <c r="BL61" s="237" t="s">
        <v>114</v>
      </c>
      <c r="BM61" s="237" t="s">
        <v>391</v>
      </c>
      <c r="BN61" s="237" t="s">
        <v>41</v>
      </c>
      <c r="BO61" s="237" t="s">
        <v>19</v>
      </c>
      <c r="BP61" s="238" t="s">
        <v>162</v>
      </c>
      <c r="BQ61" s="227"/>
    </row>
    <row r="62" spans="1:70" x14ac:dyDescent="0.2">
      <c r="A62" s="14"/>
      <c r="B62" s="14"/>
      <c r="C62" s="14"/>
      <c r="D62" s="251" t="s">
        <v>31</v>
      </c>
      <c r="E62" s="252" t="s">
        <v>401</v>
      </c>
      <c r="F62" s="253">
        <f>B4+(48*B6)</f>
        <v>49</v>
      </c>
      <c r="G62" s="14"/>
      <c r="H62" s="1"/>
      <c r="I62" s="219"/>
      <c r="J62" s="233">
        <f>F109</f>
        <v>96</v>
      </c>
      <c r="K62" s="234">
        <f>F175</f>
        <v>162</v>
      </c>
      <c r="L62" s="234">
        <f>F55</f>
        <v>42</v>
      </c>
      <c r="M62" s="234">
        <f>F74</f>
        <v>61</v>
      </c>
      <c r="N62" s="234">
        <f>F156</f>
        <v>143</v>
      </c>
      <c r="O62" s="234">
        <f>F48</f>
        <v>35</v>
      </c>
      <c r="P62" s="234">
        <f>F139</f>
        <v>126</v>
      </c>
      <c r="Q62" s="234">
        <f>F85</f>
        <v>72</v>
      </c>
      <c r="R62" s="234">
        <f>F100</f>
        <v>87</v>
      </c>
      <c r="S62" s="234">
        <f>F157</f>
        <v>144</v>
      </c>
      <c r="T62" s="234">
        <f>F22</f>
        <v>9</v>
      </c>
      <c r="U62" s="234">
        <f>F125</f>
        <v>112</v>
      </c>
      <c r="V62" s="235">
        <f>F29</f>
        <v>16</v>
      </c>
      <c r="W62" s="494">
        <f t="shared" si="16"/>
        <v>124865</v>
      </c>
      <c r="X62" s="223"/>
      <c r="Y62" s="236" t="s">
        <v>48</v>
      </c>
      <c r="Z62" s="237" t="s">
        <v>374</v>
      </c>
      <c r="AA62" s="237" t="s">
        <v>125</v>
      </c>
      <c r="AB62" s="237" t="s">
        <v>61</v>
      </c>
      <c r="AC62" s="237" t="s">
        <v>376</v>
      </c>
      <c r="AD62" s="237" t="s">
        <v>26</v>
      </c>
      <c r="AE62" s="237" t="s">
        <v>111</v>
      </c>
      <c r="AF62" s="237" t="s">
        <v>68</v>
      </c>
      <c r="AG62" s="237" t="s">
        <v>153</v>
      </c>
      <c r="AH62" s="237" t="s">
        <v>169</v>
      </c>
      <c r="AI62" s="237" t="s">
        <v>150</v>
      </c>
      <c r="AJ62" s="237" t="s">
        <v>104</v>
      </c>
      <c r="AK62" s="238" t="s">
        <v>19</v>
      </c>
      <c r="AL62" s="227"/>
      <c r="AN62" s="219"/>
      <c r="AO62" s="233">
        <f>F35</f>
        <v>22</v>
      </c>
      <c r="AP62" s="234">
        <f>F82</f>
        <v>69</v>
      </c>
      <c r="AQ62" s="234">
        <f>F136</f>
        <v>123</v>
      </c>
      <c r="AR62" s="234">
        <f>F26</f>
        <v>13</v>
      </c>
      <c r="AS62" s="234">
        <f>F72</f>
        <v>59</v>
      </c>
      <c r="AT62" s="234">
        <f>F120</f>
        <v>107</v>
      </c>
      <c r="AU62" s="234">
        <f>F179</f>
        <v>166</v>
      </c>
      <c r="AV62" s="234">
        <f>F60</f>
        <v>47</v>
      </c>
      <c r="AW62" s="234">
        <f>F109</f>
        <v>96</v>
      </c>
      <c r="AX62" s="234">
        <f>F167</f>
        <v>154</v>
      </c>
      <c r="AY62" s="234">
        <f>F51</f>
        <v>38</v>
      </c>
      <c r="AZ62" s="234">
        <f>F93</f>
        <v>80</v>
      </c>
      <c r="BA62" s="235">
        <f>F144</f>
        <v>131</v>
      </c>
      <c r="BB62" s="239">
        <f t="shared" si="15"/>
        <v>1105</v>
      </c>
      <c r="BC62" s="223"/>
      <c r="BD62" s="236" t="s">
        <v>100</v>
      </c>
      <c r="BE62" s="237" t="s">
        <v>152</v>
      </c>
      <c r="BF62" s="237" t="s">
        <v>97</v>
      </c>
      <c r="BG62" s="237" t="s">
        <v>375</v>
      </c>
      <c r="BH62" s="237" t="s">
        <v>142</v>
      </c>
      <c r="BI62" s="237" t="s">
        <v>22</v>
      </c>
      <c r="BJ62" s="237" t="s">
        <v>365</v>
      </c>
      <c r="BK62" s="237" t="s">
        <v>102</v>
      </c>
      <c r="BL62" s="237" t="s">
        <v>48</v>
      </c>
      <c r="BM62" s="237" t="s">
        <v>158</v>
      </c>
      <c r="BN62" s="237" t="s">
        <v>57</v>
      </c>
      <c r="BO62" s="237" t="s">
        <v>87</v>
      </c>
      <c r="BP62" s="238" t="s">
        <v>156</v>
      </c>
      <c r="BQ62" s="227"/>
    </row>
    <row r="63" spans="1:70" x14ac:dyDescent="0.2">
      <c r="A63" s="14"/>
      <c r="B63" s="14"/>
      <c r="C63" s="14"/>
      <c r="D63" s="251" t="s">
        <v>135</v>
      </c>
      <c r="E63" s="252" t="s">
        <v>401</v>
      </c>
      <c r="F63" s="264">
        <f>B4+(49*B6)</f>
        <v>50</v>
      </c>
      <c r="G63" s="14"/>
      <c r="H63" s="1"/>
      <c r="I63" s="219"/>
      <c r="J63" s="233">
        <f>F147</f>
        <v>134</v>
      </c>
      <c r="K63" s="234">
        <f>F108</f>
        <v>95</v>
      </c>
      <c r="L63" s="234">
        <f>F164</f>
        <v>151</v>
      </c>
      <c r="M63" s="234">
        <f>F19</f>
        <v>6</v>
      </c>
      <c r="N63" s="234">
        <f>F79</f>
        <v>66</v>
      </c>
      <c r="O63" s="234">
        <f>F96</f>
        <v>83</v>
      </c>
      <c r="P63" s="234">
        <f>F180</f>
        <v>167</v>
      </c>
      <c r="Q63" s="234">
        <f>F45</f>
        <v>32</v>
      </c>
      <c r="R63" s="234">
        <f>F123</f>
        <v>110</v>
      </c>
      <c r="S63" s="234">
        <f>F68</f>
        <v>55</v>
      </c>
      <c r="T63" s="234">
        <f>F65</f>
        <v>52</v>
      </c>
      <c r="U63" s="234">
        <f>F141</f>
        <v>128</v>
      </c>
      <c r="V63" s="235">
        <f>F39</f>
        <v>26</v>
      </c>
      <c r="W63" s="494">
        <f t="shared" si="16"/>
        <v>124865</v>
      </c>
      <c r="X63" s="223"/>
      <c r="Y63" s="236" t="s">
        <v>109</v>
      </c>
      <c r="Z63" s="237" t="s">
        <v>56</v>
      </c>
      <c r="AA63" s="237" t="s">
        <v>143</v>
      </c>
      <c r="AB63" s="237" t="s">
        <v>28</v>
      </c>
      <c r="AC63" s="237" t="s">
        <v>15</v>
      </c>
      <c r="AD63" s="237" t="s">
        <v>80</v>
      </c>
      <c r="AE63" s="237" t="s">
        <v>396</v>
      </c>
      <c r="AF63" s="237" t="s">
        <v>114</v>
      </c>
      <c r="AG63" s="237" t="s">
        <v>58</v>
      </c>
      <c r="AH63" s="237" t="s">
        <v>50</v>
      </c>
      <c r="AI63" s="237" t="s">
        <v>400</v>
      </c>
      <c r="AJ63" s="237" t="s">
        <v>46</v>
      </c>
      <c r="AK63" s="238" t="s">
        <v>387</v>
      </c>
      <c r="AL63" s="227"/>
      <c r="AN63" s="219"/>
      <c r="AO63" s="233">
        <f>F101</f>
        <v>88</v>
      </c>
      <c r="AP63" s="234">
        <f>F151</f>
        <v>138</v>
      </c>
      <c r="AQ63" s="234">
        <f>F31</f>
        <v>18</v>
      </c>
      <c r="AR63" s="234">
        <f>F89</f>
        <v>76</v>
      </c>
      <c r="AS63" s="234">
        <f>F142</f>
        <v>129</v>
      </c>
      <c r="AT63" s="234">
        <f>F15</f>
        <v>2</v>
      </c>
      <c r="AU63" s="234">
        <f>F66</f>
        <v>53</v>
      </c>
      <c r="AV63" s="234">
        <f>F126</f>
        <v>113</v>
      </c>
      <c r="AW63" s="234">
        <f>F173</f>
        <v>160</v>
      </c>
      <c r="AX63" s="234">
        <f>F58</f>
        <v>45</v>
      </c>
      <c r="AY63" s="234">
        <f>F117</f>
        <v>104</v>
      </c>
      <c r="AZ63" s="234">
        <f>F163</f>
        <v>150</v>
      </c>
      <c r="BA63" s="235">
        <f>F42</f>
        <v>29</v>
      </c>
      <c r="BB63" s="239">
        <f t="shared" si="15"/>
        <v>1105</v>
      </c>
      <c r="BC63" s="223"/>
      <c r="BD63" s="236" t="s">
        <v>95</v>
      </c>
      <c r="BE63" s="237" t="s">
        <v>98</v>
      </c>
      <c r="BF63" s="237" t="s">
        <v>91</v>
      </c>
      <c r="BG63" s="237" t="s">
        <v>88</v>
      </c>
      <c r="BH63" s="237" t="s">
        <v>96</v>
      </c>
      <c r="BI63" s="237" t="s">
        <v>157</v>
      </c>
      <c r="BJ63" s="237" t="s">
        <v>138</v>
      </c>
      <c r="BK63" s="237" t="s">
        <v>36</v>
      </c>
      <c r="BL63" s="237" t="s">
        <v>373</v>
      </c>
      <c r="BM63" s="237" t="s">
        <v>13</v>
      </c>
      <c r="BN63" s="237" t="s">
        <v>385</v>
      </c>
      <c r="BO63" s="237" t="s">
        <v>25</v>
      </c>
      <c r="BP63" s="238" t="s">
        <v>16</v>
      </c>
      <c r="BQ63" s="227"/>
    </row>
    <row r="64" spans="1:70" x14ac:dyDescent="0.2">
      <c r="A64" s="14"/>
      <c r="B64" s="14"/>
      <c r="C64" s="14"/>
      <c r="D64" s="251" t="s">
        <v>146</v>
      </c>
      <c r="E64" s="252" t="s">
        <v>401</v>
      </c>
      <c r="F64" s="264">
        <f>B4+(50*B6)</f>
        <v>51</v>
      </c>
      <c r="G64" s="14"/>
      <c r="H64" s="1"/>
      <c r="I64" s="219"/>
      <c r="J64" s="233">
        <f>F98</f>
        <v>85</v>
      </c>
      <c r="K64" s="234">
        <f>F57</f>
        <v>44</v>
      </c>
      <c r="L64" s="234">
        <f>F143</f>
        <v>130</v>
      </c>
      <c r="M64" s="234">
        <f>F163</f>
        <v>150</v>
      </c>
      <c r="N64" s="234">
        <f>F152</f>
        <v>139</v>
      </c>
      <c r="O64" s="234">
        <f>F170</f>
        <v>157</v>
      </c>
      <c r="P64" s="234">
        <f>F72</f>
        <v>59</v>
      </c>
      <c r="Q64" s="234">
        <f>F24</f>
        <v>11</v>
      </c>
      <c r="R64" s="234">
        <f>F30</f>
        <v>17</v>
      </c>
      <c r="S64" s="234">
        <f>F110</f>
        <v>97</v>
      </c>
      <c r="T64" s="234">
        <f>F46</f>
        <v>33</v>
      </c>
      <c r="U64" s="234">
        <f>F129</f>
        <v>116</v>
      </c>
      <c r="V64" s="235">
        <f>F80</f>
        <v>67</v>
      </c>
      <c r="W64" s="494">
        <f t="shared" si="16"/>
        <v>124865</v>
      </c>
      <c r="X64" s="223"/>
      <c r="Y64" s="236" t="s">
        <v>103</v>
      </c>
      <c r="Z64" s="237" t="s">
        <v>105</v>
      </c>
      <c r="AA64" s="237" t="s">
        <v>383</v>
      </c>
      <c r="AB64" s="237" t="s">
        <v>25</v>
      </c>
      <c r="AC64" s="237" t="s">
        <v>30</v>
      </c>
      <c r="AD64" s="237" t="s">
        <v>392</v>
      </c>
      <c r="AE64" s="237" t="s">
        <v>142</v>
      </c>
      <c r="AF64" s="237" t="s">
        <v>120</v>
      </c>
      <c r="AG64" s="237" t="s">
        <v>23</v>
      </c>
      <c r="AH64" s="237" t="s">
        <v>145</v>
      </c>
      <c r="AI64" s="237" t="s">
        <v>92</v>
      </c>
      <c r="AJ64" s="237" t="s">
        <v>131</v>
      </c>
      <c r="AK64" s="238" t="s">
        <v>21</v>
      </c>
      <c r="AL64" s="227"/>
      <c r="AN64" s="219"/>
      <c r="AO64" s="233">
        <f>F157</f>
        <v>144</v>
      </c>
      <c r="AP64" s="234">
        <f>F48</f>
        <v>35</v>
      </c>
      <c r="AQ64" s="234">
        <f>F95</f>
        <v>82</v>
      </c>
      <c r="AR64" s="234">
        <f>F149</f>
        <v>136</v>
      </c>
      <c r="AS64" s="234">
        <f>F39</f>
        <v>26</v>
      </c>
      <c r="AT64" s="234">
        <f>F85</f>
        <v>72</v>
      </c>
      <c r="AU64" s="234">
        <f>F133</f>
        <v>120</v>
      </c>
      <c r="AV64" s="234">
        <f>F23</f>
        <v>10</v>
      </c>
      <c r="AW64" s="234">
        <f>F73</f>
        <v>60</v>
      </c>
      <c r="AX64" s="234">
        <f>F122</f>
        <v>109</v>
      </c>
      <c r="AY64" s="234">
        <f>F180</f>
        <v>167</v>
      </c>
      <c r="AZ64" s="234">
        <f>F64</f>
        <v>51</v>
      </c>
      <c r="BA64" s="235">
        <f>F106</f>
        <v>93</v>
      </c>
      <c r="BB64" s="239">
        <f t="shared" si="15"/>
        <v>1105</v>
      </c>
      <c r="BC64" s="223"/>
      <c r="BD64" s="236" t="s">
        <v>169</v>
      </c>
      <c r="BE64" s="237" t="s">
        <v>26</v>
      </c>
      <c r="BF64" s="237" t="s">
        <v>69</v>
      </c>
      <c r="BG64" s="237" t="s">
        <v>75</v>
      </c>
      <c r="BH64" s="237" t="s">
        <v>387</v>
      </c>
      <c r="BI64" s="237" t="s">
        <v>68</v>
      </c>
      <c r="BJ64" s="237" t="s">
        <v>38</v>
      </c>
      <c r="BK64" s="237" t="s">
        <v>115</v>
      </c>
      <c r="BL64" s="237" t="s">
        <v>47</v>
      </c>
      <c r="BM64" s="237" t="s">
        <v>107</v>
      </c>
      <c r="BN64" s="237" t="s">
        <v>396</v>
      </c>
      <c r="BO64" s="237" t="s">
        <v>146</v>
      </c>
      <c r="BP64" s="238" t="s">
        <v>66</v>
      </c>
      <c r="BQ64" s="227"/>
    </row>
    <row r="65" spans="1:70" x14ac:dyDescent="0.2">
      <c r="A65" s="14"/>
      <c r="B65" s="14"/>
      <c r="C65" s="14"/>
      <c r="D65" s="251" t="s">
        <v>400</v>
      </c>
      <c r="E65" s="252" t="s">
        <v>401</v>
      </c>
      <c r="F65" s="253">
        <f>B4+(51*B6)</f>
        <v>52</v>
      </c>
      <c r="G65" s="14"/>
      <c r="H65" s="1"/>
      <c r="I65" s="219"/>
      <c r="J65" s="233">
        <f>F91</f>
        <v>78</v>
      </c>
      <c r="K65" s="234">
        <f>F61</f>
        <v>48</v>
      </c>
      <c r="L65" s="234">
        <f>F40</f>
        <v>27</v>
      </c>
      <c r="M65" s="234">
        <f>F171</f>
        <v>158</v>
      </c>
      <c r="N65" s="234">
        <f>F15</f>
        <v>2</v>
      </c>
      <c r="O65" s="234">
        <f>F69</f>
        <v>56</v>
      </c>
      <c r="P65" s="234">
        <f>F136</f>
        <v>123</v>
      </c>
      <c r="Q65" s="234">
        <f>F102</f>
        <v>89</v>
      </c>
      <c r="R65" s="234">
        <f>F158</f>
        <v>145</v>
      </c>
      <c r="S65" s="234">
        <f>F35</f>
        <v>22</v>
      </c>
      <c r="T65" s="234">
        <f>F117</f>
        <v>104</v>
      </c>
      <c r="U65" s="234">
        <f>F151</f>
        <v>138</v>
      </c>
      <c r="V65" s="235">
        <f>F128</f>
        <v>115</v>
      </c>
      <c r="W65" s="494">
        <f t="shared" si="16"/>
        <v>124865</v>
      </c>
      <c r="X65" s="223"/>
      <c r="Y65" s="236" t="s">
        <v>369</v>
      </c>
      <c r="Z65" s="237" t="s">
        <v>101</v>
      </c>
      <c r="AA65" s="237" t="s">
        <v>93</v>
      </c>
      <c r="AB65" s="237" t="s">
        <v>384</v>
      </c>
      <c r="AC65" s="237" t="s">
        <v>157</v>
      </c>
      <c r="AD65" s="237" t="s">
        <v>86</v>
      </c>
      <c r="AE65" s="237" t="s">
        <v>97</v>
      </c>
      <c r="AF65" s="237" t="s">
        <v>32</v>
      </c>
      <c r="AG65" s="237" t="s">
        <v>121</v>
      </c>
      <c r="AH65" s="237" t="s">
        <v>100</v>
      </c>
      <c r="AI65" s="237" t="s">
        <v>385</v>
      </c>
      <c r="AJ65" s="237" t="s">
        <v>98</v>
      </c>
      <c r="AK65" s="238" t="s">
        <v>148</v>
      </c>
      <c r="AL65" s="227"/>
      <c r="AN65" s="219"/>
      <c r="AO65" s="233">
        <f>F55</f>
        <v>42</v>
      </c>
      <c r="AP65" s="234">
        <f>F114</f>
        <v>101</v>
      </c>
      <c r="AQ65" s="234">
        <f>F164</f>
        <v>151</v>
      </c>
      <c r="AR65" s="234">
        <f>F44</f>
        <v>31</v>
      </c>
      <c r="AS65" s="234">
        <f>F102</f>
        <v>89</v>
      </c>
      <c r="AT65" s="234">
        <f>F155</f>
        <v>142</v>
      </c>
      <c r="AU65" s="234">
        <f>F28</f>
        <v>15</v>
      </c>
      <c r="AV65" s="234">
        <f>F79</f>
        <v>66</v>
      </c>
      <c r="AW65" s="234">
        <f>F139</f>
        <v>126</v>
      </c>
      <c r="AX65" s="234">
        <f>F17</f>
        <v>4</v>
      </c>
      <c r="AY65" s="234">
        <f>F71</f>
        <v>58</v>
      </c>
      <c r="AZ65" s="234">
        <f>F130</f>
        <v>117</v>
      </c>
      <c r="BA65" s="235">
        <f>F176</f>
        <v>163</v>
      </c>
      <c r="BB65" s="239">
        <f t="shared" si="15"/>
        <v>1105</v>
      </c>
      <c r="BC65" s="223"/>
      <c r="BD65" s="236" t="s">
        <v>125</v>
      </c>
      <c r="BE65" s="237" t="s">
        <v>45</v>
      </c>
      <c r="BF65" s="237" t="s">
        <v>143</v>
      </c>
      <c r="BG65" s="237" t="s">
        <v>136</v>
      </c>
      <c r="BH65" s="237" t="s">
        <v>32</v>
      </c>
      <c r="BI65" s="237" t="s">
        <v>123</v>
      </c>
      <c r="BJ65" s="237" t="s">
        <v>17</v>
      </c>
      <c r="BK65" s="237" t="s">
        <v>15</v>
      </c>
      <c r="BL65" s="237" t="s">
        <v>111</v>
      </c>
      <c r="BM65" s="237" t="s">
        <v>82</v>
      </c>
      <c r="BN65" s="237" t="s">
        <v>122</v>
      </c>
      <c r="BO65" s="237" t="s">
        <v>323</v>
      </c>
      <c r="BP65" s="238" t="s">
        <v>378</v>
      </c>
      <c r="BQ65" s="227"/>
    </row>
    <row r="66" spans="1:70" x14ac:dyDescent="0.2">
      <c r="A66" s="14"/>
      <c r="B66" s="14"/>
      <c r="C66" s="14"/>
      <c r="D66" s="251" t="s">
        <v>138</v>
      </c>
      <c r="E66" s="252" t="s">
        <v>401</v>
      </c>
      <c r="F66" s="253">
        <f>B4+(52*B6)</f>
        <v>53</v>
      </c>
      <c r="G66" s="14"/>
      <c r="H66" s="1"/>
      <c r="I66" s="219"/>
      <c r="J66" s="233">
        <f>F77</f>
        <v>64</v>
      </c>
      <c r="K66" s="234">
        <f>F169</f>
        <v>156</v>
      </c>
      <c r="L66" s="234">
        <f>F90</f>
        <v>77</v>
      </c>
      <c r="M66" s="234">
        <f>F97</f>
        <v>84</v>
      </c>
      <c r="N66" s="234">
        <f>F54</f>
        <v>41</v>
      </c>
      <c r="O66" s="234">
        <f>F113</f>
        <v>100</v>
      </c>
      <c r="P66" s="234">
        <f>F172</f>
        <v>159</v>
      </c>
      <c r="Q66" s="234">
        <f>F135</f>
        <v>122</v>
      </c>
      <c r="R66" s="234">
        <f>F21</f>
        <v>8</v>
      </c>
      <c r="S66" s="234">
        <f>F47</f>
        <v>34</v>
      </c>
      <c r="T66" s="234">
        <f>F127</f>
        <v>114</v>
      </c>
      <c r="U66" s="234">
        <f>F28</f>
        <v>15</v>
      </c>
      <c r="V66" s="235">
        <f>F144</f>
        <v>131</v>
      </c>
      <c r="W66" s="494">
        <f t="shared" si="16"/>
        <v>124865</v>
      </c>
      <c r="X66" s="223"/>
      <c r="Y66" s="236" t="s">
        <v>165</v>
      </c>
      <c r="Z66" s="237" t="s">
        <v>397</v>
      </c>
      <c r="AA66" s="237" t="s">
        <v>77</v>
      </c>
      <c r="AB66" s="237" t="s">
        <v>71</v>
      </c>
      <c r="AC66" s="237" t="s">
        <v>149</v>
      </c>
      <c r="AD66" s="237" t="s">
        <v>89</v>
      </c>
      <c r="AE66" s="237" t="s">
        <v>368</v>
      </c>
      <c r="AF66" s="237" t="s">
        <v>155</v>
      </c>
      <c r="AG66" s="237" t="s">
        <v>83</v>
      </c>
      <c r="AH66" s="237" t="s">
        <v>160</v>
      </c>
      <c r="AI66" s="237" t="s">
        <v>128</v>
      </c>
      <c r="AJ66" s="237" t="s">
        <v>17</v>
      </c>
      <c r="AK66" s="238" t="s">
        <v>156</v>
      </c>
      <c r="AL66" s="227"/>
      <c r="AN66" s="219"/>
      <c r="AO66" s="233">
        <f>F119</f>
        <v>106</v>
      </c>
      <c r="AP66" s="234">
        <f>F170</f>
        <v>157</v>
      </c>
      <c r="AQ66" s="234">
        <f>F61</f>
        <v>48</v>
      </c>
      <c r="AR66" s="234">
        <f>F108</f>
        <v>95</v>
      </c>
      <c r="AS66" s="234">
        <f>F162</f>
        <v>149</v>
      </c>
      <c r="AT66" s="234">
        <f>F52</f>
        <v>39</v>
      </c>
      <c r="AU66" s="234">
        <f>F98</f>
        <v>85</v>
      </c>
      <c r="AV66" s="234">
        <f>F146</f>
        <v>133</v>
      </c>
      <c r="AW66" s="234">
        <f>F36</f>
        <v>23</v>
      </c>
      <c r="AX66" s="234">
        <f>F86</f>
        <v>73</v>
      </c>
      <c r="AY66" s="234">
        <f>F135</f>
        <v>122</v>
      </c>
      <c r="AZ66" s="234">
        <f>F24</f>
        <v>11</v>
      </c>
      <c r="BA66" s="235">
        <f>F77</f>
        <v>64</v>
      </c>
      <c r="BB66" s="239">
        <f t="shared" si="15"/>
        <v>1105</v>
      </c>
      <c r="BC66" s="223"/>
      <c r="BD66" s="236" t="s">
        <v>134</v>
      </c>
      <c r="BE66" s="237" t="s">
        <v>392</v>
      </c>
      <c r="BF66" s="237" t="s">
        <v>101</v>
      </c>
      <c r="BG66" s="237" t="s">
        <v>56</v>
      </c>
      <c r="BH66" s="237" t="s">
        <v>52</v>
      </c>
      <c r="BI66" s="237" t="s">
        <v>379</v>
      </c>
      <c r="BJ66" s="237" t="s">
        <v>103</v>
      </c>
      <c r="BK66" s="237" t="s">
        <v>126</v>
      </c>
      <c r="BL66" s="237" t="s">
        <v>127</v>
      </c>
      <c r="BM66" s="237" t="s">
        <v>81</v>
      </c>
      <c r="BN66" s="237" t="s">
        <v>155</v>
      </c>
      <c r="BO66" s="237" t="s">
        <v>120</v>
      </c>
      <c r="BP66" s="238" t="s">
        <v>165</v>
      </c>
      <c r="BQ66" s="227"/>
    </row>
    <row r="67" spans="1:70" x14ac:dyDescent="0.2">
      <c r="A67" s="14"/>
      <c r="B67" s="14"/>
      <c r="C67" s="14"/>
      <c r="D67" s="251" t="s">
        <v>18</v>
      </c>
      <c r="E67" s="252" t="s">
        <v>401</v>
      </c>
      <c r="F67" s="264">
        <f>B4+(53*B6)</f>
        <v>54</v>
      </c>
      <c r="G67" s="14"/>
      <c r="H67" s="1"/>
      <c r="I67" s="219"/>
      <c r="J67" s="233">
        <f>F17</f>
        <v>4</v>
      </c>
      <c r="K67" s="234">
        <f>F66</f>
        <v>53</v>
      </c>
      <c r="L67" s="234">
        <f>F63</f>
        <v>50</v>
      </c>
      <c r="M67" s="234">
        <f>F83</f>
        <v>70</v>
      </c>
      <c r="N67" s="234">
        <f>F166</f>
        <v>153</v>
      </c>
      <c r="O67" s="234">
        <f>F104</f>
        <v>91</v>
      </c>
      <c r="P67" s="234">
        <f>F43</f>
        <v>30</v>
      </c>
      <c r="Q67" s="234">
        <f>F116</f>
        <v>103</v>
      </c>
      <c r="R67" s="234">
        <f>F148</f>
        <v>135</v>
      </c>
      <c r="S67" s="234">
        <f>F137</f>
        <v>124</v>
      </c>
      <c r="T67" s="234">
        <f>F173</f>
        <v>160</v>
      </c>
      <c r="U67" s="234">
        <f>F121</f>
        <v>108</v>
      </c>
      <c r="V67" s="235">
        <f>F37</f>
        <v>24</v>
      </c>
      <c r="W67" s="494">
        <f t="shared" si="16"/>
        <v>124865</v>
      </c>
      <c r="X67" s="223"/>
      <c r="Y67" s="236" t="s">
        <v>82</v>
      </c>
      <c r="Z67" s="237" t="s">
        <v>138</v>
      </c>
      <c r="AA67" s="237" t="s">
        <v>135</v>
      </c>
      <c r="AB67" s="237" t="s">
        <v>35</v>
      </c>
      <c r="AC67" s="237" t="s">
        <v>67</v>
      </c>
      <c r="AD67" s="237" t="s">
        <v>391</v>
      </c>
      <c r="AE67" s="237" t="s">
        <v>116</v>
      </c>
      <c r="AF67" s="237" t="s">
        <v>139</v>
      </c>
      <c r="AG67" s="237" t="s">
        <v>63</v>
      </c>
      <c r="AH67" s="237" t="s">
        <v>113</v>
      </c>
      <c r="AI67" s="237" t="s">
        <v>373</v>
      </c>
      <c r="AJ67" s="237" t="s">
        <v>108</v>
      </c>
      <c r="AK67" s="238" t="s">
        <v>65</v>
      </c>
      <c r="AL67" s="227"/>
      <c r="AN67" s="219"/>
      <c r="AO67" s="233">
        <f>F20</f>
        <v>7</v>
      </c>
      <c r="AP67" s="234">
        <f>F68</f>
        <v>55</v>
      </c>
      <c r="AQ67" s="234">
        <f>F127</f>
        <v>114</v>
      </c>
      <c r="AR67" s="234">
        <f>F177</f>
        <v>164</v>
      </c>
      <c r="AS67" s="234">
        <f>F57</f>
        <v>44</v>
      </c>
      <c r="AT67" s="234">
        <f>F115</f>
        <v>102</v>
      </c>
      <c r="AU67" s="234">
        <f>F168</f>
        <v>155</v>
      </c>
      <c r="AV67" s="234">
        <f>F41</f>
        <v>28</v>
      </c>
      <c r="AW67" s="234">
        <f>F92</f>
        <v>79</v>
      </c>
      <c r="AX67" s="234">
        <f>F152</f>
        <v>139</v>
      </c>
      <c r="AY67" s="234">
        <f>F30</f>
        <v>17</v>
      </c>
      <c r="AZ67" s="234">
        <f>F84</f>
        <v>71</v>
      </c>
      <c r="BA67" s="235">
        <f>F143</f>
        <v>130</v>
      </c>
      <c r="BB67" s="239">
        <f t="shared" si="15"/>
        <v>1105</v>
      </c>
      <c r="BC67" s="223"/>
      <c r="BD67" s="236" t="s">
        <v>43</v>
      </c>
      <c r="BE67" s="237" t="s">
        <v>50</v>
      </c>
      <c r="BF67" s="237" t="s">
        <v>128</v>
      </c>
      <c r="BG67" s="237" t="s">
        <v>386</v>
      </c>
      <c r="BH67" s="237" t="s">
        <v>105</v>
      </c>
      <c r="BI67" s="237" t="s">
        <v>9</v>
      </c>
      <c r="BJ67" s="237" t="s">
        <v>62</v>
      </c>
      <c r="BK67" s="237" t="s">
        <v>49</v>
      </c>
      <c r="BL67" s="237" t="s">
        <v>84</v>
      </c>
      <c r="BM67" s="237" t="s">
        <v>30</v>
      </c>
      <c r="BN67" s="237" t="s">
        <v>23</v>
      </c>
      <c r="BO67" s="237" t="s">
        <v>106</v>
      </c>
      <c r="BP67" s="238" t="s">
        <v>383</v>
      </c>
      <c r="BQ67" s="227"/>
    </row>
    <row r="68" spans="1:70" x14ac:dyDescent="0.2">
      <c r="A68" s="14"/>
      <c r="B68" s="14"/>
      <c r="C68" s="14"/>
      <c r="D68" s="251" t="s">
        <v>50</v>
      </c>
      <c r="E68" s="252" t="s">
        <v>401</v>
      </c>
      <c r="F68" s="264">
        <f>B4+(54*B6)</f>
        <v>55</v>
      </c>
      <c r="G68" s="14"/>
      <c r="H68" s="1"/>
      <c r="I68" s="219"/>
      <c r="J68" s="233">
        <f>F53</f>
        <v>40</v>
      </c>
      <c r="K68" s="234">
        <f>F161</f>
        <v>148</v>
      </c>
      <c r="L68" s="234">
        <f>F111</f>
        <v>98</v>
      </c>
      <c r="M68" s="234">
        <f>F179</f>
        <v>166</v>
      </c>
      <c r="N68" s="234">
        <f>F73</f>
        <v>60</v>
      </c>
      <c r="O68" s="234">
        <f>F31</f>
        <v>18</v>
      </c>
      <c r="P68" s="234">
        <f>F50</f>
        <v>37</v>
      </c>
      <c r="Q68" s="234">
        <f>F124</f>
        <v>111</v>
      </c>
      <c r="R68" s="234">
        <f>F23</f>
        <v>10</v>
      </c>
      <c r="S68" s="234">
        <f>F142</f>
        <v>129</v>
      </c>
      <c r="T68" s="234">
        <f>F99</f>
        <v>86</v>
      </c>
      <c r="U68" s="234">
        <f>F82</f>
        <v>69</v>
      </c>
      <c r="V68" s="235">
        <f>F146</f>
        <v>133</v>
      </c>
      <c r="W68" s="494">
        <f t="shared" si="16"/>
        <v>124865</v>
      </c>
      <c r="X68" s="223"/>
      <c r="Y68" s="236" t="s">
        <v>130</v>
      </c>
      <c r="Z68" s="237" t="s">
        <v>78</v>
      </c>
      <c r="AA68" s="237" t="s">
        <v>119</v>
      </c>
      <c r="AB68" s="237" t="s">
        <v>365</v>
      </c>
      <c r="AC68" s="237" t="s">
        <v>47</v>
      </c>
      <c r="AD68" s="237" t="s">
        <v>91</v>
      </c>
      <c r="AE68" s="237" t="s">
        <v>176</v>
      </c>
      <c r="AF68" s="237" t="s">
        <v>14</v>
      </c>
      <c r="AG68" s="237" t="s">
        <v>115</v>
      </c>
      <c r="AH68" s="237" t="s">
        <v>96</v>
      </c>
      <c r="AI68" s="237" t="s">
        <v>40</v>
      </c>
      <c r="AJ68" s="237" t="s">
        <v>152</v>
      </c>
      <c r="AK68" s="238" t="s">
        <v>126</v>
      </c>
      <c r="AL68" s="227"/>
      <c r="AN68" s="219"/>
      <c r="AO68" s="233">
        <f>F90</f>
        <v>77</v>
      </c>
      <c r="AP68" s="234">
        <f>F132</f>
        <v>119</v>
      </c>
      <c r="AQ68" s="234">
        <f>F14</f>
        <v>1</v>
      </c>
      <c r="AR68" s="234">
        <f>F74</f>
        <v>61</v>
      </c>
      <c r="AS68" s="234">
        <f>F121</f>
        <v>108</v>
      </c>
      <c r="AT68" s="234">
        <f>F175</f>
        <v>162</v>
      </c>
      <c r="AU68" s="234">
        <f>F65</f>
        <v>52</v>
      </c>
      <c r="AV68" s="234">
        <f>F111</f>
        <v>98</v>
      </c>
      <c r="AW68" s="234">
        <f>F159</f>
        <v>146</v>
      </c>
      <c r="AX68" s="234">
        <f>F49</f>
        <v>36</v>
      </c>
      <c r="AY68" s="234">
        <f>F99</f>
        <v>86</v>
      </c>
      <c r="AZ68" s="234">
        <f>F148</f>
        <v>135</v>
      </c>
      <c r="BA68" s="235">
        <f>F37</f>
        <v>24</v>
      </c>
      <c r="BB68" s="239">
        <f t="shared" si="15"/>
        <v>1105</v>
      </c>
      <c r="BC68" s="223"/>
      <c r="BD68" s="236" t="s">
        <v>77</v>
      </c>
      <c r="BE68" s="237" t="s">
        <v>175</v>
      </c>
      <c r="BF68" s="237" t="s">
        <v>55</v>
      </c>
      <c r="BG68" s="237" t="s">
        <v>61</v>
      </c>
      <c r="BH68" s="237" t="s">
        <v>108</v>
      </c>
      <c r="BI68" s="237" t="s">
        <v>374</v>
      </c>
      <c r="BJ68" s="237" t="s">
        <v>400</v>
      </c>
      <c r="BK68" s="237" t="s">
        <v>119</v>
      </c>
      <c r="BL68" s="237" t="s">
        <v>112</v>
      </c>
      <c r="BM68" s="237" t="s">
        <v>37</v>
      </c>
      <c r="BN68" s="237" t="s">
        <v>40</v>
      </c>
      <c r="BO68" s="237" t="s">
        <v>63</v>
      </c>
      <c r="BP68" s="238" t="s">
        <v>65</v>
      </c>
      <c r="BQ68" s="227"/>
    </row>
    <row r="69" spans="1:70" x14ac:dyDescent="0.2">
      <c r="A69" s="14"/>
      <c r="B69" s="14"/>
      <c r="C69" s="14"/>
      <c r="D69" s="251" t="s">
        <v>86</v>
      </c>
      <c r="E69" s="252" t="s">
        <v>401</v>
      </c>
      <c r="F69" s="253">
        <f>B4+(55*B6)</f>
        <v>56</v>
      </c>
      <c r="G69" s="14"/>
      <c r="H69" s="1"/>
      <c r="I69" s="219"/>
      <c r="J69" s="233">
        <f>F16</f>
        <v>3</v>
      </c>
      <c r="K69" s="234">
        <f>F42</f>
        <v>29</v>
      </c>
      <c r="L69" s="234">
        <f>F89</f>
        <v>76</v>
      </c>
      <c r="M69" s="234">
        <f>F92</f>
        <v>79</v>
      </c>
      <c r="N69" s="234">
        <f>F160</f>
        <v>147</v>
      </c>
      <c r="O69" s="234">
        <f>F140</f>
        <v>127</v>
      </c>
      <c r="P69" s="234">
        <f>F62</f>
        <v>49</v>
      </c>
      <c r="Q69" s="234">
        <f>F36</f>
        <v>23</v>
      </c>
      <c r="R69" s="234">
        <f>F178</f>
        <v>165</v>
      </c>
      <c r="S69" s="234">
        <f>F149</f>
        <v>136</v>
      </c>
      <c r="T69" s="234">
        <f>F76</f>
        <v>63</v>
      </c>
      <c r="U69" s="234">
        <f>F119</f>
        <v>106</v>
      </c>
      <c r="V69" s="235">
        <f>F115</f>
        <v>102</v>
      </c>
      <c r="W69" s="494">
        <f t="shared" si="16"/>
        <v>124865</v>
      </c>
      <c r="X69" s="223"/>
      <c r="Y69" s="236" t="s">
        <v>72</v>
      </c>
      <c r="Z69" s="237" t="s">
        <v>16</v>
      </c>
      <c r="AA69" s="237" t="s">
        <v>88</v>
      </c>
      <c r="AB69" s="237" t="s">
        <v>84</v>
      </c>
      <c r="AC69" s="237" t="s">
        <v>147</v>
      </c>
      <c r="AD69" s="237" t="s">
        <v>11</v>
      </c>
      <c r="AE69" s="237" t="s">
        <v>31</v>
      </c>
      <c r="AF69" s="237" t="s">
        <v>127</v>
      </c>
      <c r="AG69" s="237" t="s">
        <v>367</v>
      </c>
      <c r="AH69" s="237" t="s">
        <v>75</v>
      </c>
      <c r="AI69" s="237" t="s">
        <v>73</v>
      </c>
      <c r="AJ69" s="237" t="s">
        <v>134</v>
      </c>
      <c r="AK69" s="238" t="s">
        <v>9</v>
      </c>
      <c r="AL69" s="227"/>
      <c r="AN69" s="219"/>
      <c r="AO69" s="233">
        <f>F156</f>
        <v>143</v>
      </c>
      <c r="AP69" s="234">
        <f>F33</f>
        <v>20</v>
      </c>
      <c r="AQ69" s="234">
        <f>F81</f>
        <v>68</v>
      </c>
      <c r="AR69" s="234">
        <f>F140</f>
        <v>127</v>
      </c>
      <c r="AS69" s="234">
        <f>F21</f>
        <v>8</v>
      </c>
      <c r="AT69" s="234">
        <f>F70</f>
        <v>57</v>
      </c>
      <c r="AU69" s="234">
        <f>F128</f>
        <v>115</v>
      </c>
      <c r="AV69" s="234">
        <f>F181</f>
        <v>168</v>
      </c>
      <c r="AW69" s="234">
        <f>F54</f>
        <v>41</v>
      </c>
      <c r="AX69" s="234">
        <f>F105</f>
        <v>92</v>
      </c>
      <c r="AY69" s="234">
        <f>F165</f>
        <v>152</v>
      </c>
      <c r="AZ69" s="234">
        <f>F43</f>
        <v>30</v>
      </c>
      <c r="BA69" s="235">
        <f>F97</f>
        <v>84</v>
      </c>
      <c r="BB69" s="239">
        <f t="shared" si="15"/>
        <v>1105</v>
      </c>
      <c r="BC69" s="223"/>
      <c r="BD69" s="236" t="s">
        <v>376</v>
      </c>
      <c r="BE69" s="237" t="s">
        <v>64</v>
      </c>
      <c r="BF69" s="237" t="s">
        <v>94</v>
      </c>
      <c r="BG69" s="237" t="s">
        <v>11</v>
      </c>
      <c r="BH69" s="237" t="s">
        <v>83</v>
      </c>
      <c r="BI69" s="237" t="s">
        <v>29</v>
      </c>
      <c r="BJ69" s="237" t="s">
        <v>148</v>
      </c>
      <c r="BK69" s="237" t="s">
        <v>393</v>
      </c>
      <c r="BL69" s="237" t="s">
        <v>149</v>
      </c>
      <c r="BM69" s="237" t="s">
        <v>166</v>
      </c>
      <c r="BN69" s="237" t="s">
        <v>79</v>
      </c>
      <c r="BO69" s="237" t="s">
        <v>116</v>
      </c>
      <c r="BP69" s="238" t="s">
        <v>71</v>
      </c>
      <c r="BQ69" s="227"/>
    </row>
    <row r="70" spans="1:70" x14ac:dyDescent="0.2">
      <c r="A70" s="14"/>
      <c r="B70" s="14"/>
      <c r="C70" s="14"/>
      <c r="D70" s="251" t="s">
        <v>29</v>
      </c>
      <c r="E70" s="252" t="s">
        <v>401</v>
      </c>
      <c r="F70" s="253">
        <f>B4+(56*B6)</f>
        <v>57</v>
      </c>
      <c r="G70" s="14"/>
      <c r="H70" s="1"/>
      <c r="I70" s="219"/>
      <c r="J70" s="233">
        <f>F112</f>
        <v>99</v>
      </c>
      <c r="K70" s="234">
        <f>F41</f>
        <v>28</v>
      </c>
      <c r="L70" s="234">
        <f>F103</f>
        <v>90</v>
      </c>
      <c r="M70" s="234">
        <f>F138</f>
        <v>125</v>
      </c>
      <c r="N70" s="234">
        <f>F60</f>
        <v>47</v>
      </c>
      <c r="O70" s="234">
        <f>F14</f>
        <v>1</v>
      </c>
      <c r="P70" s="234">
        <f>F130</f>
        <v>117</v>
      </c>
      <c r="Q70" s="234">
        <f>F159</f>
        <v>146</v>
      </c>
      <c r="R70" s="234">
        <f>F86</f>
        <v>73</v>
      </c>
      <c r="S70" s="234">
        <f>F34</f>
        <v>21</v>
      </c>
      <c r="T70" s="234">
        <f>F145</f>
        <v>132</v>
      </c>
      <c r="U70" s="234">
        <f>F78</f>
        <v>65</v>
      </c>
      <c r="V70" s="235">
        <f>F174</f>
        <v>161</v>
      </c>
      <c r="W70" s="494">
        <f t="shared" si="16"/>
        <v>124865</v>
      </c>
      <c r="X70" s="223"/>
      <c r="Y70" s="236" t="s">
        <v>24</v>
      </c>
      <c r="Z70" s="237" t="s">
        <v>49</v>
      </c>
      <c r="AA70" s="237" t="s">
        <v>12</v>
      </c>
      <c r="AB70" s="237" t="s">
        <v>133</v>
      </c>
      <c r="AC70" s="237" t="s">
        <v>102</v>
      </c>
      <c r="AD70" s="237" t="s">
        <v>55</v>
      </c>
      <c r="AE70" s="237" t="s">
        <v>323</v>
      </c>
      <c r="AF70" s="237" t="s">
        <v>112</v>
      </c>
      <c r="AG70" s="237" t="s">
        <v>81</v>
      </c>
      <c r="AH70" s="237" t="s">
        <v>54</v>
      </c>
      <c r="AI70" s="237" t="s">
        <v>74</v>
      </c>
      <c r="AJ70" s="237" t="s">
        <v>366</v>
      </c>
      <c r="AK70" s="238" t="s">
        <v>377</v>
      </c>
      <c r="AL70" s="227"/>
      <c r="AN70" s="219"/>
      <c r="AO70" s="233">
        <f>F50</f>
        <v>37</v>
      </c>
      <c r="AP70" s="234">
        <f>F103</f>
        <v>90</v>
      </c>
      <c r="AQ70" s="234">
        <f>F145</f>
        <v>132</v>
      </c>
      <c r="AR70" s="234">
        <f>F27</f>
        <v>14</v>
      </c>
      <c r="AS70" s="234">
        <f>F87</f>
        <v>74</v>
      </c>
      <c r="AT70" s="234">
        <f>F134</f>
        <v>121</v>
      </c>
      <c r="AU70" s="234">
        <f>F19</f>
        <v>6</v>
      </c>
      <c r="AV70" s="234">
        <f>F78</f>
        <v>65</v>
      </c>
      <c r="AW70" s="234">
        <f>F124</f>
        <v>111</v>
      </c>
      <c r="AX70" s="234">
        <f>F172</f>
        <v>159</v>
      </c>
      <c r="AY70" s="234">
        <f>F62</f>
        <v>49</v>
      </c>
      <c r="AZ70" s="234">
        <f>F112</f>
        <v>99</v>
      </c>
      <c r="BA70" s="235">
        <f>F161</f>
        <v>148</v>
      </c>
      <c r="BB70" s="239">
        <f t="shared" si="15"/>
        <v>1105</v>
      </c>
      <c r="BC70" s="223"/>
      <c r="BD70" s="236" t="s">
        <v>176</v>
      </c>
      <c r="BE70" s="237" t="s">
        <v>12</v>
      </c>
      <c r="BF70" s="237" t="s">
        <v>74</v>
      </c>
      <c r="BG70" s="237" t="s">
        <v>118</v>
      </c>
      <c r="BH70" s="237" t="s">
        <v>70</v>
      </c>
      <c r="BI70" s="237" t="s">
        <v>27</v>
      </c>
      <c r="BJ70" s="237" t="s">
        <v>28</v>
      </c>
      <c r="BK70" s="237" t="s">
        <v>366</v>
      </c>
      <c r="BL70" s="237" t="s">
        <v>14</v>
      </c>
      <c r="BM70" s="237" t="s">
        <v>368</v>
      </c>
      <c r="BN70" s="237" t="s">
        <v>31</v>
      </c>
      <c r="BO70" s="237" t="s">
        <v>24</v>
      </c>
      <c r="BP70" s="238" t="s">
        <v>78</v>
      </c>
      <c r="BQ70" s="227"/>
    </row>
    <row r="71" spans="1:70" x14ac:dyDescent="0.2">
      <c r="A71" s="14"/>
      <c r="B71" s="14"/>
      <c r="C71" s="14"/>
      <c r="D71" s="251" t="s">
        <v>122</v>
      </c>
      <c r="E71" s="252" t="s">
        <v>401</v>
      </c>
      <c r="F71" s="253">
        <f>B4+(57*B6)</f>
        <v>58</v>
      </c>
      <c r="G71" s="14"/>
      <c r="H71" s="1"/>
      <c r="I71" s="219"/>
      <c r="J71" s="233">
        <f>F181</f>
        <v>168</v>
      </c>
      <c r="K71" s="234">
        <f>F58</f>
        <v>45</v>
      </c>
      <c r="L71" s="234">
        <f>F25</f>
        <v>12</v>
      </c>
      <c r="M71" s="234">
        <f>F32</f>
        <v>19</v>
      </c>
      <c r="N71" s="234">
        <f>F94</f>
        <v>81</v>
      </c>
      <c r="O71" s="234">
        <f>F107</f>
        <v>94</v>
      </c>
      <c r="P71" s="234">
        <f>F131</f>
        <v>118</v>
      </c>
      <c r="Q71" s="234">
        <f>F126</f>
        <v>113</v>
      </c>
      <c r="R71" s="234">
        <f>F70</f>
        <v>57</v>
      </c>
      <c r="S71" s="234">
        <f>F81</f>
        <v>68</v>
      </c>
      <c r="T71" s="234">
        <f>F165</f>
        <v>152</v>
      </c>
      <c r="U71" s="234">
        <f>F51</f>
        <v>38</v>
      </c>
      <c r="V71" s="235">
        <f>F153</f>
        <v>140</v>
      </c>
      <c r="W71" s="494">
        <f t="shared" si="16"/>
        <v>124865</v>
      </c>
      <c r="X71" s="223"/>
      <c r="Y71" s="236" t="s">
        <v>393</v>
      </c>
      <c r="Z71" s="237" t="s">
        <v>13</v>
      </c>
      <c r="AA71" s="237" t="s">
        <v>168</v>
      </c>
      <c r="AB71" s="237" t="s">
        <v>34</v>
      </c>
      <c r="AC71" s="237" t="s">
        <v>163</v>
      </c>
      <c r="AD71" s="237" t="s">
        <v>51</v>
      </c>
      <c r="AE71" s="237" t="s">
        <v>60</v>
      </c>
      <c r="AF71" s="237" t="s">
        <v>36</v>
      </c>
      <c r="AG71" s="237" t="s">
        <v>29</v>
      </c>
      <c r="AH71" s="237" t="s">
        <v>94</v>
      </c>
      <c r="AI71" s="237" t="s">
        <v>79</v>
      </c>
      <c r="AJ71" s="237" t="s">
        <v>57</v>
      </c>
      <c r="AK71" s="238" t="s">
        <v>8</v>
      </c>
      <c r="AL71" s="227"/>
      <c r="AN71" s="219"/>
      <c r="AO71" s="233">
        <f>F110</f>
        <v>97</v>
      </c>
      <c r="AP71" s="234">
        <f>F169</f>
        <v>156</v>
      </c>
      <c r="AQ71" s="234">
        <f>F46</f>
        <v>33</v>
      </c>
      <c r="AR71" s="234">
        <f>F94</f>
        <v>81</v>
      </c>
      <c r="AS71" s="234">
        <f>F153</f>
        <v>140</v>
      </c>
      <c r="AT71" s="234">
        <f>F34</f>
        <v>21</v>
      </c>
      <c r="AU71" s="234">
        <f>F83</f>
        <v>70</v>
      </c>
      <c r="AV71" s="234">
        <f>F141</f>
        <v>128</v>
      </c>
      <c r="AW71" s="234">
        <f>F25</f>
        <v>12</v>
      </c>
      <c r="AX71" s="234">
        <f>F67</f>
        <v>54</v>
      </c>
      <c r="AY71" s="234">
        <f>F118</f>
        <v>105</v>
      </c>
      <c r="AZ71" s="234">
        <f>F178</f>
        <v>165</v>
      </c>
      <c r="BA71" s="235">
        <f>F56</f>
        <v>43</v>
      </c>
      <c r="BB71" s="239">
        <f t="shared" si="15"/>
        <v>1105</v>
      </c>
      <c r="BC71" s="223"/>
      <c r="BD71" s="236" t="s">
        <v>145</v>
      </c>
      <c r="BE71" s="237" t="s">
        <v>397</v>
      </c>
      <c r="BF71" s="237" t="s">
        <v>92</v>
      </c>
      <c r="BG71" s="237" t="s">
        <v>163</v>
      </c>
      <c r="BH71" s="237" t="s">
        <v>8</v>
      </c>
      <c r="BI71" s="237" t="s">
        <v>54</v>
      </c>
      <c r="BJ71" s="237" t="s">
        <v>35</v>
      </c>
      <c r="BK71" s="237" t="s">
        <v>46</v>
      </c>
      <c r="BL71" s="237" t="s">
        <v>168</v>
      </c>
      <c r="BM71" s="237" t="s">
        <v>18</v>
      </c>
      <c r="BN71" s="237" t="s">
        <v>141</v>
      </c>
      <c r="BO71" s="237" t="s">
        <v>367</v>
      </c>
      <c r="BP71" s="238" t="s">
        <v>39</v>
      </c>
      <c r="BQ71" s="227"/>
    </row>
    <row r="72" spans="1:70" ht="13.5" thickBot="1" x14ac:dyDescent="0.25">
      <c r="A72" s="14"/>
      <c r="B72" s="14"/>
      <c r="C72" s="14"/>
      <c r="D72" s="251" t="s">
        <v>142</v>
      </c>
      <c r="E72" s="252" t="s">
        <v>401</v>
      </c>
      <c r="F72" s="253">
        <f>B4+(58*B6)</f>
        <v>59</v>
      </c>
      <c r="G72" s="14"/>
      <c r="H72" s="1"/>
      <c r="I72" s="219"/>
      <c r="J72" s="254">
        <f>F167</f>
        <v>154</v>
      </c>
      <c r="K72" s="255">
        <f>F155</f>
        <v>142</v>
      </c>
      <c r="L72" s="255">
        <f>F177</f>
        <v>164</v>
      </c>
      <c r="M72" s="255">
        <f>F71</f>
        <v>58</v>
      </c>
      <c r="N72" s="255">
        <f>F38</f>
        <v>25</v>
      </c>
      <c r="O72" s="255">
        <f>F64</f>
        <v>51</v>
      </c>
      <c r="P72" s="255">
        <f>F44</f>
        <v>31</v>
      </c>
      <c r="Q72" s="255">
        <f>F120</f>
        <v>107</v>
      </c>
      <c r="R72" s="255">
        <f>F105</f>
        <v>92</v>
      </c>
      <c r="S72" s="255">
        <f>F133</f>
        <v>120</v>
      </c>
      <c r="T72" s="255">
        <f>F87</f>
        <v>74</v>
      </c>
      <c r="U72" s="255">
        <f>F18</f>
        <v>5</v>
      </c>
      <c r="V72" s="256">
        <f>F95</f>
        <v>82</v>
      </c>
      <c r="W72" s="494">
        <f t="shared" si="16"/>
        <v>124865</v>
      </c>
      <c r="X72" s="223"/>
      <c r="Y72" s="257" t="s">
        <v>158</v>
      </c>
      <c r="Z72" s="258" t="s">
        <v>123</v>
      </c>
      <c r="AA72" s="258" t="s">
        <v>386</v>
      </c>
      <c r="AB72" s="258" t="s">
        <v>122</v>
      </c>
      <c r="AC72" s="258" t="s">
        <v>159</v>
      </c>
      <c r="AD72" s="258" t="s">
        <v>146</v>
      </c>
      <c r="AE72" s="258" t="s">
        <v>136</v>
      </c>
      <c r="AF72" s="258" t="s">
        <v>22</v>
      </c>
      <c r="AG72" s="258" t="s">
        <v>166</v>
      </c>
      <c r="AH72" s="258" t="s">
        <v>38</v>
      </c>
      <c r="AI72" s="258" t="s">
        <v>70</v>
      </c>
      <c r="AJ72" s="258" t="s">
        <v>144</v>
      </c>
      <c r="AK72" s="259" t="s">
        <v>69</v>
      </c>
      <c r="AL72" s="227"/>
      <c r="AN72" s="219"/>
      <c r="AO72" s="254">
        <f>F174</f>
        <v>161</v>
      </c>
      <c r="AP72" s="255">
        <f>F63</f>
        <v>50</v>
      </c>
      <c r="AQ72" s="255">
        <f>F116</f>
        <v>103</v>
      </c>
      <c r="AR72" s="255">
        <f>F158</f>
        <v>145</v>
      </c>
      <c r="AS72" s="255">
        <f>F40</f>
        <v>27</v>
      </c>
      <c r="AT72" s="255">
        <f>F100</f>
        <v>87</v>
      </c>
      <c r="AU72" s="255">
        <f>F147</f>
        <v>134</v>
      </c>
      <c r="AV72" s="255">
        <f>F32</f>
        <v>19</v>
      </c>
      <c r="AW72" s="255">
        <f>F91</f>
        <v>78</v>
      </c>
      <c r="AX72" s="255">
        <f>F137</f>
        <v>124</v>
      </c>
      <c r="AY72" s="255">
        <f>F16</f>
        <v>3</v>
      </c>
      <c r="AZ72" s="255">
        <f>F75</f>
        <v>62</v>
      </c>
      <c r="BA72" s="256">
        <f>F125</f>
        <v>112</v>
      </c>
      <c r="BB72" s="239">
        <f t="shared" si="15"/>
        <v>1105</v>
      </c>
      <c r="BC72" s="223"/>
      <c r="BD72" s="257" t="s">
        <v>377</v>
      </c>
      <c r="BE72" s="258" t="s">
        <v>135</v>
      </c>
      <c r="BF72" s="258" t="s">
        <v>139</v>
      </c>
      <c r="BG72" s="258" t="s">
        <v>121</v>
      </c>
      <c r="BH72" s="258" t="s">
        <v>93</v>
      </c>
      <c r="BI72" s="258" t="s">
        <v>153</v>
      </c>
      <c r="BJ72" s="258" t="s">
        <v>109</v>
      </c>
      <c r="BK72" s="258" t="s">
        <v>34</v>
      </c>
      <c r="BL72" s="258" t="s">
        <v>369</v>
      </c>
      <c r="BM72" s="258" t="s">
        <v>113</v>
      </c>
      <c r="BN72" s="258" t="s">
        <v>72</v>
      </c>
      <c r="BO72" s="258" t="s">
        <v>44</v>
      </c>
      <c r="BP72" s="259" t="s">
        <v>104</v>
      </c>
      <c r="BQ72" s="227"/>
    </row>
    <row r="73" spans="1:70" x14ac:dyDescent="0.2">
      <c r="A73" s="14"/>
      <c r="B73" s="14"/>
      <c r="C73" s="14"/>
      <c r="D73" s="251" t="s">
        <v>47</v>
      </c>
      <c r="E73" s="252" t="s">
        <v>401</v>
      </c>
      <c r="F73" s="264">
        <f>B4+(59*B6)</f>
        <v>60</v>
      </c>
      <c r="G73" s="14"/>
      <c r="H73" s="1"/>
      <c r="I73" s="219"/>
      <c r="J73" s="260">
        <f>SUM(J60:J72)</f>
        <v>1105</v>
      </c>
      <c r="K73" s="261">
        <f t="shared" ref="K73:V73" si="17">SUM(K60:K72)</f>
        <v>1105</v>
      </c>
      <c r="L73" s="261">
        <f t="shared" si="17"/>
        <v>1105</v>
      </c>
      <c r="M73" s="261">
        <f t="shared" si="17"/>
        <v>1105</v>
      </c>
      <c r="N73" s="261">
        <f t="shared" si="17"/>
        <v>1105</v>
      </c>
      <c r="O73" s="261">
        <f t="shared" si="17"/>
        <v>1105</v>
      </c>
      <c r="P73" s="261">
        <f t="shared" si="17"/>
        <v>1105</v>
      </c>
      <c r="Q73" s="261">
        <f t="shared" si="17"/>
        <v>1105</v>
      </c>
      <c r="R73" s="261">
        <f t="shared" si="17"/>
        <v>1105</v>
      </c>
      <c r="S73" s="261">
        <f t="shared" si="17"/>
        <v>1105</v>
      </c>
      <c r="T73" s="261">
        <f t="shared" si="17"/>
        <v>1105</v>
      </c>
      <c r="U73" s="261">
        <f t="shared" si="17"/>
        <v>1105</v>
      </c>
      <c r="V73" s="261">
        <f t="shared" si="17"/>
        <v>1105</v>
      </c>
      <c r="W73" s="495">
        <f>SUMSQ(J60,K61,L62,M63,N64,O65,P66,Q67,R68,S69,T70,U71,V72)</f>
        <v>124865</v>
      </c>
      <c r="X73" s="22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  <c r="AK73" s="263"/>
      <c r="AL73" s="227"/>
      <c r="AN73" s="219"/>
      <c r="AO73" s="260">
        <f t="shared" ref="AO73:BA73" si="18">AO60+AO61+AO62+AO63+AO64+AO65+AO66+AO67+AO68+AO69+AO70+AO71+AO72</f>
        <v>1105</v>
      </c>
      <c r="AP73" s="261">
        <f t="shared" si="18"/>
        <v>1105</v>
      </c>
      <c r="AQ73" s="261">
        <f t="shared" si="18"/>
        <v>1105</v>
      </c>
      <c r="AR73" s="261">
        <f t="shared" si="18"/>
        <v>1105</v>
      </c>
      <c r="AS73" s="261">
        <f t="shared" si="18"/>
        <v>1105</v>
      </c>
      <c r="AT73" s="261">
        <f t="shared" si="18"/>
        <v>1105</v>
      </c>
      <c r="AU73" s="261">
        <f t="shared" si="18"/>
        <v>1105</v>
      </c>
      <c r="AV73" s="261">
        <f t="shared" si="18"/>
        <v>1105</v>
      </c>
      <c r="AW73" s="261">
        <f t="shared" si="18"/>
        <v>1105</v>
      </c>
      <c r="AX73" s="261">
        <f t="shared" si="18"/>
        <v>1105</v>
      </c>
      <c r="AY73" s="261">
        <f t="shared" si="18"/>
        <v>1105</v>
      </c>
      <c r="AZ73" s="261">
        <f t="shared" si="18"/>
        <v>1105</v>
      </c>
      <c r="BA73" s="261">
        <f t="shared" si="18"/>
        <v>1105</v>
      </c>
      <c r="BB73" s="262">
        <f>AO60^2+AP61^2+AQ62^2+AR63^2+AS64^2+AT65^2+AU66^2+AV67^2+AW68^2+AX69^2+AY70^2+AZ71^2+BA72^2</f>
        <v>124865</v>
      </c>
      <c r="BC73" s="22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27"/>
    </row>
    <row r="74" spans="1:70" ht="13.5" thickBot="1" x14ac:dyDescent="0.25">
      <c r="A74" s="14"/>
      <c r="B74" s="14"/>
      <c r="C74" s="14"/>
      <c r="D74" s="251" t="s">
        <v>61</v>
      </c>
      <c r="E74" s="252" t="s">
        <v>401</v>
      </c>
      <c r="F74" s="264">
        <f>B4+(60*B6)</f>
        <v>61</v>
      </c>
      <c r="G74" s="14"/>
      <c r="H74" s="1"/>
      <c r="I74" s="219"/>
      <c r="J74" s="265">
        <f>SUMSQ(J60:J72)</f>
        <v>124865</v>
      </c>
      <c r="K74" s="266">
        <f t="shared" ref="K74:V74" si="19">SUMSQ(K60:K72)</f>
        <v>124865</v>
      </c>
      <c r="L74" s="266">
        <f t="shared" si="19"/>
        <v>124865</v>
      </c>
      <c r="M74" s="266">
        <f t="shared" si="19"/>
        <v>124865</v>
      </c>
      <c r="N74" s="266">
        <f t="shared" si="19"/>
        <v>124865</v>
      </c>
      <c r="O74" s="266">
        <f t="shared" si="19"/>
        <v>124865</v>
      </c>
      <c r="P74" s="266">
        <f t="shared" si="19"/>
        <v>124865</v>
      </c>
      <c r="Q74" s="266">
        <f t="shared" si="19"/>
        <v>124865</v>
      </c>
      <c r="R74" s="266">
        <f t="shared" si="19"/>
        <v>124865</v>
      </c>
      <c r="S74" s="266">
        <f t="shared" si="19"/>
        <v>124865</v>
      </c>
      <c r="T74" s="266">
        <f t="shared" si="19"/>
        <v>124865</v>
      </c>
      <c r="U74" s="266">
        <f t="shared" si="19"/>
        <v>124865</v>
      </c>
      <c r="V74" s="266">
        <f t="shared" si="19"/>
        <v>124865</v>
      </c>
      <c r="W74" s="267">
        <f>SUMSQ(J72,K71,L70,M69,N68,O67,P66,Q65,R64,S63,T62,U61,V60)</f>
        <v>124865</v>
      </c>
      <c r="X74" s="223"/>
      <c r="Y74" s="268" t="s">
        <v>107</v>
      </c>
      <c r="Z74" s="268" t="s">
        <v>66</v>
      </c>
      <c r="AA74" s="268" t="s">
        <v>125</v>
      </c>
      <c r="AB74" s="268" t="s">
        <v>28</v>
      </c>
      <c r="AC74" s="268" t="s">
        <v>30</v>
      </c>
      <c r="AD74" s="268" t="s">
        <v>86</v>
      </c>
      <c r="AE74" s="268" t="s">
        <v>368</v>
      </c>
      <c r="AF74" s="268" t="s">
        <v>139</v>
      </c>
      <c r="AG74" s="268" t="s">
        <v>115</v>
      </c>
      <c r="AH74" s="268" t="s">
        <v>75</v>
      </c>
      <c r="AI74" s="268" t="s">
        <v>74</v>
      </c>
      <c r="AJ74" s="268" t="s">
        <v>57</v>
      </c>
      <c r="AK74" s="268" t="s">
        <v>69</v>
      </c>
      <c r="AL74" s="227"/>
      <c r="AN74" s="219"/>
      <c r="AO74" s="269">
        <f>AO72+AP60+AQ61+AR62+AS63+AT64+AU65+AV66+AW67+AX68+AY69+AZ70+BA71</f>
        <v>1105</v>
      </c>
      <c r="AP74" s="270">
        <f>AP72+AO71+AQ60+AR61+AS62+AT63+AU64+AV65+AW66+AX67+AY68+AZ69+BA70</f>
        <v>1105</v>
      </c>
      <c r="AQ74" s="270">
        <f>AQ72+AP71+AO70+AR60+AS61+AT62+AU63+AV64+AW65+AX66+AY67+AZ68+BA69</f>
        <v>1105</v>
      </c>
      <c r="AR74" s="270">
        <f>AR72+AQ71+AP70+AO69+AS60+AT61+AU62+AV63+AW64+AX65+AY66+AZ67+BA68</f>
        <v>1105</v>
      </c>
      <c r="AS74" s="270">
        <f>AS72+AR71+AQ70+AP69+AO68+AT60+AU61+AV62+AW63+AX64+AY65+AZ66+BA67</f>
        <v>1105</v>
      </c>
      <c r="AT74" s="270">
        <f>AT72+AS71+AR70+AQ69+AP68+AO67+AU60+AV61+AW62+AX63+AY64+AZ65+BA66</f>
        <v>1105</v>
      </c>
      <c r="AU74" s="270">
        <f>AU72+AT71+AS70+AR69+AQ68+AP67+AO66+AV60+AW61+AX62+AY63+AZ64+BA65</f>
        <v>1105</v>
      </c>
      <c r="AV74" s="270">
        <f>AV72+AU71+AT70+AS69+AR68+AQ67+AP66+AO65+AW60+AX61+AY62+AZ63+BA64</f>
        <v>1105</v>
      </c>
      <c r="AW74" s="270">
        <f>AW72+AV71+AU70+AT69+AS68+AR67+AQ66+AP65+AO64+AX60+AY61+AZ62+BA63</f>
        <v>1105</v>
      </c>
      <c r="AX74" s="270">
        <f>AX72+AW71+AV70+AU69+AT68+AS67+AR66+AQ65+AP64+AO63+AY60+AZ61+BA62</f>
        <v>1105</v>
      </c>
      <c r="AY74" s="270">
        <f>AY72+AX71+AW70+AV69+AU68+AT67+AS66+AR65+AQ64+AP63+AO62+AZ60+BA61</f>
        <v>1105</v>
      </c>
      <c r="AZ74" s="270">
        <f>AZ72+AY71+AX70+AW69+AV68+AU67+AT66+AS65+AR64+AQ63+AP62+AO61+BA60</f>
        <v>1105</v>
      </c>
      <c r="BA74" s="270">
        <f>BA72+AZ71+AY70+AX69+AW68+AV67+AU66+AT65+AS64+AR63+AQ62+AP61+AO60</f>
        <v>1105</v>
      </c>
      <c r="BB74" s="271">
        <f>BA60^2+AZ61^2+AY62^2+AX63^2+AW64^2+AV65^2+AU66^2+AT67^2+AS68^2+AR69^2+AQ70^2+AP71^2+AO72^2</f>
        <v>124865</v>
      </c>
      <c r="BC74" s="223"/>
      <c r="BD74" s="237" t="s">
        <v>86</v>
      </c>
      <c r="BE74" s="237" t="s">
        <v>144</v>
      </c>
      <c r="BF74" s="237" t="s">
        <v>97</v>
      </c>
      <c r="BG74" s="237" t="s">
        <v>88</v>
      </c>
      <c r="BH74" s="237" t="s">
        <v>387</v>
      </c>
      <c r="BI74" s="237" t="s">
        <v>123</v>
      </c>
      <c r="BJ74" s="237" t="s">
        <v>103</v>
      </c>
      <c r="BK74" s="237" t="s">
        <v>49</v>
      </c>
      <c r="BL74" s="237" t="s">
        <v>112</v>
      </c>
      <c r="BM74" s="237" t="s">
        <v>166</v>
      </c>
      <c r="BN74" s="237" t="s">
        <v>31</v>
      </c>
      <c r="BO74" s="237" t="s">
        <v>367</v>
      </c>
      <c r="BP74" s="237" t="s">
        <v>104</v>
      </c>
      <c r="BQ74" s="227"/>
    </row>
    <row r="75" spans="1:70" ht="13.5" thickBot="1" x14ac:dyDescent="0.25">
      <c r="A75" s="14"/>
      <c r="B75" s="14"/>
      <c r="C75" s="14"/>
      <c r="D75" s="251" t="s">
        <v>44</v>
      </c>
      <c r="E75" s="252" t="s">
        <v>401</v>
      </c>
      <c r="F75" s="253">
        <f>B4+(61*B6)</f>
        <v>62</v>
      </c>
      <c r="G75" s="14"/>
      <c r="H75" s="1"/>
      <c r="I75" s="219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68" t="s">
        <v>158</v>
      </c>
      <c r="Z75" s="268" t="s">
        <v>13</v>
      </c>
      <c r="AA75" s="268" t="s">
        <v>12</v>
      </c>
      <c r="AB75" s="268" t="s">
        <v>84</v>
      </c>
      <c r="AC75" s="268" t="s">
        <v>47</v>
      </c>
      <c r="AD75" s="268" t="s">
        <v>391</v>
      </c>
      <c r="AE75" s="268" t="s">
        <v>368</v>
      </c>
      <c r="AF75" s="268" t="s">
        <v>32</v>
      </c>
      <c r="AG75" s="268" t="s">
        <v>23</v>
      </c>
      <c r="AH75" s="268" t="s">
        <v>50</v>
      </c>
      <c r="AI75" s="268" t="s">
        <v>150</v>
      </c>
      <c r="AJ75" s="268" t="s">
        <v>388</v>
      </c>
      <c r="AK75" s="268" t="s">
        <v>95</v>
      </c>
      <c r="AL75" s="227"/>
      <c r="AN75" s="219"/>
      <c r="AO75" s="272">
        <f>AO60+AP72+AQ71+AR70+AS69+AT68+AU67+AV66+AW65+AX64+AY63+AZ62+BA61</f>
        <v>1105</v>
      </c>
      <c r="AP75" s="273">
        <f>AP60+AO61+AQ72+AR71+AS70+AT69+AU68+AV67+AW66+AX65+AY64+AZ63+BA62</f>
        <v>1105</v>
      </c>
      <c r="AQ75" s="273">
        <f>AQ60+AP61+AO62+AR72+AS71+AT70+AU69+AV68+AW67+AX66+AY65+AZ64+BA63</f>
        <v>1105</v>
      </c>
      <c r="AR75" s="273">
        <f>AR60+AQ61+AP62+AO63+AS72+AT71+AU70+AV69+AW68+AX67+AY66+AZ65+BA64</f>
        <v>1105</v>
      </c>
      <c r="AS75" s="273">
        <f>AS60+AR61+AQ62+AP63+AO64+AT72+AU71+AV70+AW69+AX68+AY67+AZ66+BA65</f>
        <v>1105</v>
      </c>
      <c r="AT75" s="273">
        <f>AT60+AS61+AR62+AQ63+AP64+AO65+AU72+AV71+AW70+AX69+AY68+AZ67+BA66</f>
        <v>1105</v>
      </c>
      <c r="AU75" s="273">
        <f>AU60+AT61+AS62+AR63+AQ64+AP65+AO66+AV72+AW71+AX70+AY69+AZ68+BA67</f>
        <v>1105</v>
      </c>
      <c r="AV75" s="273">
        <f>AV60+AU61+AT62+AS63+AR64+AQ65+AP66+AO67+AW72+AX71+AY70+AZ69+BA68</f>
        <v>1105</v>
      </c>
      <c r="AW75" s="273">
        <f>AW60+AV61+AU62+AT63+AS64+AR65+AQ66+AP67+AO68+AX72+AY71+AZ70+BA69</f>
        <v>1105</v>
      </c>
      <c r="AX75" s="273">
        <f>AX60+AW61+AV62+AU63+AT64+AS65+AR66+AQ67+AP68+AO69+AY72+AZ71+BA70</f>
        <v>1105</v>
      </c>
      <c r="AY75" s="273">
        <f>AY60+AX61+AW62+AV63+AU64+AT65+AS66+AR67+AQ68+AP69+AO70+AZ72+BA71</f>
        <v>1105</v>
      </c>
      <c r="AZ75" s="273">
        <f>AZ60+AY61+AX62+AW63+AV64+AU65+AT66+AS67+AR68+AQ69+AP70+AO71+BA72</f>
        <v>1105</v>
      </c>
      <c r="BA75" s="273">
        <f>BA60+AZ61+AY62+AX63+AW64+AV65+AU66+AT67+AS68+AR69+AQ70+AP71+AO72</f>
        <v>1105</v>
      </c>
      <c r="BB75" s="274"/>
      <c r="BC75" s="223"/>
      <c r="BD75" s="237" t="s">
        <v>377</v>
      </c>
      <c r="BE75" s="237" t="s">
        <v>397</v>
      </c>
      <c r="BF75" s="237" t="s">
        <v>74</v>
      </c>
      <c r="BG75" s="237" t="s">
        <v>11</v>
      </c>
      <c r="BH75" s="237" t="s">
        <v>108</v>
      </c>
      <c r="BI75" s="237" t="s">
        <v>9</v>
      </c>
      <c r="BJ75" s="237" t="s">
        <v>103</v>
      </c>
      <c r="BK75" s="237" t="s">
        <v>15</v>
      </c>
      <c r="BL75" s="237" t="s">
        <v>47</v>
      </c>
      <c r="BM75" s="237" t="s">
        <v>13</v>
      </c>
      <c r="BN75" s="237" t="s">
        <v>57</v>
      </c>
      <c r="BO75" s="237" t="s">
        <v>19</v>
      </c>
      <c r="BP75" s="237" t="s">
        <v>150</v>
      </c>
      <c r="BQ75" s="227"/>
      <c r="BR75" s="279"/>
    </row>
    <row r="76" spans="1:70" ht="13.5" thickBot="1" x14ac:dyDescent="0.25">
      <c r="A76" s="14"/>
      <c r="B76" s="14"/>
      <c r="C76" s="14"/>
      <c r="D76" s="251" t="s">
        <v>73</v>
      </c>
      <c r="E76" s="252" t="s">
        <v>401</v>
      </c>
      <c r="F76" s="253">
        <f>B4+(62*B6)</f>
        <v>63</v>
      </c>
      <c r="G76" s="14"/>
      <c r="H76" s="1"/>
      <c r="I76" s="275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  <c r="X76" s="276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I76" s="277"/>
      <c r="AJ76" s="277"/>
      <c r="AK76" s="277"/>
      <c r="AL76" s="278"/>
      <c r="AN76" s="219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3"/>
      <c r="BN76" s="223"/>
      <c r="BO76" s="223"/>
      <c r="BP76" s="223"/>
      <c r="BQ76" s="227"/>
    </row>
    <row r="77" spans="1:70" ht="13.5" thickBot="1" x14ac:dyDescent="0.25">
      <c r="A77" s="14"/>
      <c r="B77" s="14"/>
      <c r="C77" s="14"/>
      <c r="D77" s="251" t="s">
        <v>165</v>
      </c>
      <c r="E77" s="252" t="s">
        <v>401</v>
      </c>
      <c r="F77" s="264">
        <f>B4+(63*B6)</f>
        <v>64</v>
      </c>
      <c r="G77" s="14"/>
      <c r="H77" s="1"/>
      <c r="AN77" s="210" t="s">
        <v>0</v>
      </c>
      <c r="AO77" s="210"/>
      <c r="AP77" s="210" t="s">
        <v>0</v>
      </c>
      <c r="AQ77" s="210"/>
      <c r="AR77" s="210"/>
      <c r="AS77" s="210"/>
      <c r="AT77" s="210"/>
      <c r="AU77" s="211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  <c r="BI77" s="210"/>
      <c r="BJ77" s="211"/>
      <c r="BK77" s="210"/>
      <c r="BL77" s="210"/>
      <c r="BM77" s="210"/>
      <c r="BN77" s="210"/>
      <c r="BO77" s="210"/>
      <c r="BP77" s="210"/>
      <c r="BQ77" s="210"/>
    </row>
    <row r="78" spans="1:70" ht="13.5" thickBot="1" x14ac:dyDescent="0.25">
      <c r="A78" s="14"/>
      <c r="B78" s="14"/>
      <c r="C78" s="14"/>
      <c r="D78" s="251" t="s">
        <v>366</v>
      </c>
      <c r="E78" s="252" t="s">
        <v>401</v>
      </c>
      <c r="F78" s="264">
        <f>B4+(64*B6)</f>
        <v>65</v>
      </c>
      <c r="G78" s="14"/>
      <c r="H78" s="1"/>
      <c r="I78" s="215"/>
      <c r="J78" s="216"/>
      <c r="K78" s="216"/>
      <c r="L78" s="216"/>
      <c r="M78" s="216"/>
      <c r="N78" s="216"/>
      <c r="O78" s="216"/>
      <c r="P78" s="4" t="s">
        <v>414</v>
      </c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4" t="s">
        <v>415</v>
      </c>
      <c r="AF78" s="216"/>
      <c r="AG78" s="216"/>
      <c r="AH78" s="216"/>
      <c r="AI78" s="216"/>
      <c r="AJ78" s="216"/>
      <c r="AK78" s="216"/>
      <c r="AL78" s="217"/>
      <c r="AN78" s="215"/>
      <c r="AO78" s="216"/>
      <c r="AP78" s="216"/>
      <c r="AQ78" s="216"/>
      <c r="AR78" s="216"/>
      <c r="AS78" s="216"/>
      <c r="AT78" s="216"/>
      <c r="AU78" s="4" t="s">
        <v>416</v>
      </c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4" t="s">
        <v>417</v>
      </c>
      <c r="BK78" s="216"/>
      <c r="BL78" s="216"/>
      <c r="BM78" s="216"/>
      <c r="BN78" s="216"/>
      <c r="BO78" s="216"/>
      <c r="BP78" s="216"/>
      <c r="BQ78" s="217"/>
    </row>
    <row r="79" spans="1:70" x14ac:dyDescent="0.2">
      <c r="A79" s="14"/>
      <c r="B79" s="14"/>
      <c r="C79" s="14"/>
      <c r="D79" s="251" t="s">
        <v>15</v>
      </c>
      <c r="E79" s="252" t="s">
        <v>401</v>
      </c>
      <c r="F79" s="253">
        <f>B4+(65*B6)</f>
        <v>66</v>
      </c>
      <c r="G79" s="14"/>
      <c r="H79" s="1"/>
      <c r="I79" s="219"/>
      <c r="J79" s="220">
        <f>F27</f>
        <v>14</v>
      </c>
      <c r="K79" s="221">
        <f>F43</f>
        <v>30</v>
      </c>
      <c r="L79" s="221">
        <f>F55</f>
        <v>42</v>
      </c>
      <c r="M79" s="221">
        <f>F78</f>
        <v>65</v>
      </c>
      <c r="N79" s="221">
        <f>F86</f>
        <v>73</v>
      </c>
      <c r="O79" s="221">
        <f>F102</f>
        <v>89</v>
      </c>
      <c r="P79" s="221">
        <f>F113</f>
        <v>100</v>
      </c>
      <c r="Q79" s="221">
        <f>F129</f>
        <v>116</v>
      </c>
      <c r="R79" s="221">
        <f>F140</f>
        <v>127</v>
      </c>
      <c r="S79" s="221">
        <f>F150</f>
        <v>137</v>
      </c>
      <c r="T79" s="221">
        <f>F162</f>
        <v>149</v>
      </c>
      <c r="U79" s="221">
        <f>F171</f>
        <v>158</v>
      </c>
      <c r="V79" s="222">
        <f>F18</f>
        <v>5</v>
      </c>
      <c r="W79" s="228">
        <f t="shared" ref="W79:W91" si="20">J79+K79+L79+M79+N79+O79+P79+Q79+R79+S79+T79+U79+V79</f>
        <v>1105</v>
      </c>
      <c r="X79" s="223"/>
      <c r="Y79" s="224" t="s">
        <v>118</v>
      </c>
      <c r="Z79" s="225" t="s">
        <v>116</v>
      </c>
      <c r="AA79" s="225" t="s">
        <v>125</v>
      </c>
      <c r="AB79" s="225" t="s">
        <v>366</v>
      </c>
      <c r="AC79" s="225" t="s">
        <v>81</v>
      </c>
      <c r="AD79" s="225" t="s">
        <v>32</v>
      </c>
      <c r="AE79" s="225" t="s">
        <v>89</v>
      </c>
      <c r="AF79" s="225" t="s">
        <v>131</v>
      </c>
      <c r="AG79" s="225" t="s">
        <v>11</v>
      </c>
      <c r="AH79" s="225" t="s">
        <v>41</v>
      </c>
      <c r="AI79" s="225" t="s">
        <v>52</v>
      </c>
      <c r="AJ79" s="225" t="s">
        <v>384</v>
      </c>
      <c r="AK79" s="226" t="s">
        <v>144</v>
      </c>
      <c r="AL79" s="227"/>
      <c r="AN79" s="219"/>
      <c r="AO79" s="220">
        <f>F69</f>
        <v>56</v>
      </c>
      <c r="AP79" s="221">
        <f>F122</f>
        <v>109</v>
      </c>
      <c r="AQ79" s="221">
        <f>F181</f>
        <v>168</v>
      </c>
      <c r="AR79" s="221">
        <f>F59</f>
        <v>46</v>
      </c>
      <c r="AS79" s="221">
        <f>F106</f>
        <v>93</v>
      </c>
      <c r="AT79" s="221">
        <f>F165</f>
        <v>152</v>
      </c>
      <c r="AU79" s="221">
        <f>F47</f>
        <v>34</v>
      </c>
      <c r="AV79" s="221">
        <f>F97</f>
        <v>84</v>
      </c>
      <c r="AW79" s="221">
        <f>F154</f>
        <v>141</v>
      </c>
      <c r="AX79" s="221">
        <f>F39</f>
        <v>26</v>
      </c>
      <c r="AY79" s="221">
        <f>F81</f>
        <v>68</v>
      </c>
      <c r="AZ79" s="221">
        <f>F131</f>
        <v>118</v>
      </c>
      <c r="BA79" s="222">
        <f>F23</f>
        <v>10</v>
      </c>
      <c r="BB79" s="228">
        <f t="shared" ref="BB79:BB91" si="21">AO79+AP79+AQ79+AR79+AS79+AT79+AU79+AV79+AW79+AX79+AY79+AZ79+BA79</f>
        <v>1105</v>
      </c>
      <c r="BC79" s="223"/>
      <c r="BD79" s="224" t="s">
        <v>86</v>
      </c>
      <c r="BE79" s="225" t="s">
        <v>107</v>
      </c>
      <c r="BF79" s="225" t="s">
        <v>393</v>
      </c>
      <c r="BG79" s="225" t="s">
        <v>59</v>
      </c>
      <c r="BH79" s="225" t="s">
        <v>66</v>
      </c>
      <c r="BI79" s="225" t="s">
        <v>79</v>
      </c>
      <c r="BJ79" s="225" t="s">
        <v>160</v>
      </c>
      <c r="BK79" s="225" t="s">
        <v>71</v>
      </c>
      <c r="BL79" s="225" t="s">
        <v>10</v>
      </c>
      <c r="BM79" s="225" t="s">
        <v>387</v>
      </c>
      <c r="BN79" s="225" t="s">
        <v>94</v>
      </c>
      <c r="BO79" s="225" t="s">
        <v>60</v>
      </c>
      <c r="BP79" s="226" t="s">
        <v>115</v>
      </c>
      <c r="BQ79" s="227"/>
    </row>
    <row r="80" spans="1:70" x14ac:dyDescent="0.2">
      <c r="A80" s="14"/>
      <c r="B80" s="14"/>
      <c r="C80" s="14"/>
      <c r="D80" s="251" t="s">
        <v>21</v>
      </c>
      <c r="E80" s="252" t="s">
        <v>401</v>
      </c>
      <c r="F80" s="253">
        <f>B4+(66*B6)</f>
        <v>67</v>
      </c>
      <c r="G80" s="14"/>
      <c r="H80" s="1"/>
      <c r="I80" s="219"/>
      <c r="J80" s="233">
        <f>F64</f>
        <v>51</v>
      </c>
      <c r="K80" s="234">
        <f>F75</f>
        <v>62</v>
      </c>
      <c r="L80" s="234">
        <f>F85</f>
        <v>72</v>
      </c>
      <c r="M80" s="234">
        <f>F97</f>
        <v>84</v>
      </c>
      <c r="N80" s="234">
        <f>F106</f>
        <v>93</v>
      </c>
      <c r="O80" s="234">
        <f>F122</f>
        <v>109</v>
      </c>
      <c r="P80" s="234">
        <f>F131</f>
        <v>118</v>
      </c>
      <c r="Q80" s="234">
        <f>F147</f>
        <v>134</v>
      </c>
      <c r="R80" s="234">
        <f>F159</f>
        <v>146</v>
      </c>
      <c r="S80" s="234">
        <f>F182</f>
        <v>169</v>
      </c>
      <c r="T80" s="234">
        <f>F21</f>
        <v>8</v>
      </c>
      <c r="U80" s="234">
        <f>F37</f>
        <v>24</v>
      </c>
      <c r="V80" s="235">
        <f>F48</f>
        <v>35</v>
      </c>
      <c r="W80" s="239">
        <f t="shared" si="20"/>
        <v>1105</v>
      </c>
      <c r="X80" s="223"/>
      <c r="Y80" s="236" t="s">
        <v>146</v>
      </c>
      <c r="Z80" s="237" t="s">
        <v>44</v>
      </c>
      <c r="AA80" s="237" t="s">
        <v>68</v>
      </c>
      <c r="AB80" s="237" t="s">
        <v>71</v>
      </c>
      <c r="AC80" s="237" t="s">
        <v>66</v>
      </c>
      <c r="AD80" s="237" t="s">
        <v>107</v>
      </c>
      <c r="AE80" s="237" t="s">
        <v>60</v>
      </c>
      <c r="AF80" s="237" t="s">
        <v>109</v>
      </c>
      <c r="AG80" s="237" t="s">
        <v>112</v>
      </c>
      <c r="AH80" s="237" t="s">
        <v>388</v>
      </c>
      <c r="AI80" s="237" t="s">
        <v>83</v>
      </c>
      <c r="AJ80" s="237" t="s">
        <v>65</v>
      </c>
      <c r="AK80" s="238" t="s">
        <v>26</v>
      </c>
      <c r="AL80" s="227"/>
      <c r="AN80" s="219"/>
      <c r="AO80" s="233">
        <f>F138</f>
        <v>125</v>
      </c>
      <c r="AP80" s="234">
        <f>F19</f>
        <v>6</v>
      </c>
      <c r="AQ80" s="234">
        <f>F76</f>
        <v>63</v>
      </c>
      <c r="AR80" s="234">
        <f>F130</f>
        <v>117</v>
      </c>
      <c r="AS80" s="234">
        <f>F172</f>
        <v>159</v>
      </c>
      <c r="AT80" s="234">
        <f>F53</f>
        <v>40</v>
      </c>
      <c r="AU80" s="234">
        <f>F114</f>
        <v>101</v>
      </c>
      <c r="AV80" s="234">
        <f>F160</f>
        <v>147</v>
      </c>
      <c r="AW80" s="234">
        <f>F44</f>
        <v>31</v>
      </c>
      <c r="AX80" s="234">
        <f>F103</f>
        <v>90</v>
      </c>
      <c r="AY80" s="234">
        <f>F150</f>
        <v>137</v>
      </c>
      <c r="AZ80" s="234">
        <f>F28</f>
        <v>15</v>
      </c>
      <c r="BA80" s="235">
        <f>F87</f>
        <v>74</v>
      </c>
      <c r="BB80" s="239">
        <f t="shared" si="21"/>
        <v>1105</v>
      </c>
      <c r="BC80" s="223"/>
      <c r="BD80" s="236" t="s">
        <v>133</v>
      </c>
      <c r="BE80" s="237" t="s">
        <v>28</v>
      </c>
      <c r="BF80" s="237" t="s">
        <v>73</v>
      </c>
      <c r="BG80" s="237" t="s">
        <v>323</v>
      </c>
      <c r="BH80" s="237" t="s">
        <v>368</v>
      </c>
      <c r="BI80" s="237" t="s">
        <v>130</v>
      </c>
      <c r="BJ80" s="237" t="s">
        <v>45</v>
      </c>
      <c r="BK80" s="237" t="s">
        <v>147</v>
      </c>
      <c r="BL80" s="237" t="s">
        <v>136</v>
      </c>
      <c r="BM80" s="237" t="s">
        <v>12</v>
      </c>
      <c r="BN80" s="237" t="s">
        <v>41</v>
      </c>
      <c r="BO80" s="237" t="s">
        <v>17</v>
      </c>
      <c r="BP80" s="238" t="s">
        <v>70</v>
      </c>
      <c r="BQ80" s="227"/>
    </row>
    <row r="81" spans="1:70" x14ac:dyDescent="0.2">
      <c r="A81" s="14"/>
      <c r="B81" s="14"/>
      <c r="C81" s="14"/>
      <c r="D81" s="251" t="s">
        <v>94</v>
      </c>
      <c r="E81" s="252" t="s">
        <v>401</v>
      </c>
      <c r="F81" s="264">
        <f>B4+(67*B6)</f>
        <v>68</v>
      </c>
      <c r="G81" s="14"/>
      <c r="H81" s="1"/>
      <c r="I81" s="219"/>
      <c r="J81" s="233">
        <f>F82</f>
        <v>69</v>
      </c>
      <c r="K81" s="234">
        <f>F94</f>
        <v>81</v>
      </c>
      <c r="L81" s="234">
        <f>F117</f>
        <v>104</v>
      </c>
      <c r="M81" s="234">
        <f>F125</f>
        <v>112</v>
      </c>
      <c r="N81" s="234">
        <f>F141</f>
        <v>128</v>
      </c>
      <c r="O81" s="234">
        <f>F152</f>
        <v>139</v>
      </c>
      <c r="P81" s="234">
        <f>F168</f>
        <v>155</v>
      </c>
      <c r="Q81" s="234">
        <f>F179</f>
        <v>166</v>
      </c>
      <c r="R81" s="234">
        <f>F20</f>
        <v>7</v>
      </c>
      <c r="S81" s="234">
        <f>F32</f>
        <v>19</v>
      </c>
      <c r="T81" s="234">
        <f>F41</f>
        <v>28</v>
      </c>
      <c r="U81" s="234">
        <f>F57</f>
        <v>44</v>
      </c>
      <c r="V81" s="235">
        <f>F66</f>
        <v>53</v>
      </c>
      <c r="W81" s="239">
        <f t="shared" si="20"/>
        <v>1105</v>
      </c>
      <c r="X81" s="223"/>
      <c r="Y81" s="236" t="s">
        <v>152</v>
      </c>
      <c r="Z81" s="237" t="s">
        <v>163</v>
      </c>
      <c r="AA81" s="237" t="s">
        <v>385</v>
      </c>
      <c r="AB81" s="237" t="s">
        <v>104</v>
      </c>
      <c r="AC81" s="237" t="s">
        <v>46</v>
      </c>
      <c r="AD81" s="237" t="s">
        <v>30</v>
      </c>
      <c r="AE81" s="237" t="s">
        <v>62</v>
      </c>
      <c r="AF81" s="237" t="s">
        <v>365</v>
      </c>
      <c r="AG81" s="237" t="s">
        <v>43</v>
      </c>
      <c r="AH81" s="237" t="s">
        <v>34</v>
      </c>
      <c r="AI81" s="237" t="s">
        <v>49</v>
      </c>
      <c r="AJ81" s="237" t="s">
        <v>105</v>
      </c>
      <c r="AK81" s="238" t="s">
        <v>138</v>
      </c>
      <c r="AL81" s="227"/>
      <c r="AN81" s="219"/>
      <c r="AO81" s="233">
        <f>F36</f>
        <v>23</v>
      </c>
      <c r="AP81" s="234">
        <f>F82</f>
        <v>69</v>
      </c>
      <c r="AQ81" s="234">
        <f>F135</f>
        <v>122</v>
      </c>
      <c r="AR81" s="234">
        <f>F25</f>
        <v>12</v>
      </c>
      <c r="AS81" s="234">
        <f>F72</f>
        <v>59</v>
      </c>
      <c r="AT81" s="234">
        <f>F119</f>
        <v>106</v>
      </c>
      <c r="AU81" s="234">
        <f>F178</f>
        <v>165</v>
      </c>
      <c r="AV81" s="234">
        <f>F60</f>
        <v>47</v>
      </c>
      <c r="AW81" s="234">
        <f>F110</f>
        <v>97</v>
      </c>
      <c r="AX81" s="234">
        <f>F167</f>
        <v>154</v>
      </c>
      <c r="AY81" s="234">
        <f>F52</f>
        <v>39</v>
      </c>
      <c r="AZ81" s="234">
        <f>F94</f>
        <v>81</v>
      </c>
      <c r="BA81" s="235">
        <f>F144</f>
        <v>131</v>
      </c>
      <c r="BB81" s="239">
        <f t="shared" si="21"/>
        <v>1105</v>
      </c>
      <c r="BC81" s="223"/>
      <c r="BD81" s="236" t="s">
        <v>127</v>
      </c>
      <c r="BE81" s="237" t="s">
        <v>152</v>
      </c>
      <c r="BF81" s="237" t="s">
        <v>155</v>
      </c>
      <c r="BG81" s="237" t="s">
        <v>168</v>
      </c>
      <c r="BH81" s="237" t="s">
        <v>142</v>
      </c>
      <c r="BI81" s="237" t="s">
        <v>134</v>
      </c>
      <c r="BJ81" s="237" t="s">
        <v>367</v>
      </c>
      <c r="BK81" s="237" t="s">
        <v>102</v>
      </c>
      <c r="BL81" s="237" t="s">
        <v>145</v>
      </c>
      <c r="BM81" s="237" t="s">
        <v>158</v>
      </c>
      <c r="BN81" s="237" t="s">
        <v>379</v>
      </c>
      <c r="BO81" s="237" t="s">
        <v>163</v>
      </c>
      <c r="BP81" s="238" t="s">
        <v>156</v>
      </c>
      <c r="BQ81" s="227"/>
    </row>
    <row r="82" spans="1:70" x14ac:dyDescent="0.2">
      <c r="A82" s="14"/>
      <c r="B82" s="14"/>
      <c r="C82" s="14"/>
      <c r="D82" s="251" t="s">
        <v>152</v>
      </c>
      <c r="E82" s="252" t="s">
        <v>401</v>
      </c>
      <c r="F82" s="264">
        <f>B4+(68*B6)</f>
        <v>69</v>
      </c>
      <c r="G82" s="14"/>
      <c r="H82" s="1"/>
      <c r="I82" s="219"/>
      <c r="J82" s="233">
        <f>F114</f>
        <v>101</v>
      </c>
      <c r="K82" s="234">
        <f>F124</f>
        <v>111</v>
      </c>
      <c r="L82" s="234">
        <f>F136</f>
        <v>123</v>
      </c>
      <c r="M82" s="234">
        <f>F145</f>
        <v>132</v>
      </c>
      <c r="N82" s="234">
        <f>F161</f>
        <v>148</v>
      </c>
      <c r="O82" s="234">
        <f>F170</f>
        <v>157</v>
      </c>
      <c r="P82" s="234">
        <f>F17</f>
        <v>4</v>
      </c>
      <c r="Q82" s="234">
        <f>F29</f>
        <v>16</v>
      </c>
      <c r="R82" s="234">
        <f>F52</f>
        <v>39</v>
      </c>
      <c r="S82" s="234">
        <f>F60</f>
        <v>47</v>
      </c>
      <c r="T82" s="234">
        <f>F76</f>
        <v>63</v>
      </c>
      <c r="U82" s="234">
        <f>F87</f>
        <v>74</v>
      </c>
      <c r="V82" s="235">
        <f>F103</f>
        <v>90</v>
      </c>
      <c r="W82" s="239">
        <f t="shared" si="20"/>
        <v>1105</v>
      </c>
      <c r="X82" s="223"/>
      <c r="Y82" s="236" t="s">
        <v>45</v>
      </c>
      <c r="Z82" s="237" t="s">
        <v>14</v>
      </c>
      <c r="AA82" s="237" t="s">
        <v>97</v>
      </c>
      <c r="AB82" s="237" t="s">
        <v>74</v>
      </c>
      <c r="AC82" s="237" t="s">
        <v>78</v>
      </c>
      <c r="AD82" s="237" t="s">
        <v>392</v>
      </c>
      <c r="AE82" s="237" t="s">
        <v>82</v>
      </c>
      <c r="AF82" s="237" t="s">
        <v>19</v>
      </c>
      <c r="AG82" s="237" t="s">
        <v>379</v>
      </c>
      <c r="AH82" s="237" t="s">
        <v>102</v>
      </c>
      <c r="AI82" s="237" t="s">
        <v>73</v>
      </c>
      <c r="AJ82" s="237" t="s">
        <v>70</v>
      </c>
      <c r="AK82" s="238" t="s">
        <v>12</v>
      </c>
      <c r="AL82" s="227"/>
      <c r="AN82" s="219"/>
      <c r="AO82" s="233">
        <f>F100</f>
        <v>87</v>
      </c>
      <c r="AP82" s="234">
        <f>F151</f>
        <v>138</v>
      </c>
      <c r="AQ82" s="234">
        <f>F32</f>
        <v>19</v>
      </c>
      <c r="AR82" s="234">
        <f>F89</f>
        <v>76</v>
      </c>
      <c r="AS82" s="234">
        <f>F143</f>
        <v>130</v>
      </c>
      <c r="AT82" s="234">
        <f>F16</f>
        <v>3</v>
      </c>
      <c r="AU82" s="234">
        <f>F66</f>
        <v>53</v>
      </c>
      <c r="AV82" s="234">
        <f>F127</f>
        <v>114</v>
      </c>
      <c r="AW82" s="234">
        <f>F173</f>
        <v>160</v>
      </c>
      <c r="AX82" s="234">
        <f>F57</f>
        <v>44</v>
      </c>
      <c r="AY82" s="234">
        <f>F116</f>
        <v>103</v>
      </c>
      <c r="AZ82" s="234">
        <f>F163</f>
        <v>150</v>
      </c>
      <c r="BA82" s="235">
        <f>F41</f>
        <v>28</v>
      </c>
      <c r="BB82" s="239">
        <f t="shared" si="21"/>
        <v>1105</v>
      </c>
      <c r="BC82" s="223"/>
      <c r="BD82" s="236" t="s">
        <v>153</v>
      </c>
      <c r="BE82" s="237" t="s">
        <v>98</v>
      </c>
      <c r="BF82" s="237" t="s">
        <v>34</v>
      </c>
      <c r="BG82" s="237" t="s">
        <v>88</v>
      </c>
      <c r="BH82" s="237" t="s">
        <v>383</v>
      </c>
      <c r="BI82" s="237" t="s">
        <v>72</v>
      </c>
      <c r="BJ82" s="237" t="s">
        <v>138</v>
      </c>
      <c r="BK82" s="237" t="s">
        <v>128</v>
      </c>
      <c r="BL82" s="237" t="s">
        <v>373</v>
      </c>
      <c r="BM82" s="237" t="s">
        <v>105</v>
      </c>
      <c r="BN82" s="237" t="s">
        <v>139</v>
      </c>
      <c r="BO82" s="237" t="s">
        <v>25</v>
      </c>
      <c r="BP82" s="238" t="s">
        <v>49</v>
      </c>
      <c r="BQ82" s="227"/>
    </row>
    <row r="83" spans="1:70" x14ac:dyDescent="0.2">
      <c r="A83" s="14"/>
      <c r="B83" s="14"/>
      <c r="C83" s="14"/>
      <c r="D83" s="251" t="s">
        <v>35</v>
      </c>
      <c r="E83" s="252" t="s">
        <v>401</v>
      </c>
      <c r="F83" s="253">
        <f>B4+(69*B6)</f>
        <v>70</v>
      </c>
      <c r="G83" s="14"/>
      <c r="H83" s="1"/>
      <c r="I83" s="219"/>
      <c r="J83" s="233">
        <f>F133</f>
        <v>120</v>
      </c>
      <c r="K83" s="234">
        <f>F156</f>
        <v>143</v>
      </c>
      <c r="L83" s="234">
        <f>F164</f>
        <v>151</v>
      </c>
      <c r="M83" s="234">
        <f>F180</f>
        <v>167</v>
      </c>
      <c r="N83" s="234">
        <f>F22</f>
        <v>9</v>
      </c>
      <c r="O83" s="234">
        <f>F38</f>
        <v>25</v>
      </c>
      <c r="P83" s="234">
        <f>F49</f>
        <v>36</v>
      </c>
      <c r="Q83" s="234">
        <f>F59</f>
        <v>46</v>
      </c>
      <c r="R83" s="234">
        <f>F71</f>
        <v>58</v>
      </c>
      <c r="S83" s="234">
        <f>F80</f>
        <v>67</v>
      </c>
      <c r="T83" s="234">
        <f>F96</f>
        <v>83</v>
      </c>
      <c r="U83" s="234">
        <f>F105</f>
        <v>92</v>
      </c>
      <c r="V83" s="235">
        <f>F121</f>
        <v>108</v>
      </c>
      <c r="W83" s="239">
        <f t="shared" si="20"/>
        <v>1105</v>
      </c>
      <c r="X83" s="223"/>
      <c r="Y83" s="236" t="s">
        <v>38</v>
      </c>
      <c r="Z83" s="237" t="s">
        <v>376</v>
      </c>
      <c r="AA83" s="237" t="s">
        <v>143</v>
      </c>
      <c r="AB83" s="237" t="s">
        <v>396</v>
      </c>
      <c r="AC83" s="237" t="s">
        <v>150</v>
      </c>
      <c r="AD83" s="237" t="s">
        <v>159</v>
      </c>
      <c r="AE83" s="237" t="s">
        <v>37</v>
      </c>
      <c r="AF83" s="237" t="s">
        <v>59</v>
      </c>
      <c r="AG83" s="237" t="s">
        <v>122</v>
      </c>
      <c r="AH83" s="237" t="s">
        <v>21</v>
      </c>
      <c r="AI83" s="237" t="s">
        <v>80</v>
      </c>
      <c r="AJ83" s="237" t="s">
        <v>166</v>
      </c>
      <c r="AK83" s="238" t="s">
        <v>108</v>
      </c>
      <c r="AL83" s="227"/>
      <c r="AN83" s="219"/>
      <c r="AO83" s="233">
        <f>F157</f>
        <v>144</v>
      </c>
      <c r="AP83" s="234">
        <f>F49</f>
        <v>36</v>
      </c>
      <c r="AQ83" s="234">
        <f>F95</f>
        <v>82</v>
      </c>
      <c r="AR83" s="234">
        <f>F148</f>
        <v>135</v>
      </c>
      <c r="AS83" s="234">
        <f>F38</f>
        <v>25</v>
      </c>
      <c r="AT83" s="234">
        <f>F85</f>
        <v>72</v>
      </c>
      <c r="AU83" s="234">
        <f>F132</f>
        <v>119</v>
      </c>
      <c r="AV83" s="234">
        <f>F22</f>
        <v>9</v>
      </c>
      <c r="AW83" s="234">
        <f>F73</f>
        <v>60</v>
      </c>
      <c r="AX83" s="234">
        <f>F123</f>
        <v>110</v>
      </c>
      <c r="AY83" s="234">
        <f>F180</f>
        <v>167</v>
      </c>
      <c r="AZ83" s="234">
        <f>F65</f>
        <v>52</v>
      </c>
      <c r="BA83" s="235">
        <f>F107</f>
        <v>94</v>
      </c>
      <c r="BB83" s="239">
        <f t="shared" si="21"/>
        <v>1105</v>
      </c>
      <c r="BC83" s="223"/>
      <c r="BD83" s="236" t="s">
        <v>169</v>
      </c>
      <c r="BE83" s="237" t="s">
        <v>37</v>
      </c>
      <c r="BF83" s="237" t="s">
        <v>69</v>
      </c>
      <c r="BG83" s="237" t="s">
        <v>63</v>
      </c>
      <c r="BH83" s="237" t="s">
        <v>159</v>
      </c>
      <c r="BI83" s="237" t="s">
        <v>68</v>
      </c>
      <c r="BJ83" s="237" t="s">
        <v>175</v>
      </c>
      <c r="BK83" s="237" t="s">
        <v>150</v>
      </c>
      <c r="BL83" s="237" t="s">
        <v>47</v>
      </c>
      <c r="BM83" s="237" t="s">
        <v>58</v>
      </c>
      <c r="BN83" s="237" t="s">
        <v>396</v>
      </c>
      <c r="BO83" s="237" t="s">
        <v>400</v>
      </c>
      <c r="BP83" s="238" t="s">
        <v>51</v>
      </c>
      <c r="BQ83" s="227"/>
    </row>
    <row r="84" spans="1:70" x14ac:dyDescent="0.2">
      <c r="A84" s="14"/>
      <c r="B84" s="14"/>
      <c r="C84" s="14"/>
      <c r="D84" s="251" t="s">
        <v>106</v>
      </c>
      <c r="E84" s="252" t="s">
        <v>401</v>
      </c>
      <c r="F84" s="253">
        <f>B4+(70*B6)</f>
        <v>71</v>
      </c>
      <c r="G84" s="14"/>
      <c r="H84" s="1"/>
      <c r="I84" s="219"/>
      <c r="J84" s="233">
        <f>F163</f>
        <v>150</v>
      </c>
      <c r="K84" s="234">
        <f>F175</f>
        <v>162</v>
      </c>
      <c r="L84" s="234">
        <f>F15</f>
        <v>2</v>
      </c>
      <c r="M84" s="234">
        <f>F31</f>
        <v>18</v>
      </c>
      <c r="N84" s="234">
        <f>F40</f>
        <v>27</v>
      </c>
      <c r="O84" s="234">
        <f>F56</f>
        <v>43</v>
      </c>
      <c r="P84" s="234">
        <f>F68</f>
        <v>55</v>
      </c>
      <c r="Q84" s="234">
        <f>F91</f>
        <v>78</v>
      </c>
      <c r="R84" s="234">
        <f>F99</f>
        <v>86</v>
      </c>
      <c r="S84" s="234">
        <f>F115</f>
        <v>102</v>
      </c>
      <c r="T84" s="234">
        <f>F126</f>
        <v>113</v>
      </c>
      <c r="U84" s="234">
        <f>F142</f>
        <v>129</v>
      </c>
      <c r="V84" s="235">
        <f>F153</f>
        <v>140</v>
      </c>
      <c r="W84" s="239">
        <f t="shared" si="20"/>
        <v>1105</v>
      </c>
      <c r="X84" s="223"/>
      <c r="Y84" s="236" t="s">
        <v>25</v>
      </c>
      <c r="Z84" s="237" t="s">
        <v>374</v>
      </c>
      <c r="AA84" s="237" t="s">
        <v>157</v>
      </c>
      <c r="AB84" s="237" t="s">
        <v>91</v>
      </c>
      <c r="AC84" s="237" t="s">
        <v>93</v>
      </c>
      <c r="AD84" s="237" t="s">
        <v>39</v>
      </c>
      <c r="AE84" s="237" t="s">
        <v>50</v>
      </c>
      <c r="AF84" s="237" t="s">
        <v>369</v>
      </c>
      <c r="AG84" s="237" t="s">
        <v>40</v>
      </c>
      <c r="AH84" s="237" t="s">
        <v>9</v>
      </c>
      <c r="AI84" s="237" t="s">
        <v>36</v>
      </c>
      <c r="AJ84" s="237" t="s">
        <v>96</v>
      </c>
      <c r="AK84" s="238" t="s">
        <v>8</v>
      </c>
      <c r="AL84" s="227"/>
      <c r="AN84" s="219"/>
      <c r="AO84" s="233">
        <f>F54</f>
        <v>41</v>
      </c>
      <c r="AP84" s="234">
        <f>F113</f>
        <v>100</v>
      </c>
      <c r="AQ84" s="234">
        <f>F164</f>
        <v>151</v>
      </c>
      <c r="AR84" s="234">
        <f>F45</f>
        <v>32</v>
      </c>
      <c r="AS84" s="234">
        <f>F102</f>
        <v>89</v>
      </c>
      <c r="AT84" s="234">
        <f>F156</f>
        <v>143</v>
      </c>
      <c r="AU84" s="234">
        <f>F29</f>
        <v>16</v>
      </c>
      <c r="AV84" s="234">
        <f>F79</f>
        <v>66</v>
      </c>
      <c r="AW84" s="234">
        <f>F140</f>
        <v>127</v>
      </c>
      <c r="AX84" s="234">
        <f>F17</f>
        <v>4</v>
      </c>
      <c r="AY84" s="234">
        <f>F70</f>
        <v>57</v>
      </c>
      <c r="AZ84" s="234">
        <f>F129</f>
        <v>116</v>
      </c>
      <c r="BA84" s="235">
        <f>F176</f>
        <v>163</v>
      </c>
      <c r="BB84" s="239">
        <f t="shared" si="21"/>
        <v>1105</v>
      </c>
      <c r="BC84" s="223"/>
      <c r="BD84" s="236" t="s">
        <v>149</v>
      </c>
      <c r="BE84" s="237" t="s">
        <v>89</v>
      </c>
      <c r="BF84" s="237" t="s">
        <v>143</v>
      </c>
      <c r="BG84" s="237" t="s">
        <v>114</v>
      </c>
      <c r="BH84" s="237" t="s">
        <v>32</v>
      </c>
      <c r="BI84" s="237" t="s">
        <v>376</v>
      </c>
      <c r="BJ84" s="237" t="s">
        <v>19</v>
      </c>
      <c r="BK84" s="237" t="s">
        <v>15</v>
      </c>
      <c r="BL84" s="237" t="s">
        <v>11</v>
      </c>
      <c r="BM84" s="237" t="s">
        <v>82</v>
      </c>
      <c r="BN84" s="237" t="s">
        <v>29</v>
      </c>
      <c r="BO84" s="237" t="s">
        <v>131</v>
      </c>
      <c r="BP84" s="238" t="s">
        <v>378</v>
      </c>
      <c r="BQ84" s="227"/>
    </row>
    <row r="85" spans="1:70" x14ac:dyDescent="0.2">
      <c r="A85" s="14"/>
      <c r="B85" s="14"/>
      <c r="C85" s="14"/>
      <c r="D85" s="251" t="s">
        <v>68</v>
      </c>
      <c r="E85" s="252" t="s">
        <v>401</v>
      </c>
      <c r="F85" s="253">
        <f>B4+(71*B6)</f>
        <v>72</v>
      </c>
      <c r="G85" s="14"/>
      <c r="H85" s="1"/>
      <c r="I85" s="219"/>
      <c r="J85" s="233">
        <f>F26</f>
        <v>13</v>
      </c>
      <c r="K85" s="234">
        <f>F34</f>
        <v>21</v>
      </c>
      <c r="L85" s="234">
        <f>F50</f>
        <v>37</v>
      </c>
      <c r="M85" s="234">
        <f>F61</f>
        <v>48</v>
      </c>
      <c r="N85" s="234">
        <f>F77</f>
        <v>64</v>
      </c>
      <c r="O85" s="234">
        <f>F88</f>
        <v>75</v>
      </c>
      <c r="P85" s="234">
        <f>F98</f>
        <v>85</v>
      </c>
      <c r="Q85" s="234">
        <f>F110</f>
        <v>97</v>
      </c>
      <c r="R85" s="234">
        <f>F119</f>
        <v>106</v>
      </c>
      <c r="S85" s="234">
        <f>F135</f>
        <v>122</v>
      </c>
      <c r="T85" s="234">
        <f>F144</f>
        <v>131</v>
      </c>
      <c r="U85" s="234">
        <f>F160</f>
        <v>147</v>
      </c>
      <c r="V85" s="235">
        <f>F172</f>
        <v>159</v>
      </c>
      <c r="W85" s="239">
        <f t="shared" si="20"/>
        <v>1105</v>
      </c>
      <c r="X85" s="223"/>
      <c r="Y85" s="236" t="s">
        <v>375</v>
      </c>
      <c r="Z85" s="237" t="s">
        <v>54</v>
      </c>
      <c r="AA85" s="237" t="s">
        <v>176</v>
      </c>
      <c r="AB85" s="237" t="s">
        <v>101</v>
      </c>
      <c r="AC85" s="237" t="s">
        <v>165</v>
      </c>
      <c r="AD85" s="237" t="s">
        <v>162</v>
      </c>
      <c r="AE85" s="237" t="s">
        <v>103</v>
      </c>
      <c r="AF85" s="237" t="s">
        <v>145</v>
      </c>
      <c r="AG85" s="237" t="s">
        <v>134</v>
      </c>
      <c r="AH85" s="237" t="s">
        <v>155</v>
      </c>
      <c r="AI85" s="237" t="s">
        <v>156</v>
      </c>
      <c r="AJ85" s="237" t="s">
        <v>147</v>
      </c>
      <c r="AK85" s="238" t="s">
        <v>368</v>
      </c>
      <c r="AL85" s="227"/>
      <c r="AN85" s="219"/>
      <c r="AO85" s="233">
        <f>F120</f>
        <v>107</v>
      </c>
      <c r="AP85" s="234">
        <f>F170</f>
        <v>157</v>
      </c>
      <c r="AQ85" s="234">
        <f>F62</f>
        <v>49</v>
      </c>
      <c r="AR85" s="234">
        <f>F108</f>
        <v>95</v>
      </c>
      <c r="AS85" s="234">
        <f>F161</f>
        <v>148</v>
      </c>
      <c r="AT85" s="234">
        <f>F51</f>
        <v>38</v>
      </c>
      <c r="AU85" s="234">
        <f>F98</f>
        <v>85</v>
      </c>
      <c r="AV85" s="234">
        <f>F145</f>
        <v>132</v>
      </c>
      <c r="AW85" s="234">
        <f>F35</f>
        <v>22</v>
      </c>
      <c r="AX85" s="234">
        <f>F86</f>
        <v>73</v>
      </c>
      <c r="AY85" s="234">
        <f>F136</f>
        <v>123</v>
      </c>
      <c r="AZ85" s="234">
        <f>F24</f>
        <v>11</v>
      </c>
      <c r="BA85" s="235">
        <f>F78</f>
        <v>65</v>
      </c>
      <c r="BB85" s="239">
        <f t="shared" si="21"/>
        <v>1105</v>
      </c>
      <c r="BC85" s="223"/>
      <c r="BD85" s="236" t="s">
        <v>22</v>
      </c>
      <c r="BE85" s="237" t="s">
        <v>392</v>
      </c>
      <c r="BF85" s="237" t="s">
        <v>31</v>
      </c>
      <c r="BG85" s="237" t="s">
        <v>56</v>
      </c>
      <c r="BH85" s="237" t="s">
        <v>78</v>
      </c>
      <c r="BI85" s="237" t="s">
        <v>57</v>
      </c>
      <c r="BJ85" s="237" t="s">
        <v>103</v>
      </c>
      <c r="BK85" s="237" t="s">
        <v>74</v>
      </c>
      <c r="BL85" s="237" t="s">
        <v>100</v>
      </c>
      <c r="BM85" s="237" t="s">
        <v>81</v>
      </c>
      <c r="BN85" s="237" t="s">
        <v>97</v>
      </c>
      <c r="BO85" s="237" t="s">
        <v>120</v>
      </c>
      <c r="BP85" s="238" t="s">
        <v>366</v>
      </c>
      <c r="BQ85" s="227"/>
    </row>
    <row r="86" spans="1:70" x14ac:dyDescent="0.2">
      <c r="A86" s="14"/>
      <c r="B86" s="14"/>
      <c r="C86" s="14"/>
      <c r="D86" s="251" t="s">
        <v>81</v>
      </c>
      <c r="E86" s="252" t="s">
        <v>401</v>
      </c>
      <c r="F86" s="253">
        <f>B4+(72*B6)</f>
        <v>73</v>
      </c>
      <c r="G86" s="14"/>
      <c r="H86" s="1"/>
      <c r="I86" s="219"/>
      <c r="J86" s="233">
        <f>F45</f>
        <v>32</v>
      </c>
      <c r="K86" s="234">
        <f>F54</f>
        <v>41</v>
      </c>
      <c r="L86" s="234">
        <f>F70</f>
        <v>57</v>
      </c>
      <c r="M86" s="234">
        <f>F79</f>
        <v>66</v>
      </c>
      <c r="N86" s="234">
        <f>F95</f>
        <v>82</v>
      </c>
      <c r="O86" s="234">
        <f>F107</f>
        <v>94</v>
      </c>
      <c r="P86" s="234">
        <f>F130</f>
        <v>117</v>
      </c>
      <c r="Q86" s="234">
        <f>F138</f>
        <v>125</v>
      </c>
      <c r="R86" s="234">
        <f>F154</f>
        <v>141</v>
      </c>
      <c r="S86" s="234">
        <f>F165</f>
        <v>152</v>
      </c>
      <c r="T86" s="234">
        <f>F181</f>
        <v>168</v>
      </c>
      <c r="U86" s="234">
        <f>F23</f>
        <v>10</v>
      </c>
      <c r="V86" s="235">
        <f>F33</f>
        <v>20</v>
      </c>
      <c r="W86" s="239">
        <f t="shared" si="20"/>
        <v>1105</v>
      </c>
      <c r="X86" s="223"/>
      <c r="Y86" s="236" t="s">
        <v>114</v>
      </c>
      <c r="Z86" s="237" t="s">
        <v>149</v>
      </c>
      <c r="AA86" s="237" t="s">
        <v>29</v>
      </c>
      <c r="AB86" s="237" t="s">
        <v>15</v>
      </c>
      <c r="AC86" s="237" t="s">
        <v>69</v>
      </c>
      <c r="AD86" s="237" t="s">
        <v>51</v>
      </c>
      <c r="AE86" s="237" t="s">
        <v>323</v>
      </c>
      <c r="AF86" s="237" t="s">
        <v>133</v>
      </c>
      <c r="AG86" s="237" t="s">
        <v>10</v>
      </c>
      <c r="AH86" s="237" t="s">
        <v>79</v>
      </c>
      <c r="AI86" s="237" t="s">
        <v>393</v>
      </c>
      <c r="AJ86" s="237" t="s">
        <v>115</v>
      </c>
      <c r="AK86" s="238" t="s">
        <v>64</v>
      </c>
      <c r="AL86" s="227"/>
      <c r="AN86" s="219"/>
      <c r="AO86" s="233">
        <f>F20</f>
        <v>7</v>
      </c>
      <c r="AP86" s="234">
        <f>F67</f>
        <v>54</v>
      </c>
      <c r="AQ86" s="234">
        <f>F126</f>
        <v>113</v>
      </c>
      <c r="AR86" s="234">
        <f>F177</f>
        <v>164</v>
      </c>
      <c r="AS86" s="234">
        <f>F58</f>
        <v>45</v>
      </c>
      <c r="AT86" s="234">
        <f>F115</f>
        <v>102</v>
      </c>
      <c r="AU86" s="234">
        <f>F169</f>
        <v>156</v>
      </c>
      <c r="AV86" s="234">
        <f>F42</f>
        <v>29</v>
      </c>
      <c r="AW86" s="234">
        <f>F92</f>
        <v>79</v>
      </c>
      <c r="AX86" s="234">
        <f>F153</f>
        <v>140</v>
      </c>
      <c r="AY86" s="234">
        <f>F30</f>
        <v>17</v>
      </c>
      <c r="AZ86" s="234">
        <f>F83</f>
        <v>70</v>
      </c>
      <c r="BA86" s="235">
        <f>F142</f>
        <v>129</v>
      </c>
      <c r="BB86" s="239">
        <f t="shared" si="21"/>
        <v>1105</v>
      </c>
      <c r="BC86" s="223"/>
      <c r="BD86" s="236" t="s">
        <v>43</v>
      </c>
      <c r="BE86" s="237" t="s">
        <v>18</v>
      </c>
      <c r="BF86" s="237" t="s">
        <v>36</v>
      </c>
      <c r="BG86" s="237" t="s">
        <v>386</v>
      </c>
      <c r="BH86" s="237" t="s">
        <v>13</v>
      </c>
      <c r="BI86" s="237" t="s">
        <v>9</v>
      </c>
      <c r="BJ86" s="237" t="s">
        <v>397</v>
      </c>
      <c r="BK86" s="237" t="s">
        <v>16</v>
      </c>
      <c r="BL86" s="237" t="s">
        <v>84</v>
      </c>
      <c r="BM86" s="237" t="s">
        <v>8</v>
      </c>
      <c r="BN86" s="237" t="s">
        <v>23</v>
      </c>
      <c r="BO86" s="237" t="s">
        <v>35</v>
      </c>
      <c r="BP86" s="238" t="s">
        <v>96</v>
      </c>
      <c r="BQ86" s="227"/>
    </row>
    <row r="87" spans="1:70" x14ac:dyDescent="0.2">
      <c r="A87" s="14"/>
      <c r="B87" s="14"/>
      <c r="C87" s="14"/>
      <c r="D87" s="251" t="s">
        <v>70</v>
      </c>
      <c r="E87" s="252" t="s">
        <v>401</v>
      </c>
      <c r="F87" s="264">
        <f>B4+(73*B6)</f>
        <v>74</v>
      </c>
      <c r="G87" s="14"/>
      <c r="H87" s="1"/>
      <c r="I87" s="219"/>
      <c r="J87" s="233">
        <f>F73</f>
        <v>60</v>
      </c>
      <c r="K87" s="234">
        <f>F89</f>
        <v>76</v>
      </c>
      <c r="L87" s="234">
        <f>F100</f>
        <v>87</v>
      </c>
      <c r="M87" s="234">
        <f>F116</f>
        <v>103</v>
      </c>
      <c r="N87" s="234">
        <f>F127</f>
        <v>114</v>
      </c>
      <c r="O87" s="234">
        <f>F137</f>
        <v>124</v>
      </c>
      <c r="P87" s="234">
        <f>F149</f>
        <v>136</v>
      </c>
      <c r="Q87" s="234">
        <f>F158</f>
        <v>145</v>
      </c>
      <c r="R87" s="234">
        <f>F174</f>
        <v>161</v>
      </c>
      <c r="S87" s="234">
        <f>F14</f>
        <v>1</v>
      </c>
      <c r="T87" s="234">
        <f>F30</f>
        <v>17</v>
      </c>
      <c r="U87" s="234">
        <f>F42</f>
        <v>29</v>
      </c>
      <c r="V87" s="235">
        <f>F65</f>
        <v>52</v>
      </c>
      <c r="W87" s="239">
        <f t="shared" si="20"/>
        <v>1105</v>
      </c>
      <c r="X87" s="223"/>
      <c r="Y87" s="236" t="s">
        <v>47</v>
      </c>
      <c r="Z87" s="237" t="s">
        <v>88</v>
      </c>
      <c r="AA87" s="237" t="s">
        <v>153</v>
      </c>
      <c r="AB87" s="237" t="s">
        <v>139</v>
      </c>
      <c r="AC87" s="237" t="s">
        <v>128</v>
      </c>
      <c r="AD87" s="237" t="s">
        <v>113</v>
      </c>
      <c r="AE87" s="237" t="s">
        <v>75</v>
      </c>
      <c r="AF87" s="237" t="s">
        <v>121</v>
      </c>
      <c r="AG87" s="237" t="s">
        <v>377</v>
      </c>
      <c r="AH87" s="237" t="s">
        <v>55</v>
      </c>
      <c r="AI87" s="237" t="s">
        <v>23</v>
      </c>
      <c r="AJ87" s="237" t="s">
        <v>16</v>
      </c>
      <c r="AK87" s="238" t="s">
        <v>400</v>
      </c>
      <c r="AL87" s="227"/>
      <c r="AN87" s="219"/>
      <c r="AO87" s="233">
        <f>F91</f>
        <v>78</v>
      </c>
      <c r="AP87" s="234">
        <f>F133</f>
        <v>120</v>
      </c>
      <c r="AQ87" s="234">
        <f>F14</f>
        <v>1</v>
      </c>
      <c r="AR87" s="234">
        <f>F75</f>
        <v>62</v>
      </c>
      <c r="AS87" s="234">
        <f>F121</f>
        <v>108</v>
      </c>
      <c r="AT87" s="234">
        <f>F174</f>
        <v>161</v>
      </c>
      <c r="AU87" s="234">
        <f>F64</f>
        <v>51</v>
      </c>
      <c r="AV87" s="234">
        <f>F111</f>
        <v>98</v>
      </c>
      <c r="AW87" s="234">
        <f>F158</f>
        <v>145</v>
      </c>
      <c r="AX87" s="234">
        <f>F48</f>
        <v>35</v>
      </c>
      <c r="AY87" s="234">
        <f>F99</f>
        <v>86</v>
      </c>
      <c r="AZ87" s="234">
        <f>F149</f>
        <v>136</v>
      </c>
      <c r="BA87" s="235">
        <f>F37</f>
        <v>24</v>
      </c>
      <c r="BB87" s="239">
        <f t="shared" si="21"/>
        <v>1105</v>
      </c>
      <c r="BC87" s="223"/>
      <c r="BD87" s="236" t="s">
        <v>369</v>
      </c>
      <c r="BE87" s="237" t="s">
        <v>38</v>
      </c>
      <c r="BF87" s="237" t="s">
        <v>55</v>
      </c>
      <c r="BG87" s="237" t="s">
        <v>44</v>
      </c>
      <c r="BH87" s="237" t="s">
        <v>108</v>
      </c>
      <c r="BI87" s="237" t="s">
        <v>377</v>
      </c>
      <c r="BJ87" s="237" t="s">
        <v>146</v>
      </c>
      <c r="BK87" s="237" t="s">
        <v>119</v>
      </c>
      <c r="BL87" s="237" t="s">
        <v>121</v>
      </c>
      <c r="BM87" s="237" t="s">
        <v>26</v>
      </c>
      <c r="BN87" s="237" t="s">
        <v>40</v>
      </c>
      <c r="BO87" s="237" t="s">
        <v>75</v>
      </c>
      <c r="BP87" s="238" t="s">
        <v>65</v>
      </c>
      <c r="BQ87" s="227"/>
    </row>
    <row r="88" spans="1:70" x14ac:dyDescent="0.2">
      <c r="A88" s="14"/>
      <c r="B88" s="14"/>
      <c r="C88" s="14"/>
      <c r="D88" s="251" t="s">
        <v>162</v>
      </c>
      <c r="E88" s="252" t="s">
        <v>401</v>
      </c>
      <c r="F88" s="264">
        <f>B4+(74*B6)</f>
        <v>75</v>
      </c>
      <c r="G88" s="14"/>
      <c r="H88" s="1"/>
      <c r="I88" s="219"/>
      <c r="J88" s="233">
        <f>F93</f>
        <v>80</v>
      </c>
      <c r="K88" s="234">
        <f>F109</f>
        <v>96</v>
      </c>
      <c r="L88" s="234">
        <f>F118</f>
        <v>105</v>
      </c>
      <c r="M88" s="234">
        <f>F134</f>
        <v>121</v>
      </c>
      <c r="N88" s="234">
        <f>F146</f>
        <v>133</v>
      </c>
      <c r="O88" s="234">
        <f>F169</f>
        <v>156</v>
      </c>
      <c r="P88" s="234">
        <f>F177</f>
        <v>164</v>
      </c>
      <c r="Q88" s="234">
        <f>F24</f>
        <v>11</v>
      </c>
      <c r="R88" s="234">
        <f>F35</f>
        <v>22</v>
      </c>
      <c r="S88" s="234">
        <f>F51</f>
        <v>38</v>
      </c>
      <c r="T88" s="234">
        <f>F62</f>
        <v>49</v>
      </c>
      <c r="U88" s="234">
        <f>F72</f>
        <v>59</v>
      </c>
      <c r="V88" s="235">
        <f>F84</f>
        <v>71</v>
      </c>
      <c r="W88" s="239">
        <f t="shared" si="20"/>
        <v>1105</v>
      </c>
      <c r="X88" s="223"/>
      <c r="Y88" s="236" t="s">
        <v>87</v>
      </c>
      <c r="Z88" s="237" t="s">
        <v>48</v>
      </c>
      <c r="AA88" s="237" t="s">
        <v>141</v>
      </c>
      <c r="AB88" s="237" t="s">
        <v>27</v>
      </c>
      <c r="AC88" s="237" t="s">
        <v>126</v>
      </c>
      <c r="AD88" s="237" t="s">
        <v>397</v>
      </c>
      <c r="AE88" s="237" t="s">
        <v>386</v>
      </c>
      <c r="AF88" s="237" t="s">
        <v>120</v>
      </c>
      <c r="AG88" s="237" t="s">
        <v>100</v>
      </c>
      <c r="AH88" s="237" t="s">
        <v>57</v>
      </c>
      <c r="AI88" s="237" t="s">
        <v>31</v>
      </c>
      <c r="AJ88" s="237" t="s">
        <v>142</v>
      </c>
      <c r="AK88" s="238" t="s">
        <v>106</v>
      </c>
      <c r="AL88" s="227"/>
      <c r="AN88" s="219"/>
      <c r="AO88" s="233">
        <f>F155</f>
        <v>142</v>
      </c>
      <c r="AP88" s="234">
        <f>F33</f>
        <v>20</v>
      </c>
      <c r="AQ88" s="234">
        <f>F80</f>
        <v>67</v>
      </c>
      <c r="AR88" s="234">
        <f>F139</f>
        <v>126</v>
      </c>
      <c r="AS88" s="234">
        <f>F21</f>
        <v>8</v>
      </c>
      <c r="AT88" s="234">
        <f>F71</f>
        <v>58</v>
      </c>
      <c r="AU88" s="234">
        <f>F128</f>
        <v>115</v>
      </c>
      <c r="AV88" s="234">
        <f>F182</f>
        <v>169</v>
      </c>
      <c r="AW88" s="234">
        <f>F55</f>
        <v>42</v>
      </c>
      <c r="AX88" s="234">
        <f>F105</f>
        <v>92</v>
      </c>
      <c r="AY88" s="234">
        <f>F166</f>
        <v>153</v>
      </c>
      <c r="AZ88" s="234">
        <f>F43</f>
        <v>30</v>
      </c>
      <c r="BA88" s="235">
        <f>F96</f>
        <v>83</v>
      </c>
      <c r="BB88" s="239">
        <f t="shared" si="21"/>
        <v>1105</v>
      </c>
      <c r="BC88" s="223"/>
      <c r="BD88" s="236" t="s">
        <v>123</v>
      </c>
      <c r="BE88" s="237" t="s">
        <v>64</v>
      </c>
      <c r="BF88" s="237" t="s">
        <v>21</v>
      </c>
      <c r="BG88" s="237" t="s">
        <v>111</v>
      </c>
      <c r="BH88" s="237" t="s">
        <v>83</v>
      </c>
      <c r="BI88" s="237" t="s">
        <v>122</v>
      </c>
      <c r="BJ88" s="237" t="s">
        <v>148</v>
      </c>
      <c r="BK88" s="237" t="s">
        <v>388</v>
      </c>
      <c r="BL88" s="237" t="s">
        <v>125</v>
      </c>
      <c r="BM88" s="237" t="s">
        <v>166</v>
      </c>
      <c r="BN88" s="237" t="s">
        <v>67</v>
      </c>
      <c r="BO88" s="237" t="s">
        <v>116</v>
      </c>
      <c r="BP88" s="238" t="s">
        <v>80</v>
      </c>
      <c r="BQ88" s="227"/>
    </row>
    <row r="89" spans="1:70" x14ac:dyDescent="0.2">
      <c r="A89" s="14"/>
      <c r="B89" s="14"/>
      <c r="C89" s="14"/>
      <c r="D89" s="251" t="s">
        <v>88</v>
      </c>
      <c r="E89" s="252" t="s">
        <v>401</v>
      </c>
      <c r="F89" s="253">
        <f>B4+(75*B6)</f>
        <v>76</v>
      </c>
      <c r="G89" s="14"/>
      <c r="H89" s="1"/>
      <c r="I89" s="219"/>
      <c r="J89" s="233">
        <f>F128</f>
        <v>115</v>
      </c>
      <c r="K89" s="234">
        <f>F139</f>
        <v>126</v>
      </c>
      <c r="L89" s="234">
        <f>F155</f>
        <v>142</v>
      </c>
      <c r="M89" s="234">
        <f>F166</f>
        <v>153</v>
      </c>
      <c r="N89" s="234">
        <f>F176</f>
        <v>163</v>
      </c>
      <c r="O89" s="234">
        <f>F19</f>
        <v>6</v>
      </c>
      <c r="P89" s="234">
        <f>F28</f>
        <v>15</v>
      </c>
      <c r="Q89" s="234">
        <f>F44</f>
        <v>31</v>
      </c>
      <c r="R89" s="234">
        <f>F53</f>
        <v>40</v>
      </c>
      <c r="S89" s="234">
        <f>F69</f>
        <v>56</v>
      </c>
      <c r="T89" s="234">
        <f>F81</f>
        <v>68</v>
      </c>
      <c r="U89" s="234">
        <f>F104</f>
        <v>91</v>
      </c>
      <c r="V89" s="235">
        <f>F112</f>
        <v>99</v>
      </c>
      <c r="W89" s="239">
        <f t="shared" si="20"/>
        <v>1105</v>
      </c>
      <c r="X89" s="223"/>
      <c r="Y89" s="236" t="s">
        <v>148</v>
      </c>
      <c r="Z89" s="237" t="s">
        <v>111</v>
      </c>
      <c r="AA89" s="237" t="s">
        <v>123</v>
      </c>
      <c r="AB89" s="237" t="s">
        <v>67</v>
      </c>
      <c r="AC89" s="237" t="s">
        <v>378</v>
      </c>
      <c r="AD89" s="237" t="s">
        <v>28</v>
      </c>
      <c r="AE89" s="237" t="s">
        <v>17</v>
      </c>
      <c r="AF89" s="237" t="s">
        <v>136</v>
      </c>
      <c r="AG89" s="237" t="s">
        <v>130</v>
      </c>
      <c r="AH89" s="237" t="s">
        <v>86</v>
      </c>
      <c r="AI89" s="237" t="s">
        <v>94</v>
      </c>
      <c r="AJ89" s="237" t="s">
        <v>391</v>
      </c>
      <c r="AK89" s="238" t="s">
        <v>24</v>
      </c>
      <c r="AL89" s="227"/>
      <c r="AN89" s="219"/>
      <c r="AO89" s="233">
        <f>F50</f>
        <v>37</v>
      </c>
      <c r="AP89" s="234">
        <f>F104</f>
        <v>91</v>
      </c>
      <c r="AQ89" s="234">
        <f>F146</f>
        <v>133</v>
      </c>
      <c r="AR89" s="234">
        <f>F27</f>
        <v>14</v>
      </c>
      <c r="AS89" s="234">
        <f>F88</f>
        <v>75</v>
      </c>
      <c r="AT89" s="234">
        <f>F134</f>
        <v>121</v>
      </c>
      <c r="AU89" s="234">
        <f>F18</f>
        <v>5</v>
      </c>
      <c r="AV89" s="234">
        <f>F77</f>
        <v>64</v>
      </c>
      <c r="AW89" s="234">
        <f>F124</f>
        <v>111</v>
      </c>
      <c r="AX89" s="234">
        <f>F171</f>
        <v>158</v>
      </c>
      <c r="AY89" s="234">
        <f>F61</f>
        <v>48</v>
      </c>
      <c r="AZ89" s="234">
        <f>F112</f>
        <v>99</v>
      </c>
      <c r="BA89" s="235">
        <f>F162</f>
        <v>149</v>
      </c>
      <c r="BB89" s="239">
        <f t="shared" si="21"/>
        <v>1105</v>
      </c>
      <c r="BC89" s="223"/>
      <c r="BD89" s="236" t="s">
        <v>176</v>
      </c>
      <c r="BE89" s="237" t="s">
        <v>391</v>
      </c>
      <c r="BF89" s="237" t="s">
        <v>126</v>
      </c>
      <c r="BG89" s="237" t="s">
        <v>118</v>
      </c>
      <c r="BH89" s="237" t="s">
        <v>162</v>
      </c>
      <c r="BI89" s="237" t="s">
        <v>27</v>
      </c>
      <c r="BJ89" s="237" t="s">
        <v>144</v>
      </c>
      <c r="BK89" s="237" t="s">
        <v>165</v>
      </c>
      <c r="BL89" s="237" t="s">
        <v>14</v>
      </c>
      <c r="BM89" s="237" t="s">
        <v>384</v>
      </c>
      <c r="BN89" s="237" t="s">
        <v>101</v>
      </c>
      <c r="BO89" s="237" t="s">
        <v>24</v>
      </c>
      <c r="BP89" s="238" t="s">
        <v>52</v>
      </c>
      <c r="BQ89" s="227"/>
    </row>
    <row r="90" spans="1:70" x14ac:dyDescent="0.2">
      <c r="A90" s="14"/>
      <c r="B90" s="14"/>
      <c r="C90" s="14"/>
      <c r="D90" s="251" t="s">
        <v>77</v>
      </c>
      <c r="E90" s="252" t="s">
        <v>401</v>
      </c>
      <c r="F90" s="253">
        <f>B4+(76*B6)</f>
        <v>77</v>
      </c>
      <c r="G90" s="14"/>
      <c r="H90" s="1"/>
      <c r="I90" s="219"/>
      <c r="J90" s="233">
        <f>F148</f>
        <v>135</v>
      </c>
      <c r="K90" s="234">
        <f>F157</f>
        <v>144</v>
      </c>
      <c r="L90" s="234">
        <f>F173</f>
        <v>160</v>
      </c>
      <c r="M90" s="234">
        <f>F16</f>
        <v>3</v>
      </c>
      <c r="N90" s="234">
        <f>F39</f>
        <v>26</v>
      </c>
      <c r="O90" s="234">
        <f>F47</f>
        <v>34</v>
      </c>
      <c r="P90" s="234">
        <f>F63</f>
        <v>50</v>
      </c>
      <c r="Q90" s="234">
        <f>F74</f>
        <v>61</v>
      </c>
      <c r="R90" s="234">
        <f>F90</f>
        <v>77</v>
      </c>
      <c r="S90" s="234">
        <f>F101</f>
        <v>88</v>
      </c>
      <c r="T90" s="234">
        <f>F111</f>
        <v>98</v>
      </c>
      <c r="U90" s="234">
        <f>F123</f>
        <v>110</v>
      </c>
      <c r="V90" s="235">
        <f>F132</f>
        <v>119</v>
      </c>
      <c r="W90" s="239">
        <f t="shared" si="20"/>
        <v>1105</v>
      </c>
      <c r="X90" s="223"/>
      <c r="Y90" s="236" t="s">
        <v>63</v>
      </c>
      <c r="Z90" s="237" t="s">
        <v>169</v>
      </c>
      <c r="AA90" s="237" t="s">
        <v>373</v>
      </c>
      <c r="AB90" s="237" t="s">
        <v>72</v>
      </c>
      <c r="AC90" s="237" t="s">
        <v>387</v>
      </c>
      <c r="AD90" s="237" t="s">
        <v>160</v>
      </c>
      <c r="AE90" s="237" t="s">
        <v>135</v>
      </c>
      <c r="AF90" s="237" t="s">
        <v>61</v>
      </c>
      <c r="AG90" s="237" t="s">
        <v>77</v>
      </c>
      <c r="AH90" s="237" t="s">
        <v>95</v>
      </c>
      <c r="AI90" s="237" t="s">
        <v>119</v>
      </c>
      <c r="AJ90" s="237" t="s">
        <v>58</v>
      </c>
      <c r="AK90" s="238" t="s">
        <v>175</v>
      </c>
      <c r="AL90" s="227"/>
      <c r="AN90" s="219"/>
      <c r="AO90" s="233">
        <f>F109</f>
        <v>96</v>
      </c>
      <c r="AP90" s="234">
        <f>F168</f>
        <v>155</v>
      </c>
      <c r="AQ90" s="234">
        <f>F46</f>
        <v>33</v>
      </c>
      <c r="AR90" s="234">
        <f>F93</f>
        <v>80</v>
      </c>
      <c r="AS90" s="234">
        <f>F152</f>
        <v>139</v>
      </c>
      <c r="AT90" s="234">
        <f>F34</f>
        <v>21</v>
      </c>
      <c r="AU90" s="234">
        <f>F84</f>
        <v>71</v>
      </c>
      <c r="AV90" s="234">
        <f>F141</f>
        <v>128</v>
      </c>
      <c r="AW90" s="234">
        <f>F26</f>
        <v>13</v>
      </c>
      <c r="AX90" s="234">
        <f>F68</f>
        <v>55</v>
      </c>
      <c r="AY90" s="234">
        <f>F118</f>
        <v>105</v>
      </c>
      <c r="AZ90" s="234">
        <f>F179</f>
        <v>166</v>
      </c>
      <c r="BA90" s="235">
        <f>F56</f>
        <v>43</v>
      </c>
      <c r="BB90" s="239">
        <f t="shared" si="21"/>
        <v>1105</v>
      </c>
      <c r="BC90" s="223"/>
      <c r="BD90" s="236" t="s">
        <v>48</v>
      </c>
      <c r="BE90" s="237" t="s">
        <v>62</v>
      </c>
      <c r="BF90" s="237" t="s">
        <v>92</v>
      </c>
      <c r="BG90" s="237" t="s">
        <v>87</v>
      </c>
      <c r="BH90" s="237" t="s">
        <v>30</v>
      </c>
      <c r="BI90" s="237" t="s">
        <v>54</v>
      </c>
      <c r="BJ90" s="237" t="s">
        <v>106</v>
      </c>
      <c r="BK90" s="237" t="s">
        <v>46</v>
      </c>
      <c r="BL90" s="237" t="s">
        <v>375</v>
      </c>
      <c r="BM90" s="237" t="s">
        <v>50</v>
      </c>
      <c r="BN90" s="237" t="s">
        <v>141</v>
      </c>
      <c r="BO90" s="237" t="s">
        <v>365</v>
      </c>
      <c r="BP90" s="238" t="s">
        <v>39</v>
      </c>
      <c r="BQ90" s="227"/>
    </row>
    <row r="91" spans="1:70" ht="13.5" thickBot="1" x14ac:dyDescent="0.25">
      <c r="A91" s="14"/>
      <c r="B91" s="14"/>
      <c r="C91" s="14"/>
      <c r="D91" s="251" t="s">
        <v>369</v>
      </c>
      <c r="E91" s="252" t="s">
        <v>401</v>
      </c>
      <c r="F91" s="264">
        <f>B4+(77*B6)</f>
        <v>78</v>
      </c>
      <c r="G91" s="14"/>
      <c r="H91" s="1"/>
      <c r="I91" s="219"/>
      <c r="J91" s="254">
        <f>F178</f>
        <v>165</v>
      </c>
      <c r="K91" s="255">
        <f>F25</f>
        <v>12</v>
      </c>
      <c r="L91" s="255">
        <f>F36</f>
        <v>23</v>
      </c>
      <c r="M91" s="255">
        <f>F46</f>
        <v>33</v>
      </c>
      <c r="N91" s="255">
        <f>F58</f>
        <v>45</v>
      </c>
      <c r="O91" s="255">
        <f>F67</f>
        <v>54</v>
      </c>
      <c r="P91" s="255">
        <f>F83</f>
        <v>70</v>
      </c>
      <c r="Q91" s="255">
        <f>F92</f>
        <v>79</v>
      </c>
      <c r="R91" s="255">
        <f>F108</f>
        <v>95</v>
      </c>
      <c r="S91" s="255">
        <f>F120</f>
        <v>107</v>
      </c>
      <c r="T91" s="255">
        <f>F143</f>
        <v>130</v>
      </c>
      <c r="U91" s="255">
        <f>F151</f>
        <v>138</v>
      </c>
      <c r="V91" s="256">
        <f>F167</f>
        <v>154</v>
      </c>
      <c r="W91" s="239">
        <f t="shared" si="20"/>
        <v>1105</v>
      </c>
      <c r="X91" s="223"/>
      <c r="Y91" s="257" t="s">
        <v>367</v>
      </c>
      <c r="Z91" s="258" t="s">
        <v>168</v>
      </c>
      <c r="AA91" s="258" t="s">
        <v>127</v>
      </c>
      <c r="AB91" s="258" t="s">
        <v>92</v>
      </c>
      <c r="AC91" s="258" t="s">
        <v>13</v>
      </c>
      <c r="AD91" s="258" t="s">
        <v>18</v>
      </c>
      <c r="AE91" s="258" t="s">
        <v>35</v>
      </c>
      <c r="AF91" s="258" t="s">
        <v>84</v>
      </c>
      <c r="AG91" s="258" t="s">
        <v>56</v>
      </c>
      <c r="AH91" s="258" t="s">
        <v>22</v>
      </c>
      <c r="AI91" s="258" t="s">
        <v>383</v>
      </c>
      <c r="AJ91" s="258" t="s">
        <v>98</v>
      </c>
      <c r="AK91" s="259" t="s">
        <v>158</v>
      </c>
      <c r="AL91" s="227"/>
      <c r="AN91" s="219"/>
      <c r="AO91" s="254">
        <f>F175</f>
        <v>162</v>
      </c>
      <c r="AP91" s="255">
        <f>F63</f>
        <v>50</v>
      </c>
      <c r="AQ91" s="255">
        <f>F117</f>
        <v>104</v>
      </c>
      <c r="AR91" s="255">
        <f>F159</f>
        <v>146</v>
      </c>
      <c r="AS91" s="255">
        <f>F40</f>
        <v>27</v>
      </c>
      <c r="AT91" s="255">
        <f>F101</f>
        <v>88</v>
      </c>
      <c r="AU91" s="255">
        <f>F147</f>
        <v>134</v>
      </c>
      <c r="AV91" s="255">
        <f>F31</f>
        <v>18</v>
      </c>
      <c r="AW91" s="255">
        <f>F90</f>
        <v>77</v>
      </c>
      <c r="AX91" s="255">
        <f>F137</f>
        <v>124</v>
      </c>
      <c r="AY91" s="255">
        <f>F15</f>
        <v>2</v>
      </c>
      <c r="AZ91" s="255">
        <f>F74</f>
        <v>61</v>
      </c>
      <c r="BA91" s="256">
        <f>F125</f>
        <v>112</v>
      </c>
      <c r="BB91" s="239">
        <f t="shared" si="21"/>
        <v>1105</v>
      </c>
      <c r="BC91" s="223"/>
      <c r="BD91" s="257" t="s">
        <v>374</v>
      </c>
      <c r="BE91" s="258" t="s">
        <v>135</v>
      </c>
      <c r="BF91" s="258" t="s">
        <v>385</v>
      </c>
      <c r="BG91" s="258" t="s">
        <v>112</v>
      </c>
      <c r="BH91" s="258" t="s">
        <v>93</v>
      </c>
      <c r="BI91" s="258" t="s">
        <v>95</v>
      </c>
      <c r="BJ91" s="258" t="s">
        <v>109</v>
      </c>
      <c r="BK91" s="258" t="s">
        <v>91</v>
      </c>
      <c r="BL91" s="258" t="s">
        <v>77</v>
      </c>
      <c r="BM91" s="258" t="s">
        <v>113</v>
      </c>
      <c r="BN91" s="258" t="s">
        <v>157</v>
      </c>
      <c r="BO91" s="258" t="s">
        <v>61</v>
      </c>
      <c r="BP91" s="259" t="s">
        <v>104</v>
      </c>
      <c r="BQ91" s="227"/>
    </row>
    <row r="92" spans="1:70" x14ac:dyDescent="0.2">
      <c r="A92" s="14"/>
      <c r="B92" s="14"/>
      <c r="C92" s="14"/>
      <c r="D92" s="251" t="s">
        <v>84</v>
      </c>
      <c r="E92" s="252" t="s">
        <v>401</v>
      </c>
      <c r="F92" s="264">
        <f>B4+(78*B6)</f>
        <v>79</v>
      </c>
      <c r="G92" s="14"/>
      <c r="H92" s="1"/>
      <c r="I92" s="219"/>
      <c r="J92" s="260">
        <f t="shared" ref="J92:V92" si="22">J79+J80+J81+J82+J83+J84+J85+J86+J87+J88+J89+J90+J91</f>
        <v>1105</v>
      </c>
      <c r="K92" s="261">
        <f t="shared" si="22"/>
        <v>1105</v>
      </c>
      <c r="L92" s="261">
        <f t="shared" si="22"/>
        <v>1105</v>
      </c>
      <c r="M92" s="261">
        <f t="shared" si="22"/>
        <v>1105</v>
      </c>
      <c r="N92" s="261">
        <f t="shared" si="22"/>
        <v>1105</v>
      </c>
      <c r="O92" s="261">
        <f t="shared" si="22"/>
        <v>1105</v>
      </c>
      <c r="P92" s="261">
        <f t="shared" si="22"/>
        <v>1105</v>
      </c>
      <c r="Q92" s="261">
        <f t="shared" si="22"/>
        <v>1105</v>
      </c>
      <c r="R92" s="261">
        <f t="shared" si="22"/>
        <v>1105</v>
      </c>
      <c r="S92" s="261">
        <f t="shared" si="22"/>
        <v>1105</v>
      </c>
      <c r="T92" s="261">
        <f t="shared" si="22"/>
        <v>1105</v>
      </c>
      <c r="U92" s="261">
        <f t="shared" si="22"/>
        <v>1105</v>
      </c>
      <c r="V92" s="261">
        <f t="shared" si="22"/>
        <v>1105</v>
      </c>
      <c r="W92" s="262">
        <f>J79^2+K80^2+L81^2+M82^2+N83^2+O84^2+P85^2+Q86^2+R87^2+S88^2+T89^2+U90^2+V91^2</f>
        <v>124865</v>
      </c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7"/>
      <c r="AN92" s="219"/>
      <c r="AO92" s="260">
        <f t="shared" ref="AO92:BA92" si="23">AO79+AO80+AO81+AO82+AO83+AO84+AO85+AO86+AO87+AO88+AO89+AO90+AO91</f>
        <v>1105</v>
      </c>
      <c r="AP92" s="261">
        <f t="shared" si="23"/>
        <v>1105</v>
      </c>
      <c r="AQ92" s="261">
        <f t="shared" si="23"/>
        <v>1105</v>
      </c>
      <c r="AR92" s="261">
        <f t="shared" si="23"/>
        <v>1105</v>
      </c>
      <c r="AS92" s="261">
        <f t="shared" si="23"/>
        <v>1105</v>
      </c>
      <c r="AT92" s="261">
        <f t="shared" si="23"/>
        <v>1105</v>
      </c>
      <c r="AU92" s="261">
        <f t="shared" si="23"/>
        <v>1105</v>
      </c>
      <c r="AV92" s="261">
        <f t="shared" si="23"/>
        <v>1105</v>
      </c>
      <c r="AW92" s="261">
        <f t="shared" si="23"/>
        <v>1105</v>
      </c>
      <c r="AX92" s="261">
        <f t="shared" si="23"/>
        <v>1105</v>
      </c>
      <c r="AY92" s="261">
        <f t="shared" si="23"/>
        <v>1105</v>
      </c>
      <c r="AZ92" s="261">
        <f t="shared" si="23"/>
        <v>1105</v>
      </c>
      <c r="BA92" s="261">
        <f t="shared" si="23"/>
        <v>1105</v>
      </c>
      <c r="BB92" s="262">
        <f>AO79^2+AP80^2+AQ81^2+AR82^2+AS83^2+AT84^2+AU85^2+AV86^2+AW87^2+AX88^2+AY89^2+AZ90^2+BA91^2</f>
        <v>124865</v>
      </c>
      <c r="BC92" s="223"/>
      <c r="BD92" s="263"/>
      <c r="BE92" s="263"/>
      <c r="BF92" s="263"/>
      <c r="BG92" s="263"/>
      <c r="BH92" s="263"/>
      <c r="BI92" s="263"/>
      <c r="BJ92" s="263"/>
      <c r="BK92" s="263"/>
      <c r="BL92" s="263"/>
      <c r="BM92" s="263"/>
      <c r="BN92" s="263"/>
      <c r="BO92" s="263"/>
      <c r="BP92" s="263"/>
      <c r="BQ92" s="227"/>
    </row>
    <row r="93" spans="1:70" x14ac:dyDescent="0.2">
      <c r="A93" s="14"/>
      <c r="B93" s="14"/>
      <c r="C93" s="14"/>
      <c r="D93" s="251" t="s">
        <v>87</v>
      </c>
      <c r="E93" s="252" t="s">
        <v>401</v>
      </c>
      <c r="F93" s="253">
        <f>B4+(79*B6)</f>
        <v>80</v>
      </c>
      <c r="G93" s="14"/>
      <c r="H93" s="1"/>
      <c r="I93" s="219"/>
      <c r="J93" s="269">
        <f>J91+K79+L80+M81+N82+O83+P84+Q85+R86+S87+T88+U89+V90</f>
        <v>1105</v>
      </c>
      <c r="K93" s="270">
        <f>K91+J90+L79+M80+N81+O82+P83+Q84+R85+S86+T87+U88+V89</f>
        <v>1105</v>
      </c>
      <c r="L93" s="270">
        <f>L91+K90+J89+M79+N80+O81+P82+Q83+R84+S85+T86+U87+V88</f>
        <v>1105</v>
      </c>
      <c r="M93" s="270">
        <f>M91+L90+K89+J88+N79+O80+P81+Q82+R83+S84+T85+U86+V87</f>
        <v>1105</v>
      </c>
      <c r="N93" s="270">
        <f>N91+M90+L89+K88+J87+O79+P80+Q81+R82+S83+T84+U85+V86</f>
        <v>1105</v>
      </c>
      <c r="O93" s="270">
        <f>O91+N90+M89+L88+K87+J86+P79+Q80+R81+S82+T83+U84+V85</f>
        <v>1105</v>
      </c>
      <c r="P93" s="270">
        <f>P91+O90+N89+M88+L87+K86+J85+Q79+R80+S81+T82+U83+V84</f>
        <v>1105</v>
      </c>
      <c r="Q93" s="270">
        <f>Q91+P90+O89+N88+M87+L86+K85+J84+R79+S80+T81+U82+V83</f>
        <v>1105</v>
      </c>
      <c r="R93" s="270">
        <f>R91+Q90+P89+O88+N87+M86+L85+K84+J83+S79+T80+U81+V82</f>
        <v>1105</v>
      </c>
      <c r="S93" s="270">
        <f>S91+R90+Q89+P88+O87+N86+M85+L84+K83+J82+T79+U80+V81</f>
        <v>1105</v>
      </c>
      <c r="T93" s="270">
        <f>T91+S90+R89+Q88+P87+O86+N85+M84+L83+K82+J81+U79+V80</f>
        <v>1105</v>
      </c>
      <c r="U93" s="270">
        <f>U91+T90+S89+R88+Q87+P86+O85+N84+M83+L82+K81+J80+V79</f>
        <v>1105</v>
      </c>
      <c r="V93" s="270">
        <f>V91+U90+T89+S88+R87+Q86+P85+O84+N83+M82+L81+K80+J79</f>
        <v>1105</v>
      </c>
      <c r="W93" s="271">
        <f>V79^2+U80^2+T81^2+S82^2+R83^2+Q84^2+P85^2+O86^2+N87^2+M88^2+L89^2+K90^2+J91^2</f>
        <v>124865</v>
      </c>
      <c r="X93" s="223"/>
      <c r="Y93" s="280" t="s">
        <v>418</v>
      </c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7"/>
      <c r="AN93" s="219"/>
      <c r="AO93" s="269">
        <f>AO91+AP79+AQ80+AR81+AS82+AT83+AU84+AV85+AW86+AX87+AY88+AZ89+BA90</f>
        <v>1105</v>
      </c>
      <c r="AP93" s="270">
        <f>AP91+AO90+AQ79+AR80+AS81+AT82+AU83+AV84+AW85+AX86+AY87+AZ88+BA89</f>
        <v>1105</v>
      </c>
      <c r="AQ93" s="270">
        <f>AQ91+AP90+AO89+AR79+AS80+AT81+AU82+AV83+AW84+AX85+AY86+AZ87+BA88</f>
        <v>1105</v>
      </c>
      <c r="AR93" s="270">
        <f>AR91+AQ90+AP89+AO88+AS79+AT80+AU81+AV82+AW83+AX84+AY85+AZ86+BA87</f>
        <v>1105</v>
      </c>
      <c r="AS93" s="270">
        <f>AS91+AR90+AQ89+AP88+AO87+AT79+AU80+AV81+AW82+AX83+AY84+AZ85+BA86</f>
        <v>1105</v>
      </c>
      <c r="AT93" s="270">
        <f>AT91+AS90+AR89+AQ88+AP87+AO86+AU79+AV80+AW81+AX82+AY83+AZ84+BA85</f>
        <v>1105</v>
      </c>
      <c r="AU93" s="270">
        <f>AU91+AT90+AS89+AR88+AQ87+AP86+AO85+AV79+AW80+AX81+AY82+AZ83+BA84</f>
        <v>1105</v>
      </c>
      <c r="AV93" s="270">
        <f>AV91+AU90+AT89+AS88+AR87+AQ86+AP85+AO84+AW79+AX80+AY81+AZ82+BA83</f>
        <v>1105</v>
      </c>
      <c r="AW93" s="270">
        <f>AW91+AV90+AU89+AT88+AS87+AR86+AQ85+AP84+AO83+AX79+AY80+AZ81+BA82</f>
        <v>1105</v>
      </c>
      <c r="AX93" s="270">
        <f>AX91+AW90+AV89+AU88+AT87+AS86+AR85+AQ84+AP83+AO82+AY79+AZ80+BA81</f>
        <v>1105</v>
      </c>
      <c r="AY93" s="270">
        <f>AY91+AX90+AW89+AV88+AU87+AT86+AS85+AR84+AQ83+AP82+AO81+AZ79+BA80</f>
        <v>1105</v>
      </c>
      <c r="AZ93" s="270">
        <f>AZ91+AY90+AX89+AW88+AV87+AU86+AT85+AS84+AR83+AQ82+AP81+AO80+BA79</f>
        <v>1105</v>
      </c>
      <c r="BA93" s="270">
        <f>BA91+AZ90+AY89+AX88+AW87+AV86+AU85+AT84+AS83+AR82+AQ81+AP80+AO79</f>
        <v>1105</v>
      </c>
      <c r="BB93" s="271">
        <f>BA79^2+AZ80^2+AY81^2+AX82^2+AW83^2+AV84^2+AU85^2+AT86^2+AS87^2+AR88^2+AQ89^2+AP90^2+AO91^2</f>
        <v>124865</v>
      </c>
      <c r="BC93" s="223"/>
      <c r="BD93" s="237" t="s">
        <v>86</v>
      </c>
      <c r="BE93" s="237" t="s">
        <v>28</v>
      </c>
      <c r="BF93" s="237" t="s">
        <v>155</v>
      </c>
      <c r="BG93" s="237" t="s">
        <v>88</v>
      </c>
      <c r="BH93" s="237" t="s">
        <v>159</v>
      </c>
      <c r="BI93" s="237" t="s">
        <v>376</v>
      </c>
      <c r="BJ93" s="237" t="s">
        <v>103</v>
      </c>
      <c r="BK93" s="237" t="s">
        <v>16</v>
      </c>
      <c r="BL93" s="237" t="s">
        <v>121</v>
      </c>
      <c r="BM93" s="237" t="s">
        <v>166</v>
      </c>
      <c r="BN93" s="237" t="s">
        <v>101</v>
      </c>
      <c r="BO93" s="237" t="s">
        <v>365</v>
      </c>
      <c r="BP93" s="237" t="s">
        <v>104</v>
      </c>
      <c r="BQ93" s="227"/>
    </row>
    <row r="94" spans="1:70" ht="13.5" thickBot="1" x14ac:dyDescent="0.25">
      <c r="A94" s="14"/>
      <c r="B94" s="14"/>
      <c r="C94" s="14"/>
      <c r="D94" s="251" t="s">
        <v>163</v>
      </c>
      <c r="E94" s="252" t="s">
        <v>401</v>
      </c>
      <c r="F94" s="253">
        <f>B4+(80*B6)</f>
        <v>81</v>
      </c>
      <c r="G94" s="14"/>
      <c r="H94" s="1"/>
      <c r="I94" s="219"/>
      <c r="J94" s="272">
        <f>J79+K91+L90+M89+N88+O87+P86+Q85+R84+S83+T82+U81+V80</f>
        <v>1105</v>
      </c>
      <c r="K94" s="273">
        <f>K79+J80+L91+M90+N89+O88+P87+Q86+R85+S84+T83+U82+V81</f>
        <v>1105</v>
      </c>
      <c r="L94" s="273">
        <f>L79+K80+J81+M91+N90+O89+P88+Q87+R86+S85+T84+U83+V82</f>
        <v>1105</v>
      </c>
      <c r="M94" s="273">
        <f>M79+L80+K81+J82+N91+O90+P89+Q88+R87+S86+T85+U84+V83</f>
        <v>1105</v>
      </c>
      <c r="N94" s="273">
        <f>N79+M80+L81+K82+J83+O91+P90+Q89+R88+S87+T86+U85+V84</f>
        <v>1105</v>
      </c>
      <c r="O94" s="273">
        <f>O79+N80+M81+L82+K83+J84+P91+Q90+R89+S88+T87+U86+V85</f>
        <v>1105</v>
      </c>
      <c r="P94" s="273">
        <f>P79+O80+N81+M82+L83+K84+J85+Q91+R90+S89+T88+U87+V86</f>
        <v>1105</v>
      </c>
      <c r="Q94" s="273">
        <f>Q79+P80+O81+N82+M83+L84+K85+J86+R91+S90+T89+U88+V87</f>
        <v>1105</v>
      </c>
      <c r="R94" s="273">
        <f>R79+Q80+P81+O82+N83+M84+L85+K86+J87+S91+T90+U89+V88</f>
        <v>1105</v>
      </c>
      <c r="S94" s="273">
        <f>S79+R80+Q81+P82+O83+N84+M85+L86+K87+J88+T91+U90+V89</f>
        <v>1105</v>
      </c>
      <c r="T94" s="273">
        <f>T79+S80+R81+Q82+P83+O84+N85+M86+L87+K88+J89+U91+V90</f>
        <v>1105</v>
      </c>
      <c r="U94" s="273">
        <f>U79+T80+S81+R82+Q83+P84+O85+N86+M87+L88+K89+J90+V91</f>
        <v>1105</v>
      </c>
      <c r="V94" s="273">
        <f>V79+U80+T81+S82+R83+Q84+P85+O86+N87+M88+L89+K90+J91</f>
        <v>1105</v>
      </c>
      <c r="W94" s="281"/>
      <c r="X94" s="223"/>
      <c r="Y94" s="280" t="s">
        <v>419</v>
      </c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7"/>
      <c r="AN94" s="219"/>
      <c r="AO94" s="272">
        <f>AO79+AP91+AQ90+AR89+AS88+AT87+AU86+AV85+AW84+AX83+AY82+AZ81+BA80</f>
        <v>1105</v>
      </c>
      <c r="AP94" s="273">
        <f>AP79+AO80+AQ91+AR90+AS89+AT88+AU87+AV86+AW85+AX84+AY83+AZ82+BA81</f>
        <v>1105</v>
      </c>
      <c r="AQ94" s="273">
        <f>AQ79+AP80+AO81+AR91+AS90+AT89+AU88+AV87+AW86+AX85+AY84+AZ83+BA82</f>
        <v>1105</v>
      </c>
      <c r="AR94" s="273">
        <f>AR79+AQ80+AP81+AO82+AS91+AT90+AU89+AV88+AW87+AX86+AY85+AZ84+BA83</f>
        <v>1105</v>
      </c>
      <c r="AS94" s="273">
        <f>AS79+AR80+AQ81+AP82+AO83+AT91+AU90+AV89+AW88+AX87+AY86+AZ85+BA84</f>
        <v>1105</v>
      </c>
      <c r="AT94" s="273">
        <f>AT79+AS80+AR81+AQ82+AP83+AO84+AU91+AV90+AW89+AX88+AY87+AZ86+BA85</f>
        <v>1105</v>
      </c>
      <c r="AU94" s="273">
        <f>AU79+AT80+AS81+AR82+AQ83+AP84+AO85+AV91+AW90+AX89+AY88+AZ87+BA86</f>
        <v>1105</v>
      </c>
      <c r="AV94" s="273">
        <f>AV79+AU80+AT81+AS82+AR83+AQ84+AP85+AO86+AW91+AX90+AY89+AZ88+BA87</f>
        <v>1105</v>
      </c>
      <c r="AW94" s="273">
        <f>AW79+AV80+AU81+AT82+AS83+AR84+AQ85+AP86+AO87+AX91+AY90+AZ89+BA88</f>
        <v>1105</v>
      </c>
      <c r="AX94" s="273">
        <f>AX79+AW80+AV81+AU82+AT83+AS84+AR85+AQ86+AP87+AO88+AY91+AZ90+BA89</f>
        <v>1105</v>
      </c>
      <c r="AY94" s="273">
        <f>AY79+AX80+AW81+AV82+AU83+AT84+AS85+AR86+AQ87+AP88+AO89+AZ91+BA90</f>
        <v>1105</v>
      </c>
      <c r="AZ94" s="273">
        <f>AZ79+AY80+AX81+AW82+AV83+AU84+AT85+AS86+AR87+AQ88+AP89+AO90+BA91</f>
        <v>1105</v>
      </c>
      <c r="BA94" s="273">
        <f>BA79+AZ80+AY81+AX82+AW83+AV84+AU85+AT86+AS87+AR88+AQ89+AP90+AO91</f>
        <v>1105</v>
      </c>
      <c r="BB94" s="274"/>
      <c r="BC94" s="223"/>
      <c r="BD94" s="237" t="s">
        <v>374</v>
      </c>
      <c r="BE94" s="237" t="s">
        <v>62</v>
      </c>
      <c r="BF94" s="237" t="s">
        <v>126</v>
      </c>
      <c r="BG94" s="237" t="s">
        <v>111</v>
      </c>
      <c r="BH94" s="237" t="s">
        <v>108</v>
      </c>
      <c r="BI94" s="237" t="s">
        <v>9</v>
      </c>
      <c r="BJ94" s="237" t="s">
        <v>103</v>
      </c>
      <c r="BK94" s="237" t="s">
        <v>15</v>
      </c>
      <c r="BL94" s="237" t="s">
        <v>47</v>
      </c>
      <c r="BM94" s="237" t="s">
        <v>105</v>
      </c>
      <c r="BN94" s="237" t="s">
        <v>379</v>
      </c>
      <c r="BO94" s="237" t="s">
        <v>17</v>
      </c>
      <c r="BP94" s="237" t="s">
        <v>115</v>
      </c>
      <c r="BQ94" s="227"/>
      <c r="BR94" s="279"/>
    </row>
    <row r="95" spans="1:70" ht="13.5" thickBot="1" x14ac:dyDescent="0.25">
      <c r="A95" s="14"/>
      <c r="B95" s="14"/>
      <c r="C95" s="14"/>
      <c r="D95" s="251" t="s">
        <v>69</v>
      </c>
      <c r="E95" s="252" t="s">
        <v>401</v>
      </c>
      <c r="F95" s="264">
        <f>B4+(81*B6)</f>
        <v>82</v>
      </c>
      <c r="G95" s="14"/>
      <c r="H95" s="1"/>
      <c r="I95" s="219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  <c r="AL95" s="227"/>
      <c r="AN95" s="275"/>
      <c r="AO95" s="276"/>
      <c r="AP95" s="276"/>
      <c r="AQ95" s="276"/>
      <c r="AR95" s="276"/>
      <c r="AS95" s="276"/>
      <c r="AT95" s="276"/>
      <c r="AU95" s="276"/>
      <c r="AV95" s="276"/>
      <c r="AW95" s="276"/>
      <c r="AX95" s="276"/>
      <c r="AY95" s="276"/>
      <c r="AZ95" s="276"/>
      <c r="BA95" s="276"/>
      <c r="BB95" s="276"/>
      <c r="BC95" s="276"/>
      <c r="BD95" s="276"/>
      <c r="BE95" s="276"/>
      <c r="BF95" s="276"/>
      <c r="BG95" s="276"/>
      <c r="BH95" s="276"/>
      <c r="BI95" s="276"/>
      <c r="BJ95" s="276"/>
      <c r="BK95" s="276"/>
      <c r="BL95" s="276"/>
      <c r="BM95" s="276"/>
      <c r="BN95" s="276"/>
      <c r="BO95" s="276"/>
      <c r="BP95" s="276"/>
      <c r="BQ95" s="278"/>
    </row>
    <row r="96" spans="1:70" ht="13.5" thickBot="1" x14ac:dyDescent="0.25">
      <c r="A96" s="14"/>
      <c r="B96" s="14"/>
      <c r="C96" s="14"/>
      <c r="D96" s="251" t="s">
        <v>80</v>
      </c>
      <c r="E96" s="252" t="s">
        <v>401</v>
      </c>
      <c r="F96" s="264">
        <f>B4+(82*B6)</f>
        <v>83</v>
      </c>
      <c r="G96" s="14"/>
      <c r="H96" s="1"/>
      <c r="I96" s="210"/>
      <c r="J96" s="210"/>
      <c r="K96" s="210"/>
      <c r="L96" s="210"/>
      <c r="M96" s="210"/>
      <c r="N96" s="210"/>
      <c r="O96" s="210"/>
      <c r="P96" s="211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1"/>
      <c r="AF96" s="210"/>
      <c r="AG96" s="210"/>
      <c r="AH96" s="210"/>
      <c r="AI96" s="210"/>
      <c r="AJ96" s="210"/>
      <c r="AK96" s="210"/>
      <c r="AL96" s="210"/>
    </row>
    <row r="97" spans="1:69" ht="13.5" thickBot="1" x14ac:dyDescent="0.25">
      <c r="A97" s="14"/>
      <c r="B97" s="14"/>
      <c r="C97" s="14"/>
      <c r="D97" s="251" t="s">
        <v>71</v>
      </c>
      <c r="E97" s="252" t="s">
        <v>401</v>
      </c>
      <c r="F97" s="253">
        <f>B4+(83*B6)</f>
        <v>84</v>
      </c>
      <c r="G97" s="14"/>
      <c r="H97" s="1"/>
      <c r="I97" s="215"/>
      <c r="J97" s="216"/>
      <c r="K97" s="216"/>
      <c r="L97" s="216"/>
      <c r="M97" s="216"/>
      <c r="N97" s="216"/>
      <c r="O97" s="216"/>
      <c r="P97" s="4" t="s">
        <v>420</v>
      </c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4" t="s">
        <v>421</v>
      </c>
      <c r="AF97" s="216"/>
      <c r="AG97" s="216"/>
      <c r="AH97" s="216"/>
      <c r="AI97" s="216"/>
      <c r="AJ97" s="216"/>
      <c r="AK97" s="216"/>
      <c r="AL97" s="217"/>
      <c r="AN97" s="215" t="s">
        <v>0</v>
      </c>
      <c r="AO97" s="216"/>
      <c r="AP97" s="216"/>
      <c r="AQ97" s="216"/>
      <c r="AR97" s="216"/>
      <c r="AS97" s="216"/>
      <c r="AT97" s="216"/>
      <c r="AU97" s="4" t="s">
        <v>422</v>
      </c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4" t="s">
        <v>423</v>
      </c>
      <c r="BK97" s="216"/>
      <c r="BL97" s="216"/>
      <c r="BM97" s="216"/>
      <c r="BN97" s="216"/>
      <c r="BO97" s="216"/>
      <c r="BP97" s="216"/>
      <c r="BQ97" s="217"/>
    </row>
    <row r="98" spans="1:69" x14ac:dyDescent="0.2">
      <c r="A98" s="14"/>
      <c r="B98" s="14"/>
      <c r="C98" s="14"/>
      <c r="D98" s="251" t="s">
        <v>103</v>
      </c>
      <c r="E98" s="252" t="s">
        <v>401</v>
      </c>
      <c r="F98" s="253">
        <f>B4+(84*B6)</f>
        <v>85</v>
      </c>
      <c r="G98" s="14"/>
      <c r="H98" s="1"/>
      <c r="I98" s="219"/>
      <c r="J98" s="220">
        <f>F28</f>
        <v>15</v>
      </c>
      <c r="K98" s="221">
        <f>F44</f>
        <v>31</v>
      </c>
      <c r="L98" s="221">
        <f>F55</f>
        <v>42</v>
      </c>
      <c r="M98" s="221">
        <f>F78</f>
        <v>65</v>
      </c>
      <c r="N98" s="221">
        <f>F87</f>
        <v>74</v>
      </c>
      <c r="O98" s="221">
        <f>F103</f>
        <v>90</v>
      </c>
      <c r="P98" s="221">
        <f>F112</f>
        <v>99</v>
      </c>
      <c r="Q98" s="221">
        <f>F128</f>
        <v>115</v>
      </c>
      <c r="R98" s="221">
        <f>F140</f>
        <v>127</v>
      </c>
      <c r="S98" s="221">
        <f>F150</f>
        <v>137</v>
      </c>
      <c r="T98" s="221">
        <f>F162</f>
        <v>149</v>
      </c>
      <c r="U98" s="221">
        <f>F170</f>
        <v>157</v>
      </c>
      <c r="V98" s="222">
        <f>F17</f>
        <v>4</v>
      </c>
      <c r="W98" s="228">
        <f t="shared" ref="W98:W110" si="24">J98+K98+L98+M98+N98+O98+P98+Q98+R98+S98+T98+U98+V98</f>
        <v>1105</v>
      </c>
      <c r="X98" s="223"/>
      <c r="Y98" s="224" t="s">
        <v>17</v>
      </c>
      <c r="Z98" s="225" t="s">
        <v>136</v>
      </c>
      <c r="AA98" s="225" t="s">
        <v>125</v>
      </c>
      <c r="AB98" s="225" t="s">
        <v>366</v>
      </c>
      <c r="AC98" s="225" t="s">
        <v>70</v>
      </c>
      <c r="AD98" s="225" t="s">
        <v>12</v>
      </c>
      <c r="AE98" s="225" t="s">
        <v>24</v>
      </c>
      <c r="AF98" s="225" t="s">
        <v>148</v>
      </c>
      <c r="AG98" s="225" t="s">
        <v>11</v>
      </c>
      <c r="AH98" s="225" t="s">
        <v>41</v>
      </c>
      <c r="AI98" s="225" t="s">
        <v>52</v>
      </c>
      <c r="AJ98" s="225" t="s">
        <v>392</v>
      </c>
      <c r="AK98" s="226" t="s">
        <v>82</v>
      </c>
      <c r="AL98" s="227"/>
      <c r="AN98" s="219"/>
      <c r="AO98" s="220">
        <f>F27</f>
        <v>14</v>
      </c>
      <c r="AP98" s="221">
        <f>F42</f>
        <v>29</v>
      </c>
      <c r="AQ98" s="221">
        <f>F57</f>
        <v>44</v>
      </c>
      <c r="AR98" s="221">
        <f>F72</f>
        <v>59</v>
      </c>
      <c r="AS98" s="221">
        <f>F87</f>
        <v>74</v>
      </c>
      <c r="AT98" s="221">
        <f>F102</f>
        <v>89</v>
      </c>
      <c r="AU98" s="221">
        <f>F117</f>
        <v>104</v>
      </c>
      <c r="AV98" s="221">
        <f>F119</f>
        <v>106</v>
      </c>
      <c r="AW98" s="221">
        <f>F134</f>
        <v>121</v>
      </c>
      <c r="AX98" s="221">
        <f>F149</f>
        <v>136</v>
      </c>
      <c r="AY98" s="221">
        <f>F164</f>
        <v>151</v>
      </c>
      <c r="AZ98" s="221">
        <f>F179</f>
        <v>166</v>
      </c>
      <c r="BA98" s="222">
        <f>F25</f>
        <v>12</v>
      </c>
      <c r="BB98" s="228">
        <f t="shared" ref="BB98:BB110" si="25">AO98+AP98+AQ98+AR98+AS98+AT98+AU98+AV98+AW98+AX98+AY98+AZ98+BA98</f>
        <v>1105</v>
      </c>
      <c r="BC98" s="223"/>
      <c r="BD98" s="224" t="s">
        <v>118</v>
      </c>
      <c r="BE98" s="225" t="s">
        <v>16</v>
      </c>
      <c r="BF98" s="225" t="s">
        <v>105</v>
      </c>
      <c r="BG98" s="225" t="s">
        <v>142</v>
      </c>
      <c r="BH98" s="225" t="s">
        <v>70</v>
      </c>
      <c r="BI98" s="225" t="s">
        <v>32</v>
      </c>
      <c r="BJ98" s="225" t="s">
        <v>385</v>
      </c>
      <c r="BK98" s="225" t="s">
        <v>134</v>
      </c>
      <c r="BL98" s="225" t="s">
        <v>27</v>
      </c>
      <c r="BM98" s="225" t="s">
        <v>75</v>
      </c>
      <c r="BN98" s="225" t="s">
        <v>143</v>
      </c>
      <c r="BO98" s="225" t="s">
        <v>365</v>
      </c>
      <c r="BP98" s="226" t="s">
        <v>168</v>
      </c>
      <c r="BQ98" s="227"/>
    </row>
    <row r="99" spans="1:69" x14ac:dyDescent="0.2">
      <c r="A99" s="14"/>
      <c r="B99" s="14"/>
      <c r="C99" s="14"/>
      <c r="D99" s="251" t="s">
        <v>40</v>
      </c>
      <c r="E99" s="252" t="s">
        <v>401</v>
      </c>
      <c r="F99" s="253">
        <f>B4+(85*B6)</f>
        <v>86</v>
      </c>
      <c r="G99" s="14"/>
      <c r="H99" s="1"/>
      <c r="I99" s="219"/>
      <c r="J99" s="233">
        <f>F63</f>
        <v>50</v>
      </c>
      <c r="K99" s="234">
        <f>F75</f>
        <v>62</v>
      </c>
      <c r="L99" s="234">
        <f>F85</f>
        <v>72</v>
      </c>
      <c r="M99" s="234">
        <f>F97</f>
        <v>84</v>
      </c>
      <c r="N99" s="234">
        <f>F105</f>
        <v>92</v>
      </c>
      <c r="O99" s="234">
        <f>F121</f>
        <v>108</v>
      </c>
      <c r="P99" s="234">
        <f>F132</f>
        <v>119</v>
      </c>
      <c r="Q99" s="234">
        <f>F148</f>
        <v>135</v>
      </c>
      <c r="R99" s="234">
        <f>F159</f>
        <v>146</v>
      </c>
      <c r="S99" s="234">
        <f>F182</f>
        <v>169</v>
      </c>
      <c r="T99" s="234">
        <f>F22</f>
        <v>9</v>
      </c>
      <c r="U99" s="234">
        <f>F38</f>
        <v>25</v>
      </c>
      <c r="V99" s="235">
        <f>F47</f>
        <v>34</v>
      </c>
      <c r="W99" s="239">
        <f t="shared" si="24"/>
        <v>1105</v>
      </c>
      <c r="X99" s="223"/>
      <c r="Y99" s="236" t="s">
        <v>135</v>
      </c>
      <c r="Z99" s="237" t="s">
        <v>44</v>
      </c>
      <c r="AA99" s="237" t="s">
        <v>68</v>
      </c>
      <c r="AB99" s="237" t="s">
        <v>71</v>
      </c>
      <c r="AC99" s="237" t="s">
        <v>166</v>
      </c>
      <c r="AD99" s="237" t="s">
        <v>108</v>
      </c>
      <c r="AE99" s="237" t="s">
        <v>175</v>
      </c>
      <c r="AF99" s="237" t="s">
        <v>63</v>
      </c>
      <c r="AG99" s="237" t="s">
        <v>112</v>
      </c>
      <c r="AH99" s="237" t="s">
        <v>388</v>
      </c>
      <c r="AI99" s="237" t="s">
        <v>150</v>
      </c>
      <c r="AJ99" s="237" t="s">
        <v>159</v>
      </c>
      <c r="AK99" s="238" t="s">
        <v>160</v>
      </c>
      <c r="AL99" s="227"/>
      <c r="AN99" s="219"/>
      <c r="AO99" s="233">
        <f>F65</f>
        <v>52</v>
      </c>
      <c r="AP99" s="234">
        <f>F67</f>
        <v>54</v>
      </c>
      <c r="AQ99" s="234">
        <f>F82</f>
        <v>69</v>
      </c>
      <c r="AR99" s="234">
        <f>F97</f>
        <v>84</v>
      </c>
      <c r="AS99" s="234">
        <f>F112</f>
        <v>99</v>
      </c>
      <c r="AT99" s="234">
        <f>F127</f>
        <v>114</v>
      </c>
      <c r="AU99" s="234">
        <f>F142</f>
        <v>129</v>
      </c>
      <c r="AV99" s="234">
        <f>F144</f>
        <v>131</v>
      </c>
      <c r="AW99" s="234">
        <f>F159</f>
        <v>146</v>
      </c>
      <c r="AX99" s="234">
        <f>F174</f>
        <v>161</v>
      </c>
      <c r="AY99" s="234">
        <f>F20</f>
        <v>7</v>
      </c>
      <c r="AZ99" s="234">
        <f>F35</f>
        <v>22</v>
      </c>
      <c r="BA99" s="235">
        <f>F50</f>
        <v>37</v>
      </c>
      <c r="BB99" s="239">
        <f t="shared" si="25"/>
        <v>1105</v>
      </c>
      <c r="BC99" s="223"/>
      <c r="BD99" s="236" t="s">
        <v>400</v>
      </c>
      <c r="BE99" s="237" t="s">
        <v>18</v>
      </c>
      <c r="BF99" s="237" t="s">
        <v>152</v>
      </c>
      <c r="BG99" s="237" t="s">
        <v>71</v>
      </c>
      <c r="BH99" s="237" t="s">
        <v>24</v>
      </c>
      <c r="BI99" s="237" t="s">
        <v>128</v>
      </c>
      <c r="BJ99" s="237" t="s">
        <v>96</v>
      </c>
      <c r="BK99" s="237" t="s">
        <v>156</v>
      </c>
      <c r="BL99" s="237" t="s">
        <v>112</v>
      </c>
      <c r="BM99" s="237" t="s">
        <v>377</v>
      </c>
      <c r="BN99" s="237" t="s">
        <v>43</v>
      </c>
      <c r="BO99" s="237" t="s">
        <v>100</v>
      </c>
      <c r="BP99" s="238" t="s">
        <v>176</v>
      </c>
      <c r="BQ99" s="227"/>
    </row>
    <row r="100" spans="1:69" x14ac:dyDescent="0.2">
      <c r="A100" s="14"/>
      <c r="B100" s="14"/>
      <c r="C100" s="14"/>
      <c r="D100" s="251" t="s">
        <v>153</v>
      </c>
      <c r="E100" s="252" t="s">
        <v>401</v>
      </c>
      <c r="F100" s="253">
        <f>B4+(86*B6)</f>
        <v>87</v>
      </c>
      <c r="G100" s="14"/>
      <c r="H100" s="1"/>
      <c r="I100" s="219"/>
      <c r="J100" s="233">
        <f>F83</f>
        <v>70</v>
      </c>
      <c r="K100" s="234">
        <f>F94</f>
        <v>81</v>
      </c>
      <c r="L100" s="234">
        <f>F117</f>
        <v>104</v>
      </c>
      <c r="M100" s="234">
        <f>F126</f>
        <v>113</v>
      </c>
      <c r="N100" s="234">
        <f>F142</f>
        <v>129</v>
      </c>
      <c r="O100" s="234">
        <f>F151</f>
        <v>138</v>
      </c>
      <c r="P100" s="234">
        <f>F167</f>
        <v>154</v>
      </c>
      <c r="Q100" s="234">
        <f>F179</f>
        <v>166</v>
      </c>
      <c r="R100" s="234">
        <f>F20</f>
        <v>7</v>
      </c>
      <c r="S100" s="234">
        <f>F32</f>
        <v>19</v>
      </c>
      <c r="T100" s="234">
        <f>F40</f>
        <v>27</v>
      </c>
      <c r="U100" s="234">
        <f>F56</f>
        <v>43</v>
      </c>
      <c r="V100" s="235">
        <f>F67</f>
        <v>54</v>
      </c>
      <c r="W100" s="239">
        <f t="shared" si="24"/>
        <v>1105</v>
      </c>
      <c r="X100" s="223"/>
      <c r="Y100" s="236" t="s">
        <v>35</v>
      </c>
      <c r="Z100" s="237" t="s">
        <v>163</v>
      </c>
      <c r="AA100" s="237" t="s">
        <v>385</v>
      </c>
      <c r="AB100" s="237" t="s">
        <v>36</v>
      </c>
      <c r="AC100" s="237" t="s">
        <v>96</v>
      </c>
      <c r="AD100" s="237" t="s">
        <v>98</v>
      </c>
      <c r="AE100" s="237" t="s">
        <v>158</v>
      </c>
      <c r="AF100" s="237" t="s">
        <v>365</v>
      </c>
      <c r="AG100" s="237" t="s">
        <v>43</v>
      </c>
      <c r="AH100" s="237" t="s">
        <v>34</v>
      </c>
      <c r="AI100" s="237" t="s">
        <v>93</v>
      </c>
      <c r="AJ100" s="237" t="s">
        <v>39</v>
      </c>
      <c r="AK100" s="238" t="s">
        <v>18</v>
      </c>
      <c r="AL100" s="227"/>
      <c r="AN100" s="219"/>
      <c r="AO100" s="233">
        <f>F90</f>
        <v>77</v>
      </c>
      <c r="AP100" s="234">
        <f>F92</f>
        <v>79</v>
      </c>
      <c r="AQ100" s="234">
        <f>F107</f>
        <v>94</v>
      </c>
      <c r="AR100" s="234">
        <f>F122</f>
        <v>109</v>
      </c>
      <c r="AS100" s="234">
        <f>F137</f>
        <v>124</v>
      </c>
      <c r="AT100" s="234">
        <f>F152</f>
        <v>139</v>
      </c>
      <c r="AU100" s="234">
        <f>F167</f>
        <v>154</v>
      </c>
      <c r="AV100" s="234">
        <f>F182</f>
        <v>169</v>
      </c>
      <c r="AW100" s="234">
        <f>F15</f>
        <v>2</v>
      </c>
      <c r="AX100" s="234">
        <f>F30</f>
        <v>17</v>
      </c>
      <c r="AY100" s="234">
        <f>F45</f>
        <v>32</v>
      </c>
      <c r="AZ100" s="234">
        <f>F60</f>
        <v>47</v>
      </c>
      <c r="BA100" s="235">
        <f>F75</f>
        <v>62</v>
      </c>
      <c r="BB100" s="239">
        <f t="shared" si="25"/>
        <v>1105</v>
      </c>
      <c r="BC100" s="223"/>
      <c r="BD100" s="236" t="s">
        <v>77</v>
      </c>
      <c r="BE100" s="237" t="s">
        <v>84</v>
      </c>
      <c r="BF100" s="237" t="s">
        <v>51</v>
      </c>
      <c r="BG100" s="237" t="s">
        <v>107</v>
      </c>
      <c r="BH100" s="237" t="s">
        <v>113</v>
      </c>
      <c r="BI100" s="237" t="s">
        <v>30</v>
      </c>
      <c r="BJ100" s="237" t="s">
        <v>158</v>
      </c>
      <c r="BK100" s="237" t="s">
        <v>388</v>
      </c>
      <c r="BL100" s="237" t="s">
        <v>157</v>
      </c>
      <c r="BM100" s="237" t="s">
        <v>23</v>
      </c>
      <c r="BN100" s="237" t="s">
        <v>114</v>
      </c>
      <c r="BO100" s="237" t="s">
        <v>102</v>
      </c>
      <c r="BP100" s="238" t="s">
        <v>44</v>
      </c>
      <c r="BQ100" s="227"/>
    </row>
    <row r="101" spans="1:69" x14ac:dyDescent="0.2">
      <c r="A101" s="14"/>
      <c r="B101" s="14"/>
      <c r="C101" s="14"/>
      <c r="D101" s="251" t="s">
        <v>95</v>
      </c>
      <c r="E101" s="252" t="s">
        <v>401</v>
      </c>
      <c r="F101" s="264">
        <f>B4+(87*B6)</f>
        <v>88</v>
      </c>
      <c r="G101" s="14"/>
      <c r="H101" s="1"/>
      <c r="I101" s="219"/>
      <c r="J101" s="233">
        <f>F114</f>
        <v>101</v>
      </c>
      <c r="K101" s="234">
        <f>F124</f>
        <v>111</v>
      </c>
      <c r="L101" s="234">
        <f>F136</f>
        <v>123</v>
      </c>
      <c r="M101" s="234">
        <f>F144</f>
        <v>131</v>
      </c>
      <c r="N101" s="234">
        <f>F160</f>
        <v>147</v>
      </c>
      <c r="O101" s="234">
        <f>F171</f>
        <v>158</v>
      </c>
      <c r="P101" s="234">
        <f>F18</f>
        <v>5</v>
      </c>
      <c r="Q101" s="234">
        <f>F29</f>
        <v>16</v>
      </c>
      <c r="R101" s="234">
        <f>F52</f>
        <v>39</v>
      </c>
      <c r="S101" s="234">
        <f>F61</f>
        <v>48</v>
      </c>
      <c r="T101" s="234">
        <f>F77</f>
        <v>64</v>
      </c>
      <c r="U101" s="234">
        <f>F86</f>
        <v>73</v>
      </c>
      <c r="V101" s="235">
        <f>F102</f>
        <v>89</v>
      </c>
      <c r="W101" s="239">
        <f t="shared" si="24"/>
        <v>1105</v>
      </c>
      <c r="X101" s="223"/>
      <c r="Y101" s="236" t="s">
        <v>45</v>
      </c>
      <c r="Z101" s="237" t="s">
        <v>14</v>
      </c>
      <c r="AA101" s="237" t="s">
        <v>97</v>
      </c>
      <c r="AB101" s="237" t="s">
        <v>156</v>
      </c>
      <c r="AC101" s="237" t="s">
        <v>147</v>
      </c>
      <c r="AD101" s="237" t="s">
        <v>384</v>
      </c>
      <c r="AE101" s="237" t="s">
        <v>144</v>
      </c>
      <c r="AF101" s="237" t="s">
        <v>19</v>
      </c>
      <c r="AG101" s="237" t="s">
        <v>379</v>
      </c>
      <c r="AH101" s="237" t="s">
        <v>101</v>
      </c>
      <c r="AI101" s="237" t="s">
        <v>165</v>
      </c>
      <c r="AJ101" s="237" t="s">
        <v>81</v>
      </c>
      <c r="AK101" s="238" t="s">
        <v>32</v>
      </c>
      <c r="AL101" s="227"/>
      <c r="AN101" s="219"/>
      <c r="AO101" s="233">
        <f>F115</f>
        <v>102</v>
      </c>
      <c r="AP101" s="234">
        <f>F130</f>
        <v>117</v>
      </c>
      <c r="AQ101" s="234">
        <f>F132</f>
        <v>119</v>
      </c>
      <c r="AR101" s="234">
        <f>F147</f>
        <v>134</v>
      </c>
      <c r="AS101" s="234">
        <f>F162</f>
        <v>149</v>
      </c>
      <c r="AT101" s="234">
        <f>F177</f>
        <v>164</v>
      </c>
      <c r="AU101" s="234">
        <f>F23</f>
        <v>10</v>
      </c>
      <c r="AV101" s="234">
        <f>F38</f>
        <v>25</v>
      </c>
      <c r="AW101" s="234">
        <f>F40</f>
        <v>27</v>
      </c>
      <c r="AX101" s="234">
        <f>F55</f>
        <v>42</v>
      </c>
      <c r="AY101" s="234">
        <f>F70</f>
        <v>57</v>
      </c>
      <c r="AZ101" s="234">
        <f>F85</f>
        <v>72</v>
      </c>
      <c r="BA101" s="235">
        <f>F100</f>
        <v>87</v>
      </c>
      <c r="BB101" s="239">
        <f t="shared" si="25"/>
        <v>1105</v>
      </c>
      <c r="BC101" s="223"/>
      <c r="BD101" s="236" t="s">
        <v>9</v>
      </c>
      <c r="BE101" s="237" t="s">
        <v>323</v>
      </c>
      <c r="BF101" s="237" t="s">
        <v>175</v>
      </c>
      <c r="BG101" s="237" t="s">
        <v>109</v>
      </c>
      <c r="BH101" s="237" t="s">
        <v>52</v>
      </c>
      <c r="BI101" s="237" t="s">
        <v>386</v>
      </c>
      <c r="BJ101" s="237" t="s">
        <v>115</v>
      </c>
      <c r="BK101" s="237" t="s">
        <v>159</v>
      </c>
      <c r="BL101" s="237" t="s">
        <v>93</v>
      </c>
      <c r="BM101" s="237" t="s">
        <v>125</v>
      </c>
      <c r="BN101" s="237" t="s">
        <v>29</v>
      </c>
      <c r="BO101" s="237" t="s">
        <v>68</v>
      </c>
      <c r="BP101" s="238" t="s">
        <v>153</v>
      </c>
      <c r="BQ101" s="227"/>
    </row>
    <row r="102" spans="1:69" x14ac:dyDescent="0.2">
      <c r="A102" s="14"/>
      <c r="B102" s="14"/>
      <c r="C102" s="14"/>
      <c r="D102" s="251" t="s">
        <v>32</v>
      </c>
      <c r="E102" s="252" t="s">
        <v>401</v>
      </c>
      <c r="F102" s="264">
        <f>B4+(88*B6)</f>
        <v>89</v>
      </c>
      <c r="G102" s="14"/>
      <c r="H102" s="1"/>
      <c r="I102" s="219"/>
      <c r="J102" s="233">
        <f>F133</f>
        <v>120</v>
      </c>
      <c r="K102" s="234">
        <f>F156</f>
        <v>143</v>
      </c>
      <c r="L102" s="234">
        <f>F165</f>
        <v>152</v>
      </c>
      <c r="M102" s="234">
        <f>F181</f>
        <v>168</v>
      </c>
      <c r="N102" s="234">
        <f>F21</f>
        <v>8</v>
      </c>
      <c r="O102" s="234">
        <f>F37</f>
        <v>24</v>
      </c>
      <c r="P102" s="234">
        <f>F49</f>
        <v>36</v>
      </c>
      <c r="Q102" s="234">
        <f>F59</f>
        <v>46</v>
      </c>
      <c r="R102" s="234">
        <f>F71</f>
        <v>58</v>
      </c>
      <c r="S102" s="234">
        <f>F79</f>
        <v>66</v>
      </c>
      <c r="T102" s="234">
        <f>F95</f>
        <v>82</v>
      </c>
      <c r="U102" s="234">
        <f>F106</f>
        <v>93</v>
      </c>
      <c r="V102" s="235">
        <f>F122</f>
        <v>109</v>
      </c>
      <c r="W102" s="239">
        <f t="shared" si="24"/>
        <v>1105</v>
      </c>
      <c r="X102" s="223"/>
      <c r="Y102" s="236" t="s">
        <v>38</v>
      </c>
      <c r="Z102" s="237" t="s">
        <v>376</v>
      </c>
      <c r="AA102" s="237" t="s">
        <v>79</v>
      </c>
      <c r="AB102" s="237" t="s">
        <v>393</v>
      </c>
      <c r="AC102" s="237" t="s">
        <v>83</v>
      </c>
      <c r="AD102" s="237" t="s">
        <v>65</v>
      </c>
      <c r="AE102" s="237" t="s">
        <v>37</v>
      </c>
      <c r="AF102" s="237" t="s">
        <v>59</v>
      </c>
      <c r="AG102" s="237" t="s">
        <v>122</v>
      </c>
      <c r="AH102" s="237" t="s">
        <v>15</v>
      </c>
      <c r="AI102" s="237" t="s">
        <v>69</v>
      </c>
      <c r="AJ102" s="237" t="s">
        <v>66</v>
      </c>
      <c r="AK102" s="238" t="s">
        <v>107</v>
      </c>
      <c r="AL102" s="227"/>
      <c r="AN102" s="219"/>
      <c r="AO102" s="233">
        <f>F140</f>
        <v>127</v>
      </c>
      <c r="AP102" s="234">
        <f>F155</f>
        <v>142</v>
      </c>
      <c r="AQ102" s="234">
        <f>F157</f>
        <v>144</v>
      </c>
      <c r="AR102" s="234">
        <f>F172</f>
        <v>159</v>
      </c>
      <c r="AS102" s="234">
        <f>F18</f>
        <v>5</v>
      </c>
      <c r="AT102" s="234">
        <f>F33</f>
        <v>20</v>
      </c>
      <c r="AU102" s="234">
        <f>F48</f>
        <v>35</v>
      </c>
      <c r="AV102" s="234">
        <f>F63</f>
        <v>50</v>
      </c>
      <c r="AW102" s="234">
        <f>F78</f>
        <v>65</v>
      </c>
      <c r="AX102" s="234">
        <f>F80</f>
        <v>67</v>
      </c>
      <c r="AY102" s="234">
        <f>F95</f>
        <v>82</v>
      </c>
      <c r="AZ102" s="234">
        <f>F110</f>
        <v>97</v>
      </c>
      <c r="BA102" s="235">
        <f>F125</f>
        <v>112</v>
      </c>
      <c r="BB102" s="239">
        <f t="shared" si="25"/>
        <v>1105</v>
      </c>
      <c r="BC102" s="223"/>
      <c r="BD102" s="236" t="s">
        <v>11</v>
      </c>
      <c r="BE102" s="237" t="s">
        <v>123</v>
      </c>
      <c r="BF102" s="237" t="s">
        <v>169</v>
      </c>
      <c r="BG102" s="237" t="s">
        <v>368</v>
      </c>
      <c r="BH102" s="237" t="s">
        <v>144</v>
      </c>
      <c r="BI102" s="237" t="s">
        <v>64</v>
      </c>
      <c r="BJ102" s="237" t="s">
        <v>26</v>
      </c>
      <c r="BK102" s="237" t="s">
        <v>135</v>
      </c>
      <c r="BL102" s="237" t="s">
        <v>366</v>
      </c>
      <c r="BM102" s="237" t="s">
        <v>21</v>
      </c>
      <c r="BN102" s="237" t="s">
        <v>69</v>
      </c>
      <c r="BO102" s="237" t="s">
        <v>145</v>
      </c>
      <c r="BP102" s="238" t="s">
        <v>104</v>
      </c>
      <c r="BQ102" s="227"/>
    </row>
    <row r="103" spans="1:69" x14ac:dyDescent="0.2">
      <c r="A103" s="14"/>
      <c r="B103" s="14"/>
      <c r="C103" s="14"/>
      <c r="D103" s="251" t="s">
        <v>12</v>
      </c>
      <c r="E103" s="252" t="s">
        <v>401</v>
      </c>
      <c r="F103" s="253">
        <f>B4+(89*B6)</f>
        <v>90</v>
      </c>
      <c r="G103" s="14"/>
      <c r="H103" s="1"/>
      <c r="I103" s="219"/>
      <c r="J103" s="233">
        <f>F163</f>
        <v>150</v>
      </c>
      <c r="K103" s="234">
        <f>F175</f>
        <v>162</v>
      </c>
      <c r="L103" s="234">
        <f>F14</f>
        <v>1</v>
      </c>
      <c r="M103" s="234">
        <f>F30</f>
        <v>17</v>
      </c>
      <c r="N103" s="234">
        <f>F41</f>
        <v>28</v>
      </c>
      <c r="O103" s="234">
        <f>F57</f>
        <v>44</v>
      </c>
      <c r="P103" s="234">
        <f>F68</f>
        <v>55</v>
      </c>
      <c r="Q103" s="234">
        <f>F91</f>
        <v>78</v>
      </c>
      <c r="R103" s="234">
        <f>F100</f>
        <v>87</v>
      </c>
      <c r="S103" s="234">
        <f>F116</f>
        <v>103</v>
      </c>
      <c r="T103" s="234">
        <f>F125</f>
        <v>112</v>
      </c>
      <c r="U103" s="234">
        <f>F141</f>
        <v>128</v>
      </c>
      <c r="V103" s="235">
        <f>F153</f>
        <v>140</v>
      </c>
      <c r="W103" s="239">
        <f t="shared" si="24"/>
        <v>1105</v>
      </c>
      <c r="X103" s="223"/>
      <c r="Y103" s="236" t="s">
        <v>25</v>
      </c>
      <c r="Z103" s="237" t="s">
        <v>374</v>
      </c>
      <c r="AA103" s="237" t="s">
        <v>55</v>
      </c>
      <c r="AB103" s="237" t="s">
        <v>23</v>
      </c>
      <c r="AC103" s="237" t="s">
        <v>49</v>
      </c>
      <c r="AD103" s="237" t="s">
        <v>105</v>
      </c>
      <c r="AE103" s="237" t="s">
        <v>50</v>
      </c>
      <c r="AF103" s="237" t="s">
        <v>369</v>
      </c>
      <c r="AG103" s="237" t="s">
        <v>153</v>
      </c>
      <c r="AH103" s="237" t="s">
        <v>139</v>
      </c>
      <c r="AI103" s="237" t="s">
        <v>104</v>
      </c>
      <c r="AJ103" s="237" t="s">
        <v>46</v>
      </c>
      <c r="AK103" s="238" t="s">
        <v>8</v>
      </c>
      <c r="AL103" s="227"/>
      <c r="AN103" s="219"/>
      <c r="AO103" s="233">
        <f>F165</f>
        <v>152</v>
      </c>
      <c r="AP103" s="234">
        <f>F180</f>
        <v>167</v>
      </c>
      <c r="AQ103" s="234">
        <f>F26</f>
        <v>13</v>
      </c>
      <c r="AR103" s="234">
        <f>F28</f>
        <v>15</v>
      </c>
      <c r="AS103" s="234">
        <f>F43</f>
        <v>30</v>
      </c>
      <c r="AT103" s="234">
        <f>F58</f>
        <v>45</v>
      </c>
      <c r="AU103" s="234">
        <f>F73</f>
        <v>60</v>
      </c>
      <c r="AV103" s="234">
        <f>F88</f>
        <v>75</v>
      </c>
      <c r="AW103" s="234">
        <f>F103</f>
        <v>90</v>
      </c>
      <c r="AX103" s="234">
        <f>F105</f>
        <v>92</v>
      </c>
      <c r="AY103" s="234">
        <f>F120</f>
        <v>107</v>
      </c>
      <c r="AZ103" s="234">
        <f>F135</f>
        <v>122</v>
      </c>
      <c r="BA103" s="235">
        <f>F150</f>
        <v>137</v>
      </c>
      <c r="BB103" s="239">
        <f t="shared" si="25"/>
        <v>1105</v>
      </c>
      <c r="BC103" s="223"/>
      <c r="BD103" s="236" t="s">
        <v>79</v>
      </c>
      <c r="BE103" s="237" t="s">
        <v>396</v>
      </c>
      <c r="BF103" s="237" t="s">
        <v>375</v>
      </c>
      <c r="BG103" s="237" t="s">
        <v>17</v>
      </c>
      <c r="BH103" s="237" t="s">
        <v>116</v>
      </c>
      <c r="BI103" s="237" t="s">
        <v>13</v>
      </c>
      <c r="BJ103" s="237" t="s">
        <v>47</v>
      </c>
      <c r="BK103" s="237" t="s">
        <v>162</v>
      </c>
      <c r="BL103" s="237" t="s">
        <v>12</v>
      </c>
      <c r="BM103" s="237" t="s">
        <v>166</v>
      </c>
      <c r="BN103" s="237" t="s">
        <v>22</v>
      </c>
      <c r="BO103" s="237" t="s">
        <v>155</v>
      </c>
      <c r="BP103" s="238" t="s">
        <v>41</v>
      </c>
      <c r="BQ103" s="227"/>
    </row>
    <row r="104" spans="1:69" x14ac:dyDescent="0.2">
      <c r="A104" s="14"/>
      <c r="B104" s="14"/>
      <c r="C104" s="14"/>
      <c r="D104" s="251" t="s">
        <v>391</v>
      </c>
      <c r="E104" s="252" t="s">
        <v>401</v>
      </c>
      <c r="F104" s="253">
        <f>B4+(90*B6)</f>
        <v>91</v>
      </c>
      <c r="G104" s="14"/>
      <c r="H104" s="1"/>
      <c r="I104" s="219"/>
      <c r="J104" s="233">
        <f>F26</f>
        <v>13</v>
      </c>
      <c r="K104" s="234">
        <f>F35</f>
        <v>22</v>
      </c>
      <c r="L104" s="234">
        <f>F51</f>
        <v>38</v>
      </c>
      <c r="M104" s="234">
        <f>F60</f>
        <v>47</v>
      </c>
      <c r="N104" s="234">
        <f>F76</f>
        <v>63</v>
      </c>
      <c r="O104" s="234">
        <f>F88</f>
        <v>75</v>
      </c>
      <c r="P104" s="234">
        <f>F98</f>
        <v>85</v>
      </c>
      <c r="Q104" s="234">
        <f>F110</f>
        <v>97</v>
      </c>
      <c r="R104" s="234">
        <f>F118</f>
        <v>105</v>
      </c>
      <c r="S104" s="234">
        <f>F134</f>
        <v>121</v>
      </c>
      <c r="T104" s="234">
        <f>F145</f>
        <v>132</v>
      </c>
      <c r="U104" s="234">
        <f>F161</f>
        <v>148</v>
      </c>
      <c r="V104" s="235">
        <f>F172</f>
        <v>159</v>
      </c>
      <c r="W104" s="239">
        <f t="shared" si="24"/>
        <v>1105</v>
      </c>
      <c r="X104" s="223"/>
      <c r="Y104" s="236" t="s">
        <v>375</v>
      </c>
      <c r="Z104" s="237" t="s">
        <v>100</v>
      </c>
      <c r="AA104" s="237" t="s">
        <v>57</v>
      </c>
      <c r="AB104" s="237" t="s">
        <v>102</v>
      </c>
      <c r="AC104" s="237" t="s">
        <v>73</v>
      </c>
      <c r="AD104" s="237" t="s">
        <v>162</v>
      </c>
      <c r="AE104" s="237" t="s">
        <v>103</v>
      </c>
      <c r="AF104" s="237" t="s">
        <v>145</v>
      </c>
      <c r="AG104" s="237" t="s">
        <v>141</v>
      </c>
      <c r="AH104" s="237" t="s">
        <v>27</v>
      </c>
      <c r="AI104" s="237" t="s">
        <v>74</v>
      </c>
      <c r="AJ104" s="237" t="s">
        <v>78</v>
      </c>
      <c r="AK104" s="238" t="s">
        <v>368</v>
      </c>
      <c r="AL104" s="227"/>
      <c r="AN104" s="219"/>
      <c r="AO104" s="233">
        <f>F21</f>
        <v>8</v>
      </c>
      <c r="AP104" s="234">
        <f>F36</f>
        <v>23</v>
      </c>
      <c r="AQ104" s="234">
        <f>F51</f>
        <v>38</v>
      </c>
      <c r="AR104" s="234">
        <f>F53</f>
        <v>40</v>
      </c>
      <c r="AS104" s="234">
        <f>F68</f>
        <v>55</v>
      </c>
      <c r="AT104" s="234">
        <f>F83</f>
        <v>70</v>
      </c>
      <c r="AU104" s="234">
        <f>F98</f>
        <v>85</v>
      </c>
      <c r="AV104" s="234">
        <f>F113</f>
        <v>100</v>
      </c>
      <c r="AW104" s="234">
        <f>F128</f>
        <v>115</v>
      </c>
      <c r="AX104" s="234">
        <f>F143</f>
        <v>130</v>
      </c>
      <c r="AY104" s="234">
        <f>F145</f>
        <v>132</v>
      </c>
      <c r="AZ104" s="234">
        <f>F160</f>
        <v>147</v>
      </c>
      <c r="BA104" s="235">
        <f>F175</f>
        <v>162</v>
      </c>
      <c r="BB104" s="239">
        <f t="shared" si="25"/>
        <v>1105</v>
      </c>
      <c r="BC104" s="223"/>
      <c r="BD104" s="236" t="s">
        <v>83</v>
      </c>
      <c r="BE104" s="237" t="s">
        <v>127</v>
      </c>
      <c r="BF104" s="237" t="s">
        <v>57</v>
      </c>
      <c r="BG104" s="237" t="s">
        <v>130</v>
      </c>
      <c r="BH104" s="237" t="s">
        <v>50</v>
      </c>
      <c r="BI104" s="237" t="s">
        <v>35</v>
      </c>
      <c r="BJ104" s="237" t="s">
        <v>103</v>
      </c>
      <c r="BK104" s="237" t="s">
        <v>89</v>
      </c>
      <c r="BL104" s="237" t="s">
        <v>148</v>
      </c>
      <c r="BM104" s="237" t="s">
        <v>383</v>
      </c>
      <c r="BN104" s="237" t="s">
        <v>74</v>
      </c>
      <c r="BO104" s="237" t="s">
        <v>147</v>
      </c>
      <c r="BP104" s="238" t="s">
        <v>374</v>
      </c>
      <c r="BQ104" s="227"/>
    </row>
    <row r="105" spans="1:69" x14ac:dyDescent="0.2">
      <c r="A105" s="14"/>
      <c r="B105" s="14"/>
      <c r="C105" s="14"/>
      <c r="D105" s="251" t="s">
        <v>166</v>
      </c>
      <c r="E105" s="252" t="s">
        <v>401</v>
      </c>
      <c r="F105" s="264">
        <f>B4+(91*B6)</f>
        <v>92</v>
      </c>
      <c r="G105" s="14"/>
      <c r="H105" s="1"/>
      <c r="I105" s="219"/>
      <c r="J105" s="233">
        <f>F45</f>
        <v>32</v>
      </c>
      <c r="K105" s="234">
        <f>F53</f>
        <v>40</v>
      </c>
      <c r="L105" s="234">
        <f>F69</f>
        <v>56</v>
      </c>
      <c r="M105" s="234">
        <f>F80</f>
        <v>67</v>
      </c>
      <c r="N105" s="234">
        <f>F96</f>
        <v>83</v>
      </c>
      <c r="O105" s="234">
        <f>F107</f>
        <v>94</v>
      </c>
      <c r="P105" s="234">
        <f>F130</f>
        <v>117</v>
      </c>
      <c r="Q105" s="234">
        <f>F139</f>
        <v>126</v>
      </c>
      <c r="R105" s="234">
        <f>F155</f>
        <v>142</v>
      </c>
      <c r="S105" s="234">
        <f>F164</f>
        <v>151</v>
      </c>
      <c r="T105" s="234">
        <f>F180</f>
        <v>167</v>
      </c>
      <c r="U105" s="234">
        <f>F23</f>
        <v>10</v>
      </c>
      <c r="V105" s="235">
        <f>F33</f>
        <v>20</v>
      </c>
      <c r="W105" s="239">
        <f t="shared" si="24"/>
        <v>1105</v>
      </c>
      <c r="X105" s="223"/>
      <c r="Y105" s="236" t="s">
        <v>114</v>
      </c>
      <c r="Z105" s="237" t="s">
        <v>130</v>
      </c>
      <c r="AA105" s="237" t="s">
        <v>86</v>
      </c>
      <c r="AB105" s="237" t="s">
        <v>21</v>
      </c>
      <c r="AC105" s="237" t="s">
        <v>80</v>
      </c>
      <c r="AD105" s="237" t="s">
        <v>51</v>
      </c>
      <c r="AE105" s="237" t="s">
        <v>323</v>
      </c>
      <c r="AF105" s="237" t="s">
        <v>111</v>
      </c>
      <c r="AG105" s="237" t="s">
        <v>123</v>
      </c>
      <c r="AH105" s="237" t="s">
        <v>143</v>
      </c>
      <c r="AI105" s="237" t="s">
        <v>396</v>
      </c>
      <c r="AJ105" s="237" t="s">
        <v>115</v>
      </c>
      <c r="AK105" s="238" t="s">
        <v>64</v>
      </c>
      <c r="AL105" s="227"/>
      <c r="AN105" s="219"/>
      <c r="AO105" s="233">
        <f>F46</f>
        <v>33</v>
      </c>
      <c r="AP105" s="234">
        <f>F61</f>
        <v>48</v>
      </c>
      <c r="AQ105" s="234">
        <f>F76</f>
        <v>63</v>
      </c>
      <c r="AR105" s="234">
        <f>F91</f>
        <v>78</v>
      </c>
      <c r="AS105" s="234">
        <f>F93</f>
        <v>80</v>
      </c>
      <c r="AT105" s="234">
        <f>F108</f>
        <v>95</v>
      </c>
      <c r="AU105" s="234">
        <f>F123</f>
        <v>110</v>
      </c>
      <c r="AV105" s="234">
        <f>F138</f>
        <v>125</v>
      </c>
      <c r="AW105" s="234">
        <f>F153</f>
        <v>140</v>
      </c>
      <c r="AX105" s="234">
        <f>F168</f>
        <v>155</v>
      </c>
      <c r="AY105" s="234">
        <f>F170</f>
        <v>157</v>
      </c>
      <c r="AZ105" s="234">
        <f>F16</f>
        <v>3</v>
      </c>
      <c r="BA105" s="235">
        <f>F31</f>
        <v>18</v>
      </c>
      <c r="BB105" s="239">
        <f t="shared" si="25"/>
        <v>1105</v>
      </c>
      <c r="BC105" s="223"/>
      <c r="BD105" s="236" t="s">
        <v>92</v>
      </c>
      <c r="BE105" s="237" t="s">
        <v>101</v>
      </c>
      <c r="BF105" s="237" t="s">
        <v>73</v>
      </c>
      <c r="BG105" s="237" t="s">
        <v>369</v>
      </c>
      <c r="BH105" s="237" t="s">
        <v>87</v>
      </c>
      <c r="BI105" s="237" t="s">
        <v>56</v>
      </c>
      <c r="BJ105" s="237" t="s">
        <v>58</v>
      </c>
      <c r="BK105" s="237" t="s">
        <v>133</v>
      </c>
      <c r="BL105" s="237" t="s">
        <v>8</v>
      </c>
      <c r="BM105" s="237" t="s">
        <v>62</v>
      </c>
      <c r="BN105" s="237" t="s">
        <v>392</v>
      </c>
      <c r="BO105" s="237" t="s">
        <v>72</v>
      </c>
      <c r="BP105" s="238" t="s">
        <v>91</v>
      </c>
      <c r="BQ105" s="227"/>
    </row>
    <row r="106" spans="1:69" x14ac:dyDescent="0.2">
      <c r="A106" s="14"/>
      <c r="B106" s="14"/>
      <c r="C106" s="14"/>
      <c r="D106" s="251" t="s">
        <v>66</v>
      </c>
      <c r="E106" s="252" t="s">
        <v>401</v>
      </c>
      <c r="F106" s="264">
        <f>B4+(92*B6)</f>
        <v>93</v>
      </c>
      <c r="G106" s="14"/>
      <c r="H106" s="1"/>
      <c r="I106" s="219"/>
      <c r="J106" s="233">
        <f>F74</f>
        <v>61</v>
      </c>
      <c r="K106" s="234">
        <f>F90</f>
        <v>77</v>
      </c>
      <c r="L106" s="234">
        <f>F99</f>
        <v>86</v>
      </c>
      <c r="M106" s="234">
        <f>F115</f>
        <v>102</v>
      </c>
      <c r="N106" s="234">
        <f>F127</f>
        <v>114</v>
      </c>
      <c r="O106" s="234">
        <f>F137</f>
        <v>124</v>
      </c>
      <c r="P106" s="234">
        <f>F149</f>
        <v>136</v>
      </c>
      <c r="Q106" s="234">
        <f>F157</f>
        <v>144</v>
      </c>
      <c r="R106" s="234">
        <f>F173</f>
        <v>160</v>
      </c>
      <c r="S106" s="234">
        <f>F15</f>
        <v>2</v>
      </c>
      <c r="T106" s="234">
        <f>F31</f>
        <v>18</v>
      </c>
      <c r="U106" s="234">
        <f>F42</f>
        <v>29</v>
      </c>
      <c r="V106" s="235">
        <f>F65</f>
        <v>52</v>
      </c>
      <c r="W106" s="239">
        <f t="shared" si="24"/>
        <v>1105</v>
      </c>
      <c r="X106" s="223"/>
      <c r="Y106" s="236" t="s">
        <v>61</v>
      </c>
      <c r="Z106" s="237" t="s">
        <v>77</v>
      </c>
      <c r="AA106" s="237" t="s">
        <v>40</v>
      </c>
      <c r="AB106" s="237" t="s">
        <v>9</v>
      </c>
      <c r="AC106" s="237" t="s">
        <v>128</v>
      </c>
      <c r="AD106" s="237" t="s">
        <v>113</v>
      </c>
      <c r="AE106" s="237" t="s">
        <v>75</v>
      </c>
      <c r="AF106" s="237" t="s">
        <v>169</v>
      </c>
      <c r="AG106" s="237" t="s">
        <v>373</v>
      </c>
      <c r="AH106" s="237" t="s">
        <v>157</v>
      </c>
      <c r="AI106" s="237" t="s">
        <v>91</v>
      </c>
      <c r="AJ106" s="237" t="s">
        <v>16</v>
      </c>
      <c r="AK106" s="238" t="s">
        <v>400</v>
      </c>
      <c r="AL106" s="227"/>
      <c r="AN106" s="219"/>
      <c r="AO106" s="233">
        <f>F71</f>
        <v>58</v>
      </c>
      <c r="AP106" s="234">
        <f>F86</f>
        <v>73</v>
      </c>
      <c r="AQ106" s="234">
        <f>F101</f>
        <v>88</v>
      </c>
      <c r="AR106" s="234">
        <f>F116</f>
        <v>103</v>
      </c>
      <c r="AS106" s="234">
        <f>F118</f>
        <v>105</v>
      </c>
      <c r="AT106" s="234">
        <f>F133</f>
        <v>120</v>
      </c>
      <c r="AU106" s="234">
        <f>F148</f>
        <v>135</v>
      </c>
      <c r="AV106" s="234">
        <f>F163</f>
        <v>150</v>
      </c>
      <c r="AW106" s="234">
        <f>F178</f>
        <v>165</v>
      </c>
      <c r="AX106" s="234">
        <f>F24</f>
        <v>11</v>
      </c>
      <c r="AY106" s="234">
        <f>F39</f>
        <v>26</v>
      </c>
      <c r="AZ106" s="234">
        <f>F41</f>
        <v>28</v>
      </c>
      <c r="BA106" s="235">
        <f>F56</f>
        <v>43</v>
      </c>
      <c r="BB106" s="239">
        <f t="shared" si="25"/>
        <v>1105</v>
      </c>
      <c r="BC106" s="223"/>
      <c r="BD106" s="236" t="s">
        <v>122</v>
      </c>
      <c r="BE106" s="237" t="s">
        <v>81</v>
      </c>
      <c r="BF106" s="237" t="s">
        <v>95</v>
      </c>
      <c r="BG106" s="237" t="s">
        <v>139</v>
      </c>
      <c r="BH106" s="237" t="s">
        <v>141</v>
      </c>
      <c r="BI106" s="237" t="s">
        <v>38</v>
      </c>
      <c r="BJ106" s="237" t="s">
        <v>63</v>
      </c>
      <c r="BK106" s="237" t="s">
        <v>25</v>
      </c>
      <c r="BL106" s="237" t="s">
        <v>367</v>
      </c>
      <c r="BM106" s="237" t="s">
        <v>120</v>
      </c>
      <c r="BN106" s="237" t="s">
        <v>387</v>
      </c>
      <c r="BO106" s="237" t="s">
        <v>49</v>
      </c>
      <c r="BP106" s="238" t="s">
        <v>39</v>
      </c>
      <c r="BQ106" s="227"/>
    </row>
    <row r="107" spans="1:69" x14ac:dyDescent="0.2">
      <c r="A107" s="14"/>
      <c r="B107" s="14"/>
      <c r="C107" s="14"/>
      <c r="D107" s="251" t="s">
        <v>51</v>
      </c>
      <c r="E107" s="252" t="s">
        <v>401</v>
      </c>
      <c r="F107" s="253">
        <f>B4+(93*B6)</f>
        <v>94</v>
      </c>
      <c r="G107" s="14"/>
      <c r="H107" s="1"/>
      <c r="I107" s="219"/>
      <c r="J107" s="233">
        <f>F92</f>
        <v>79</v>
      </c>
      <c r="K107" s="234">
        <f>F108</f>
        <v>95</v>
      </c>
      <c r="L107" s="234">
        <f>F119</f>
        <v>106</v>
      </c>
      <c r="M107" s="234">
        <f>F135</f>
        <v>122</v>
      </c>
      <c r="N107" s="234">
        <f>F146</f>
        <v>133</v>
      </c>
      <c r="O107" s="234">
        <f>F169</f>
        <v>156</v>
      </c>
      <c r="P107" s="234">
        <f>F178</f>
        <v>165</v>
      </c>
      <c r="Q107" s="234">
        <f>F25</f>
        <v>12</v>
      </c>
      <c r="R107" s="234">
        <f>F34</f>
        <v>21</v>
      </c>
      <c r="S107" s="234">
        <f>F50</f>
        <v>37</v>
      </c>
      <c r="T107" s="234">
        <f>F62</f>
        <v>49</v>
      </c>
      <c r="U107" s="234">
        <f>F72</f>
        <v>59</v>
      </c>
      <c r="V107" s="235">
        <f>F84</f>
        <v>71</v>
      </c>
      <c r="W107" s="239">
        <f t="shared" si="24"/>
        <v>1105</v>
      </c>
      <c r="X107" s="223"/>
      <c r="Y107" s="236" t="s">
        <v>84</v>
      </c>
      <c r="Z107" s="237" t="s">
        <v>56</v>
      </c>
      <c r="AA107" s="237" t="s">
        <v>134</v>
      </c>
      <c r="AB107" s="237" t="s">
        <v>155</v>
      </c>
      <c r="AC107" s="237" t="s">
        <v>126</v>
      </c>
      <c r="AD107" s="237" t="s">
        <v>397</v>
      </c>
      <c r="AE107" s="237" t="s">
        <v>367</v>
      </c>
      <c r="AF107" s="237" t="s">
        <v>168</v>
      </c>
      <c r="AG107" s="237" t="s">
        <v>54</v>
      </c>
      <c r="AH107" s="237" t="s">
        <v>176</v>
      </c>
      <c r="AI107" s="237" t="s">
        <v>31</v>
      </c>
      <c r="AJ107" s="237" t="s">
        <v>142</v>
      </c>
      <c r="AK107" s="238" t="s">
        <v>106</v>
      </c>
      <c r="AL107" s="227"/>
      <c r="AN107" s="219"/>
      <c r="AO107" s="233">
        <f>F96</f>
        <v>83</v>
      </c>
      <c r="AP107" s="234">
        <f>F111</f>
        <v>98</v>
      </c>
      <c r="AQ107" s="234">
        <f>F126</f>
        <v>113</v>
      </c>
      <c r="AR107" s="234">
        <f>F141</f>
        <v>128</v>
      </c>
      <c r="AS107" s="234">
        <f>F156</f>
        <v>143</v>
      </c>
      <c r="AT107" s="234">
        <f>F158</f>
        <v>145</v>
      </c>
      <c r="AU107" s="234">
        <f>F173</f>
        <v>160</v>
      </c>
      <c r="AV107" s="234">
        <f>F19</f>
        <v>6</v>
      </c>
      <c r="AW107" s="234">
        <f>F34</f>
        <v>21</v>
      </c>
      <c r="AX107" s="234">
        <f>F49</f>
        <v>36</v>
      </c>
      <c r="AY107" s="234">
        <f>F64</f>
        <v>51</v>
      </c>
      <c r="AZ107" s="234">
        <f>F66</f>
        <v>53</v>
      </c>
      <c r="BA107" s="235">
        <f>F81</f>
        <v>68</v>
      </c>
      <c r="BB107" s="239">
        <f t="shared" si="25"/>
        <v>1105</v>
      </c>
      <c r="BC107" s="223"/>
      <c r="BD107" s="236" t="s">
        <v>80</v>
      </c>
      <c r="BE107" s="237" t="s">
        <v>119</v>
      </c>
      <c r="BF107" s="237" t="s">
        <v>36</v>
      </c>
      <c r="BG107" s="237" t="s">
        <v>46</v>
      </c>
      <c r="BH107" s="237" t="s">
        <v>376</v>
      </c>
      <c r="BI107" s="237" t="s">
        <v>121</v>
      </c>
      <c r="BJ107" s="237" t="s">
        <v>373</v>
      </c>
      <c r="BK107" s="237" t="s">
        <v>28</v>
      </c>
      <c r="BL107" s="237" t="s">
        <v>54</v>
      </c>
      <c r="BM107" s="237" t="s">
        <v>37</v>
      </c>
      <c r="BN107" s="237" t="s">
        <v>146</v>
      </c>
      <c r="BO107" s="237" t="s">
        <v>138</v>
      </c>
      <c r="BP107" s="238" t="s">
        <v>94</v>
      </c>
      <c r="BQ107" s="227"/>
    </row>
    <row r="108" spans="1:69" x14ac:dyDescent="0.2">
      <c r="A108" s="14"/>
      <c r="B108" s="14"/>
      <c r="C108" s="14"/>
      <c r="D108" s="251" t="s">
        <v>56</v>
      </c>
      <c r="E108" s="252" t="s">
        <v>401</v>
      </c>
      <c r="F108" s="253">
        <f>B4+(94*B6)</f>
        <v>95</v>
      </c>
      <c r="G108" s="14"/>
      <c r="H108" s="1"/>
      <c r="I108" s="219"/>
      <c r="J108" s="233">
        <f>F129</f>
        <v>116</v>
      </c>
      <c r="K108" s="234">
        <f>F138</f>
        <v>125</v>
      </c>
      <c r="L108" s="234">
        <f>F154</f>
        <v>141</v>
      </c>
      <c r="M108" s="234">
        <f>F166</f>
        <v>153</v>
      </c>
      <c r="N108" s="234">
        <f>F176</f>
        <v>163</v>
      </c>
      <c r="O108" s="234">
        <f>F19</f>
        <v>6</v>
      </c>
      <c r="P108" s="234">
        <f>F27</f>
        <v>14</v>
      </c>
      <c r="Q108" s="234">
        <f>F43</f>
        <v>30</v>
      </c>
      <c r="R108" s="234">
        <f>F54</f>
        <v>41</v>
      </c>
      <c r="S108" s="234">
        <f>F70</f>
        <v>57</v>
      </c>
      <c r="T108" s="234">
        <f>F81</f>
        <v>68</v>
      </c>
      <c r="U108" s="234">
        <f>F104</f>
        <v>91</v>
      </c>
      <c r="V108" s="235">
        <f>F113</f>
        <v>100</v>
      </c>
      <c r="W108" s="239">
        <f t="shared" si="24"/>
        <v>1105</v>
      </c>
      <c r="X108" s="223"/>
      <c r="Y108" s="236" t="s">
        <v>131</v>
      </c>
      <c r="Z108" s="237" t="s">
        <v>133</v>
      </c>
      <c r="AA108" s="237" t="s">
        <v>10</v>
      </c>
      <c r="AB108" s="237" t="s">
        <v>67</v>
      </c>
      <c r="AC108" s="237" t="s">
        <v>378</v>
      </c>
      <c r="AD108" s="237" t="s">
        <v>28</v>
      </c>
      <c r="AE108" s="237" t="s">
        <v>118</v>
      </c>
      <c r="AF108" s="237" t="s">
        <v>116</v>
      </c>
      <c r="AG108" s="237" t="s">
        <v>149</v>
      </c>
      <c r="AH108" s="237" t="s">
        <v>29</v>
      </c>
      <c r="AI108" s="237" t="s">
        <v>94</v>
      </c>
      <c r="AJ108" s="237" t="s">
        <v>391</v>
      </c>
      <c r="AK108" s="238" t="s">
        <v>89</v>
      </c>
      <c r="AL108" s="227"/>
      <c r="AN108" s="219"/>
      <c r="AO108" s="233">
        <f>F121</f>
        <v>108</v>
      </c>
      <c r="AP108" s="234">
        <f>F136</f>
        <v>123</v>
      </c>
      <c r="AQ108" s="234">
        <f>F151</f>
        <v>138</v>
      </c>
      <c r="AR108" s="234">
        <f>F166</f>
        <v>153</v>
      </c>
      <c r="AS108" s="234">
        <f>F181</f>
        <v>168</v>
      </c>
      <c r="AT108" s="234">
        <f>F14</f>
        <v>1</v>
      </c>
      <c r="AU108" s="234">
        <f>F29</f>
        <v>16</v>
      </c>
      <c r="AV108" s="234">
        <f>F44</f>
        <v>31</v>
      </c>
      <c r="AW108" s="234">
        <f>F59</f>
        <v>46</v>
      </c>
      <c r="AX108" s="234">
        <f>F74</f>
        <v>61</v>
      </c>
      <c r="AY108" s="234">
        <f>F89</f>
        <v>76</v>
      </c>
      <c r="AZ108" s="234">
        <f>F104</f>
        <v>91</v>
      </c>
      <c r="BA108" s="235">
        <f>F106</f>
        <v>93</v>
      </c>
      <c r="BB108" s="239">
        <f t="shared" si="25"/>
        <v>1105</v>
      </c>
      <c r="BC108" s="223"/>
      <c r="BD108" s="236" t="s">
        <v>108</v>
      </c>
      <c r="BE108" s="237" t="s">
        <v>97</v>
      </c>
      <c r="BF108" s="237" t="s">
        <v>98</v>
      </c>
      <c r="BG108" s="237" t="s">
        <v>67</v>
      </c>
      <c r="BH108" s="237" t="s">
        <v>393</v>
      </c>
      <c r="BI108" s="237" t="s">
        <v>55</v>
      </c>
      <c r="BJ108" s="237" t="s">
        <v>19</v>
      </c>
      <c r="BK108" s="237" t="s">
        <v>136</v>
      </c>
      <c r="BL108" s="237" t="s">
        <v>59</v>
      </c>
      <c r="BM108" s="237" t="s">
        <v>61</v>
      </c>
      <c r="BN108" s="237" t="s">
        <v>88</v>
      </c>
      <c r="BO108" s="237" t="s">
        <v>391</v>
      </c>
      <c r="BP108" s="238" t="s">
        <v>66</v>
      </c>
      <c r="BQ108" s="227"/>
    </row>
    <row r="109" spans="1:69" x14ac:dyDescent="0.2">
      <c r="A109" s="14"/>
      <c r="B109" s="14"/>
      <c r="C109" s="14"/>
      <c r="D109" s="251" t="s">
        <v>48</v>
      </c>
      <c r="E109" s="252" t="s">
        <v>401</v>
      </c>
      <c r="F109" s="264">
        <f>B4+(95*B6)</f>
        <v>96</v>
      </c>
      <c r="G109" s="14"/>
      <c r="H109" s="1"/>
      <c r="I109" s="219"/>
      <c r="J109" s="233">
        <f>F147</f>
        <v>134</v>
      </c>
      <c r="K109" s="234">
        <f>F158</f>
        <v>145</v>
      </c>
      <c r="L109" s="234">
        <f>F174</f>
        <v>161</v>
      </c>
      <c r="M109" s="234">
        <f>F16</f>
        <v>3</v>
      </c>
      <c r="N109" s="234">
        <f>F39</f>
        <v>26</v>
      </c>
      <c r="O109" s="234">
        <f>F48</f>
        <v>35</v>
      </c>
      <c r="P109" s="234">
        <f>F64</f>
        <v>51</v>
      </c>
      <c r="Q109" s="234">
        <f>F73</f>
        <v>60</v>
      </c>
      <c r="R109" s="234">
        <f>F89</f>
        <v>76</v>
      </c>
      <c r="S109" s="234">
        <f>F101</f>
        <v>88</v>
      </c>
      <c r="T109" s="234">
        <f>F111</f>
        <v>98</v>
      </c>
      <c r="U109" s="234">
        <f>F123</f>
        <v>110</v>
      </c>
      <c r="V109" s="235">
        <f>F131</f>
        <v>118</v>
      </c>
      <c r="W109" s="239">
        <f t="shared" si="24"/>
        <v>1105</v>
      </c>
      <c r="X109" s="223"/>
      <c r="Y109" s="236" t="s">
        <v>109</v>
      </c>
      <c r="Z109" s="237" t="s">
        <v>121</v>
      </c>
      <c r="AA109" s="237" t="s">
        <v>377</v>
      </c>
      <c r="AB109" s="237" t="s">
        <v>72</v>
      </c>
      <c r="AC109" s="237" t="s">
        <v>387</v>
      </c>
      <c r="AD109" s="237" t="s">
        <v>26</v>
      </c>
      <c r="AE109" s="237" t="s">
        <v>146</v>
      </c>
      <c r="AF109" s="237" t="s">
        <v>47</v>
      </c>
      <c r="AG109" s="237" t="s">
        <v>88</v>
      </c>
      <c r="AH109" s="237" t="s">
        <v>95</v>
      </c>
      <c r="AI109" s="237" t="s">
        <v>119</v>
      </c>
      <c r="AJ109" s="237" t="s">
        <v>58</v>
      </c>
      <c r="AK109" s="238" t="s">
        <v>60</v>
      </c>
      <c r="AL109" s="227"/>
      <c r="AN109" s="219"/>
      <c r="AO109" s="233">
        <f>F146</f>
        <v>133</v>
      </c>
      <c r="AP109" s="234">
        <f>F161</f>
        <v>148</v>
      </c>
      <c r="AQ109" s="234">
        <f>F176</f>
        <v>163</v>
      </c>
      <c r="AR109" s="234">
        <f>F22</f>
        <v>9</v>
      </c>
      <c r="AS109" s="234">
        <f>F37</f>
        <v>24</v>
      </c>
      <c r="AT109" s="234">
        <f>F52</f>
        <v>39</v>
      </c>
      <c r="AU109" s="234">
        <f>F54</f>
        <v>41</v>
      </c>
      <c r="AV109" s="234">
        <f>F69</f>
        <v>56</v>
      </c>
      <c r="AW109" s="234">
        <f>F84</f>
        <v>71</v>
      </c>
      <c r="AX109" s="234">
        <f>F99</f>
        <v>86</v>
      </c>
      <c r="AY109" s="234">
        <f>F114</f>
        <v>101</v>
      </c>
      <c r="AZ109" s="234">
        <f>F129</f>
        <v>116</v>
      </c>
      <c r="BA109" s="235">
        <f>F131</f>
        <v>118</v>
      </c>
      <c r="BB109" s="239">
        <f t="shared" si="25"/>
        <v>1105</v>
      </c>
      <c r="BC109" s="223"/>
      <c r="BD109" s="236" t="s">
        <v>126</v>
      </c>
      <c r="BE109" s="237" t="s">
        <v>78</v>
      </c>
      <c r="BF109" s="237" t="s">
        <v>378</v>
      </c>
      <c r="BG109" s="237" t="s">
        <v>150</v>
      </c>
      <c r="BH109" s="237" t="s">
        <v>65</v>
      </c>
      <c r="BI109" s="237" t="s">
        <v>379</v>
      </c>
      <c r="BJ109" s="237" t="s">
        <v>149</v>
      </c>
      <c r="BK109" s="237" t="s">
        <v>86</v>
      </c>
      <c r="BL109" s="237" t="s">
        <v>106</v>
      </c>
      <c r="BM109" s="237" t="s">
        <v>40</v>
      </c>
      <c r="BN109" s="237" t="s">
        <v>45</v>
      </c>
      <c r="BO109" s="237" t="s">
        <v>131</v>
      </c>
      <c r="BP109" s="238" t="s">
        <v>60</v>
      </c>
      <c r="BQ109" s="227"/>
    </row>
    <row r="110" spans="1:69" ht="13.5" thickBot="1" x14ac:dyDescent="0.25">
      <c r="A110" s="14"/>
      <c r="B110" s="14"/>
      <c r="C110" s="14"/>
      <c r="D110" s="251" t="s">
        <v>145</v>
      </c>
      <c r="E110" s="252" t="s">
        <v>401</v>
      </c>
      <c r="F110" s="264">
        <f>B4+(96*B6)</f>
        <v>97</v>
      </c>
      <c r="G110" s="14"/>
      <c r="H110" s="1"/>
      <c r="I110" s="219"/>
      <c r="J110" s="254">
        <f>F177</f>
        <v>164</v>
      </c>
      <c r="K110" s="255">
        <f>F24</f>
        <v>11</v>
      </c>
      <c r="L110" s="255">
        <f>F36</f>
        <v>23</v>
      </c>
      <c r="M110" s="255">
        <f>F46</f>
        <v>33</v>
      </c>
      <c r="N110" s="255">
        <f>F58</f>
        <v>45</v>
      </c>
      <c r="O110" s="255">
        <f>F66</f>
        <v>53</v>
      </c>
      <c r="P110" s="255">
        <f>F82</f>
        <v>69</v>
      </c>
      <c r="Q110" s="255">
        <f>F93</f>
        <v>80</v>
      </c>
      <c r="R110" s="255">
        <f>F109</f>
        <v>96</v>
      </c>
      <c r="S110" s="255">
        <f>F120</f>
        <v>107</v>
      </c>
      <c r="T110" s="255">
        <f>F143</f>
        <v>130</v>
      </c>
      <c r="U110" s="255">
        <f>F152</f>
        <v>139</v>
      </c>
      <c r="V110" s="256">
        <f>F168</f>
        <v>155</v>
      </c>
      <c r="W110" s="239">
        <f t="shared" si="24"/>
        <v>1105</v>
      </c>
      <c r="X110" s="223"/>
      <c r="Y110" s="257" t="s">
        <v>386</v>
      </c>
      <c r="Z110" s="258" t="s">
        <v>120</v>
      </c>
      <c r="AA110" s="258" t="s">
        <v>127</v>
      </c>
      <c r="AB110" s="258" t="s">
        <v>92</v>
      </c>
      <c r="AC110" s="258" t="s">
        <v>13</v>
      </c>
      <c r="AD110" s="258" t="s">
        <v>138</v>
      </c>
      <c r="AE110" s="258" t="s">
        <v>152</v>
      </c>
      <c r="AF110" s="258" t="s">
        <v>87</v>
      </c>
      <c r="AG110" s="258" t="s">
        <v>48</v>
      </c>
      <c r="AH110" s="258" t="s">
        <v>22</v>
      </c>
      <c r="AI110" s="258" t="s">
        <v>383</v>
      </c>
      <c r="AJ110" s="258" t="s">
        <v>30</v>
      </c>
      <c r="AK110" s="259" t="s">
        <v>62</v>
      </c>
      <c r="AL110" s="227"/>
      <c r="AN110" s="219"/>
      <c r="AO110" s="254">
        <f>F171</f>
        <v>158</v>
      </c>
      <c r="AP110" s="255">
        <f>F17</f>
        <v>4</v>
      </c>
      <c r="AQ110" s="255">
        <f>F32</f>
        <v>19</v>
      </c>
      <c r="AR110" s="255">
        <f>F47</f>
        <v>34</v>
      </c>
      <c r="AS110" s="255">
        <f>F62</f>
        <v>49</v>
      </c>
      <c r="AT110" s="255">
        <f>F77</f>
        <v>64</v>
      </c>
      <c r="AU110" s="255">
        <f>F79</f>
        <v>66</v>
      </c>
      <c r="AV110" s="255">
        <f>F94</f>
        <v>81</v>
      </c>
      <c r="AW110" s="255">
        <f>F109</f>
        <v>96</v>
      </c>
      <c r="AX110" s="255">
        <f>F124</f>
        <v>111</v>
      </c>
      <c r="AY110" s="255">
        <f>F139</f>
        <v>126</v>
      </c>
      <c r="AZ110" s="255">
        <f>F154</f>
        <v>141</v>
      </c>
      <c r="BA110" s="256">
        <f>F169</f>
        <v>156</v>
      </c>
      <c r="BB110" s="239">
        <f t="shared" si="25"/>
        <v>1105</v>
      </c>
      <c r="BC110" s="223"/>
      <c r="BD110" s="257" t="s">
        <v>384</v>
      </c>
      <c r="BE110" s="258" t="s">
        <v>82</v>
      </c>
      <c r="BF110" s="258" t="s">
        <v>34</v>
      </c>
      <c r="BG110" s="258" t="s">
        <v>160</v>
      </c>
      <c r="BH110" s="258" t="s">
        <v>31</v>
      </c>
      <c r="BI110" s="258" t="s">
        <v>165</v>
      </c>
      <c r="BJ110" s="258" t="s">
        <v>15</v>
      </c>
      <c r="BK110" s="258" t="s">
        <v>163</v>
      </c>
      <c r="BL110" s="258" t="s">
        <v>48</v>
      </c>
      <c r="BM110" s="258" t="s">
        <v>14</v>
      </c>
      <c r="BN110" s="258" t="s">
        <v>111</v>
      </c>
      <c r="BO110" s="258" t="s">
        <v>10</v>
      </c>
      <c r="BP110" s="259" t="s">
        <v>397</v>
      </c>
      <c r="BQ110" s="227"/>
    </row>
    <row r="111" spans="1:69" x14ac:dyDescent="0.2">
      <c r="A111" s="14"/>
      <c r="B111" s="14"/>
      <c r="C111" s="14"/>
      <c r="D111" s="251" t="s">
        <v>119</v>
      </c>
      <c r="E111" s="252" t="s">
        <v>401</v>
      </c>
      <c r="F111" s="253">
        <f>B4+(97*B6)</f>
        <v>98</v>
      </c>
      <c r="G111" s="14"/>
      <c r="H111" s="1"/>
      <c r="I111" s="219"/>
      <c r="J111" s="260">
        <f t="shared" ref="J111:V111" si="26">J98+J99+J100+J101+J102+J103+J104+J105+J106+J107+J108+J109+J110</f>
        <v>1105</v>
      </c>
      <c r="K111" s="261">
        <f t="shared" si="26"/>
        <v>1105</v>
      </c>
      <c r="L111" s="261">
        <f t="shared" si="26"/>
        <v>1105</v>
      </c>
      <c r="M111" s="261">
        <f t="shared" si="26"/>
        <v>1105</v>
      </c>
      <c r="N111" s="261">
        <f t="shared" si="26"/>
        <v>1105</v>
      </c>
      <c r="O111" s="261">
        <f t="shared" si="26"/>
        <v>1105</v>
      </c>
      <c r="P111" s="261">
        <f t="shared" si="26"/>
        <v>1105</v>
      </c>
      <c r="Q111" s="261">
        <f t="shared" si="26"/>
        <v>1105</v>
      </c>
      <c r="R111" s="261">
        <f t="shared" si="26"/>
        <v>1105</v>
      </c>
      <c r="S111" s="261">
        <f t="shared" si="26"/>
        <v>1105</v>
      </c>
      <c r="T111" s="261">
        <f t="shared" si="26"/>
        <v>1105</v>
      </c>
      <c r="U111" s="261">
        <f t="shared" si="26"/>
        <v>1105</v>
      </c>
      <c r="V111" s="261">
        <f t="shared" si="26"/>
        <v>1105</v>
      </c>
      <c r="W111" s="262">
        <f>J98^2+K99^2+L100^2+M101^2+N102^2+O103^2+P104^2+Q105^2+R106^2+S107^2+T108^2+U109^2+V110^2</f>
        <v>124865</v>
      </c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  <c r="AL111" s="227"/>
      <c r="AN111" s="219"/>
      <c r="AO111" s="260">
        <f t="shared" ref="AO111:BA111" si="27">AO98+AO99+AO100+AO101+AO102+AO103+AO104+AO105+AO106+AO107+AO108+AO109+AO110</f>
        <v>1105</v>
      </c>
      <c r="AP111" s="261">
        <f t="shared" si="27"/>
        <v>1105</v>
      </c>
      <c r="AQ111" s="261">
        <f t="shared" si="27"/>
        <v>1105</v>
      </c>
      <c r="AR111" s="261">
        <f t="shared" si="27"/>
        <v>1105</v>
      </c>
      <c r="AS111" s="261">
        <f t="shared" si="27"/>
        <v>1105</v>
      </c>
      <c r="AT111" s="261">
        <f t="shared" si="27"/>
        <v>1105</v>
      </c>
      <c r="AU111" s="261">
        <f t="shared" si="27"/>
        <v>1105</v>
      </c>
      <c r="AV111" s="261">
        <f t="shared" si="27"/>
        <v>1105</v>
      </c>
      <c r="AW111" s="261">
        <f t="shared" si="27"/>
        <v>1105</v>
      </c>
      <c r="AX111" s="261">
        <f t="shared" si="27"/>
        <v>1105</v>
      </c>
      <c r="AY111" s="261">
        <f t="shared" si="27"/>
        <v>1105</v>
      </c>
      <c r="AZ111" s="261">
        <f t="shared" si="27"/>
        <v>1105</v>
      </c>
      <c r="BA111" s="261">
        <f t="shared" si="27"/>
        <v>1105</v>
      </c>
      <c r="BB111" s="262">
        <f>AO98+AP99+AQ100+AR101+AS102+AT103+AU104+AV105+AW106+AX107+AY108+AZ109+BA110</f>
        <v>1105</v>
      </c>
      <c r="BC111" s="223"/>
      <c r="BD111" s="223"/>
      <c r="BE111" s="223"/>
      <c r="BF111" s="223"/>
      <c r="BG111" s="223"/>
      <c r="BH111" s="223"/>
      <c r="BI111" s="223"/>
      <c r="BJ111" s="223"/>
      <c r="BK111" s="223"/>
      <c r="BL111" s="223"/>
      <c r="BM111" s="223"/>
      <c r="BN111" s="223"/>
      <c r="BO111" s="223"/>
      <c r="BP111" s="223"/>
      <c r="BQ111" s="227"/>
    </row>
    <row r="112" spans="1:69" x14ac:dyDescent="0.2">
      <c r="A112" s="14"/>
      <c r="B112" s="14"/>
      <c r="C112" s="14"/>
      <c r="D112" s="251" t="s">
        <v>24</v>
      </c>
      <c r="E112" s="252" t="s">
        <v>401</v>
      </c>
      <c r="F112" s="253">
        <f>B4+(98*B6)</f>
        <v>99</v>
      </c>
      <c r="G112" s="14"/>
      <c r="H112" s="1"/>
      <c r="I112" s="219"/>
      <c r="J112" s="269">
        <f>J110+K98+L99+M100+N101+O102+P103+Q104+R105+S106+T107+U108+V109</f>
        <v>1105</v>
      </c>
      <c r="K112" s="270">
        <f>K110+J109+L98+M99+N100+O101+P102+Q103+R104+S105+T106+U107+V108</f>
        <v>1105</v>
      </c>
      <c r="L112" s="270">
        <f>L110+K109+J108+M98+N99+O100+P101+Q102+R103+S104+T105+U106+V107</f>
        <v>1105</v>
      </c>
      <c r="M112" s="270">
        <f>M110+L109+K108+J107+N98+O99+P100+Q101+R102+S103+T104+U105+V106</f>
        <v>1105</v>
      </c>
      <c r="N112" s="270">
        <f>N110+M109+L108+K107+J106+O98+P99+Q100+R101+S102+T103+U104+V105</f>
        <v>1105</v>
      </c>
      <c r="O112" s="270">
        <f>O110+N109+M108+L107+K106+J105+P98+Q99+R100+S101+T102+U103+V104</f>
        <v>1105</v>
      </c>
      <c r="P112" s="270">
        <f>P110+O109+N108+M107+L106+K105+J104+Q98+R99+S100+T101+U102+V103</f>
        <v>1105</v>
      </c>
      <c r="Q112" s="270">
        <f>Q110+P109+O108+N107+M106+L105+K104+J103+R98+S99+T100+U101+V102</f>
        <v>1105</v>
      </c>
      <c r="R112" s="270">
        <f>R110+Q109+P108+O107+N106+M105+L104+K103+J102+S98+T99+U100+V101</f>
        <v>1105</v>
      </c>
      <c r="S112" s="270">
        <f>S110+R109+Q108+P107+O106+N105+M104+L103+K102+J101+T98+U99+V100</f>
        <v>1105</v>
      </c>
      <c r="T112" s="270">
        <f>T110+S109+R108+Q107+P106+O105+N104+M103+L102+K101+J100+U98+V99</f>
        <v>1105</v>
      </c>
      <c r="U112" s="270">
        <f>U110+T109+S108+R107+Q106+P105+O104+N103+M102+L101+K100+J99+V98</f>
        <v>1105</v>
      </c>
      <c r="V112" s="270">
        <f>V110+U109+T108+S107+R106+Q105+P104+O103+N102+M101+L100+K99+J98</f>
        <v>1105</v>
      </c>
      <c r="W112" s="271">
        <f>V98^2+U99^2+T100^2+S101^2+R102^2+Q103^2+P104^2+O105^2+N106^2+M107^2+L108^2+K109^2+J110^2</f>
        <v>124865</v>
      </c>
      <c r="X112" s="223"/>
      <c r="Y112" s="280" t="s">
        <v>418</v>
      </c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7"/>
      <c r="AN112" s="219"/>
      <c r="AO112" s="269">
        <f>AO110+AP98+AQ99+AR100+AS101+AT102+AU103+AV104+AW105+AX106+AY107+AZ108+BA109</f>
        <v>1105</v>
      </c>
      <c r="AP112" s="270">
        <f>AP110+AO109+AQ98+AR99+AS100+AT101+AU102+AV103+AW104+AX105+AY106+AZ107+BA108</f>
        <v>1105</v>
      </c>
      <c r="AQ112" s="270">
        <f>AQ110+AP109+AO108+AR98+AS99+AT100+AU101+AV102+AW103+AX104+AY105+AZ106+BA107</f>
        <v>1105</v>
      </c>
      <c r="AR112" s="270">
        <f>AR110+AQ109+AP108+AO107+AS98+AT99+AU100+AV101+AW102+AX103+AY104+AZ105+BA106</f>
        <v>1105</v>
      </c>
      <c r="AS112" s="270">
        <f>AS110+AR109+AQ108+AP107+AO106+AT98+AU99+AV100+AW101+AX102+AY103+AZ104+BA105</f>
        <v>1105</v>
      </c>
      <c r="AT112" s="270">
        <f>AT110+AS109+AR108+AQ107+AP106+AO105+AU98+AV99+AW100+AX101+AY102+AZ103+BA104</f>
        <v>1105</v>
      </c>
      <c r="AU112" s="270">
        <f>AU110+AT109+AS108+AR107+AQ106+AP105+AO104+AV98+AW99+AX100+AY101+AZ102+BA103</f>
        <v>1105</v>
      </c>
      <c r="AV112" s="270">
        <f>AV110+AU109+AT108+AS107+AR106+AQ105+AP104+AO103+AW98+AX99+AY100+AZ101+BA102</f>
        <v>1105</v>
      </c>
      <c r="AW112" s="270">
        <f>AW110+AV109+AU108+AT107+AS106+AR105+AQ104+AP103+AO102+AX98+AY99+AZ100+BA101</f>
        <v>1105</v>
      </c>
      <c r="AX112" s="270">
        <f>AX110+AW109+AV108+AU107+AT106+AS105+AR104+AQ103+AP102+AO101+AY98+AZ99+BA100</f>
        <v>1105</v>
      </c>
      <c r="AY112" s="270">
        <f>AY110+AX109+AW108+AV107+AU106+AT105+AS104+AR103+AQ102+AP101+AO100+AZ98+BA99</f>
        <v>1105</v>
      </c>
      <c r="AZ112" s="270">
        <f>AZ110+AY109+AX108+AW107+AV106+AU105+AT104+AS103+AR102+AQ101+AP100+AO99+BA98</f>
        <v>1105</v>
      </c>
      <c r="BA112" s="270">
        <f>BA110+AZ109+AY108+AX107+AW106+AV105+AU104+AT103+AS102+AR101+AQ100+AP99+AO98</f>
        <v>1105</v>
      </c>
      <c r="BB112" s="271">
        <f>BA98+AZ99+AY100+AX101+AW102+AV103+AU104+AT105+AS106+AR107+AQ108+AP109+AO110</f>
        <v>1105</v>
      </c>
      <c r="BC112" s="223"/>
      <c r="BD112" s="282" t="s">
        <v>424</v>
      </c>
      <c r="BE112" s="223"/>
      <c r="BF112" s="223"/>
      <c r="BG112" s="223"/>
      <c r="BH112" s="223"/>
      <c r="BI112" s="223"/>
      <c r="BJ112" s="223"/>
      <c r="BK112" s="223"/>
      <c r="BL112" s="223"/>
      <c r="BM112" s="223"/>
      <c r="BN112" s="223"/>
      <c r="BO112" s="223"/>
      <c r="BP112" s="223"/>
      <c r="BQ112" s="227"/>
    </row>
    <row r="113" spans="1:70" ht="13.5" thickBot="1" x14ac:dyDescent="0.25">
      <c r="A113" s="14"/>
      <c r="B113" s="14"/>
      <c r="C113" s="14"/>
      <c r="D113" s="251" t="s">
        <v>89</v>
      </c>
      <c r="E113" s="252" t="s">
        <v>401</v>
      </c>
      <c r="F113" s="253">
        <f>B4+(99*B6)</f>
        <v>100</v>
      </c>
      <c r="G113" s="14"/>
      <c r="H113" s="1"/>
      <c r="I113" s="219"/>
      <c r="J113" s="272">
        <f>J98+K110+L109+M108+N107+O106+P105+Q104+R103+S102+T101+U100+V99</f>
        <v>1105</v>
      </c>
      <c r="K113" s="273">
        <f>K98+J99+L110+M109+N108+O107+P106+Q105+R104+S103+T102+U101+V100</f>
        <v>1105</v>
      </c>
      <c r="L113" s="273">
        <f>L98+K99+J100+M110+N109+O108+P107+Q106+R105+S104+T103+U102+V101</f>
        <v>1105</v>
      </c>
      <c r="M113" s="273">
        <f>M98+L99+K100+J101+N110+O109+P108+Q107+R106+S105+T104+U103+V102</f>
        <v>1105</v>
      </c>
      <c r="N113" s="273">
        <f>N98+M99+L100+K101+J102+O110+P109+Q108+R107+S106+T105+U104+V103</f>
        <v>1105</v>
      </c>
      <c r="O113" s="273">
        <f>O98+N99+M100+L101+K102+J103+P110+Q109+R108+S107+T106+U105+V104</f>
        <v>1105</v>
      </c>
      <c r="P113" s="273">
        <f>P98+O99+N100+M101+L102+K103+J104+Q110+R109+S108+T107+U106+V105</f>
        <v>1105</v>
      </c>
      <c r="Q113" s="273">
        <f>Q98+P99+O100+N101+M102+L103+K104+J105+R110+S109+T108+U107+V106</f>
        <v>1105</v>
      </c>
      <c r="R113" s="273">
        <f>R98+Q99+P100+O101+N102+M103+L104+K105+J106+S110+T109+U108+V107</f>
        <v>1105</v>
      </c>
      <c r="S113" s="273">
        <f>S98+R99+Q100+P101+O102+N103+M104+L105+K106+J107+T110+U109+V108</f>
        <v>1105</v>
      </c>
      <c r="T113" s="273">
        <f>T98+S99+R100+Q101+P102+O103+N104+M105+L106+K107+J108+U110+V109</f>
        <v>1105</v>
      </c>
      <c r="U113" s="273">
        <f>U98+T99+S100+R101+Q102+P103+O104+N105+M106+L107+K108+J109+V110</f>
        <v>1105</v>
      </c>
      <c r="V113" s="273">
        <f>V98+U99+T100+S101+R102+Q103+P104+O105+N106+M107+L108+K109+J110</f>
        <v>1105</v>
      </c>
      <c r="W113" s="281"/>
      <c r="X113" s="223"/>
      <c r="Y113" s="280" t="s">
        <v>419</v>
      </c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7"/>
      <c r="AN113" s="219"/>
      <c r="AO113" s="272">
        <f>AO98+AP110+AQ109+AR108+AS107+AT106+AU105+AV104+AW103+AX102+AY101+AZ100+BA99</f>
        <v>1105</v>
      </c>
      <c r="AP113" s="273">
        <f>AP98+AO99+AQ110+AR109+AS108+AT107+AU106+AV105+AW104+AX103+AY102+AZ101+BA100</f>
        <v>1105</v>
      </c>
      <c r="AQ113" s="273">
        <f>AQ98+AP99+AO100+AR110+AS109+AT108+AU107+AV106+AW105+AX104+AY103+AZ102+BA101</f>
        <v>1105</v>
      </c>
      <c r="AR113" s="273">
        <f>AR98+AQ99+AP100+AO101+AS110+AT109+AU108+AV107+AW106+AX105+AY104+AZ103+BA102</f>
        <v>1105</v>
      </c>
      <c r="AS113" s="273">
        <f>AS98+AR99+AQ100+AP101+AO102+AT110+AU109+AV108+AW107+AX106+AY105+AZ104+BA103</f>
        <v>1105</v>
      </c>
      <c r="AT113" s="273">
        <f>AT98+AS99+AR100+AQ101+AP102+AO103+AU110+AV109+AW108+AX107+AY106+AZ105+BA104</f>
        <v>1105</v>
      </c>
      <c r="AU113" s="273">
        <f>AU98+AT99+AS100+AR101+AQ102+AP103+AO104+AV110+AW109+AX108+AY107+AZ106+BA105</f>
        <v>1105</v>
      </c>
      <c r="AV113" s="273">
        <f>AV98+AU99+AT100+AS101+AR102+AQ103+AP104+AO105+AW110+AX109+AY108+AZ107+BA106</f>
        <v>1105</v>
      </c>
      <c r="AW113" s="273">
        <f>AW98+AV99+AU100+AT101+AS102+AR103+AQ104+AP105+AO106+AX110+AY109+AZ108+BA107</f>
        <v>1105</v>
      </c>
      <c r="AX113" s="273">
        <f>AX98+AW99+AV100+AU101+AT102+AS103+AR104+AQ105+AP106+AO107+AY110+AZ109+BA108</f>
        <v>1105</v>
      </c>
      <c r="AY113" s="273">
        <f>AY98+AX99+AW100+AV101+AU102+AT103+AS104+AR105+AQ106+AP107+AO108+AZ110+BA109</f>
        <v>1105</v>
      </c>
      <c r="AZ113" s="273">
        <f>AZ98+AY99+AX100+AW101+AV102+AU103+AT104+AS105+AR106+AQ107+AP108+AO109+BA110</f>
        <v>1105</v>
      </c>
      <c r="BA113" s="273">
        <f>BA98+AZ99+AY100+AX101+AW102+AV103+AU104+AT105+AS106+AR107+AQ108+AP109+AO110</f>
        <v>1105</v>
      </c>
      <c r="BB113" s="281"/>
      <c r="BC113" s="223"/>
      <c r="BD113" s="282" t="s">
        <v>425</v>
      </c>
      <c r="BE113" s="223"/>
      <c r="BF113" s="223"/>
      <c r="BG113" s="223"/>
      <c r="BH113" s="223"/>
      <c r="BI113" s="223"/>
      <c r="BJ113" s="223"/>
      <c r="BK113" s="223"/>
      <c r="BL113" s="223"/>
      <c r="BM113" s="223"/>
      <c r="BN113" s="223"/>
      <c r="BO113" s="223"/>
      <c r="BP113" s="223"/>
      <c r="BQ113" s="227"/>
      <c r="BR113" s="279"/>
    </row>
    <row r="114" spans="1:70" ht="13.5" thickBot="1" x14ac:dyDescent="0.25">
      <c r="A114" s="14"/>
      <c r="B114" s="14"/>
      <c r="C114" s="14"/>
      <c r="D114" s="251" t="s">
        <v>45</v>
      </c>
      <c r="E114" s="252" t="s">
        <v>401</v>
      </c>
      <c r="F114" s="253">
        <f>B4+(100*B6)</f>
        <v>101</v>
      </c>
      <c r="G114" s="14"/>
      <c r="H114" s="1"/>
      <c r="I114" s="219"/>
      <c r="J114" s="223"/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7"/>
      <c r="AN114" s="219"/>
      <c r="AO114" s="223"/>
      <c r="AP114" s="223"/>
      <c r="AQ114" s="223"/>
      <c r="AR114" s="223"/>
      <c r="AS114" s="223"/>
      <c r="AT114" s="223"/>
      <c r="AU114" s="223"/>
      <c r="AV114" s="223"/>
      <c r="AW114" s="223"/>
      <c r="AX114" s="223"/>
      <c r="AY114" s="223"/>
      <c r="AZ114" s="223"/>
      <c r="BA114" s="223"/>
      <c r="BB114" s="223"/>
      <c r="BC114" s="223"/>
      <c r="BD114" s="223"/>
      <c r="BE114" s="223"/>
      <c r="BF114" s="223"/>
      <c r="BG114" s="223"/>
      <c r="BH114" s="223"/>
      <c r="BI114" s="223"/>
      <c r="BJ114" s="223"/>
      <c r="BK114" s="223"/>
      <c r="BL114" s="223"/>
      <c r="BM114" s="223"/>
      <c r="BN114" s="223"/>
      <c r="BO114" s="223"/>
      <c r="BP114" s="223"/>
      <c r="BQ114" s="227"/>
    </row>
    <row r="115" spans="1:70" ht="13.5" thickBot="1" x14ac:dyDescent="0.25">
      <c r="A115" s="14"/>
      <c r="B115" s="14"/>
      <c r="C115" s="14"/>
      <c r="D115" s="251" t="s">
        <v>9</v>
      </c>
      <c r="E115" s="252" t="s">
        <v>401</v>
      </c>
      <c r="F115" s="264">
        <f>B4+(101*B6)</f>
        <v>102</v>
      </c>
      <c r="G115" s="14"/>
      <c r="H115" s="1"/>
      <c r="I115" s="210"/>
      <c r="J115" s="210"/>
      <c r="K115" s="210" t="s">
        <v>0</v>
      </c>
      <c r="L115" s="210"/>
      <c r="M115" s="210"/>
      <c r="N115" s="210"/>
      <c r="O115" s="210"/>
      <c r="P115" s="211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1"/>
      <c r="AF115" s="210"/>
      <c r="AG115" s="210"/>
      <c r="AH115" s="210"/>
      <c r="AI115" s="210"/>
      <c r="AJ115" s="210"/>
      <c r="AK115" s="210"/>
      <c r="AL115" s="210"/>
      <c r="AN115" s="210"/>
      <c r="AO115" s="210"/>
      <c r="AP115" s="210"/>
      <c r="AQ115" s="210"/>
      <c r="AR115" s="210"/>
      <c r="AS115" s="210"/>
      <c r="AT115" s="210"/>
      <c r="AU115" s="211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  <c r="BI115" s="210"/>
      <c r="BJ115" s="211"/>
      <c r="BK115" s="210"/>
      <c r="BL115" s="210"/>
      <c r="BM115" s="210"/>
      <c r="BN115" s="210"/>
      <c r="BO115" s="210"/>
      <c r="BP115" s="210"/>
      <c r="BQ115" s="210"/>
    </row>
    <row r="116" spans="1:70" ht="13.5" thickBot="1" x14ac:dyDescent="0.25">
      <c r="A116" s="14"/>
      <c r="B116" s="14"/>
      <c r="C116" s="14"/>
      <c r="D116" s="251" t="s">
        <v>139</v>
      </c>
      <c r="E116" s="252" t="s">
        <v>401</v>
      </c>
      <c r="F116" s="264">
        <f>B4+(102*B6)</f>
        <v>103</v>
      </c>
      <c r="G116" s="14"/>
      <c r="H116" s="1"/>
      <c r="I116" s="215"/>
      <c r="J116" s="216"/>
      <c r="K116" s="216"/>
      <c r="L116" s="216"/>
      <c r="M116" s="216"/>
      <c r="N116" s="216"/>
      <c r="O116" s="216"/>
      <c r="P116" s="4" t="s">
        <v>426</v>
      </c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4" t="s">
        <v>427</v>
      </c>
      <c r="AF116" s="216"/>
      <c r="AG116" s="216"/>
      <c r="AH116" s="216"/>
      <c r="AI116" s="216"/>
      <c r="AJ116" s="216"/>
      <c r="AK116" s="216"/>
      <c r="AL116" s="217"/>
      <c r="AN116" s="215"/>
      <c r="AO116" s="216"/>
      <c r="AP116" s="216"/>
      <c r="AQ116" s="216"/>
      <c r="AR116" s="216"/>
      <c r="AS116" s="216"/>
      <c r="AT116" s="216"/>
      <c r="AU116" s="4" t="s">
        <v>428</v>
      </c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4" t="s">
        <v>429</v>
      </c>
      <c r="BK116" s="216"/>
      <c r="BL116" s="216"/>
      <c r="BM116" s="216"/>
      <c r="BN116" s="216"/>
      <c r="BO116" s="216"/>
      <c r="BP116" s="216"/>
      <c r="BQ116" s="217"/>
    </row>
    <row r="117" spans="1:70" x14ac:dyDescent="0.2">
      <c r="A117" s="14"/>
      <c r="B117" s="14"/>
      <c r="C117" s="14"/>
      <c r="D117" s="251" t="s">
        <v>385</v>
      </c>
      <c r="E117" s="252" t="s">
        <v>401</v>
      </c>
      <c r="F117" s="253">
        <f>B4+(103*B6)</f>
        <v>104</v>
      </c>
      <c r="G117" s="14"/>
      <c r="H117" s="1"/>
      <c r="I117" s="219"/>
      <c r="J117" s="220">
        <f>F51</f>
        <v>38</v>
      </c>
      <c r="K117" s="221">
        <f>F68</f>
        <v>55</v>
      </c>
      <c r="L117" s="221">
        <f>F97</f>
        <v>84</v>
      </c>
      <c r="M117" s="221">
        <f>F128</f>
        <v>115</v>
      </c>
      <c r="N117" s="221">
        <f>F144</f>
        <v>131</v>
      </c>
      <c r="O117" s="221">
        <f>F179</f>
        <v>166</v>
      </c>
      <c r="P117" s="221">
        <f>F39</f>
        <v>26</v>
      </c>
      <c r="Q117" s="221">
        <f>F54</f>
        <v>41</v>
      </c>
      <c r="R117" s="221">
        <f>F87</f>
        <v>74</v>
      </c>
      <c r="S117" s="221">
        <f>F108</f>
        <v>95</v>
      </c>
      <c r="T117" s="221">
        <f>F137</f>
        <v>124</v>
      </c>
      <c r="U117" s="221">
        <f>F164</f>
        <v>151</v>
      </c>
      <c r="V117" s="222">
        <f>F18</f>
        <v>5</v>
      </c>
      <c r="W117" s="228">
        <f t="shared" ref="W117:W129" si="28">J117+K117+L117+M117+N117+O117+P117+Q117+R117+S117+T117+U117+V117</f>
        <v>1105</v>
      </c>
      <c r="X117" s="223"/>
      <c r="Y117" s="224" t="s">
        <v>57</v>
      </c>
      <c r="Z117" s="225" t="s">
        <v>50</v>
      </c>
      <c r="AA117" s="225" t="s">
        <v>71</v>
      </c>
      <c r="AB117" s="225" t="s">
        <v>148</v>
      </c>
      <c r="AC117" s="225" t="s">
        <v>156</v>
      </c>
      <c r="AD117" s="225" t="s">
        <v>365</v>
      </c>
      <c r="AE117" s="225" t="s">
        <v>387</v>
      </c>
      <c r="AF117" s="225" t="s">
        <v>149</v>
      </c>
      <c r="AG117" s="225" t="s">
        <v>70</v>
      </c>
      <c r="AH117" s="225" t="s">
        <v>56</v>
      </c>
      <c r="AI117" s="225" t="s">
        <v>113</v>
      </c>
      <c r="AJ117" s="225" t="s">
        <v>143</v>
      </c>
      <c r="AK117" s="226" t="s">
        <v>144</v>
      </c>
      <c r="AL117" s="227"/>
      <c r="AN117" s="219"/>
      <c r="AO117" s="220">
        <f>F39</f>
        <v>26</v>
      </c>
      <c r="AP117" s="221">
        <f>F50</f>
        <v>37</v>
      </c>
      <c r="AQ117" s="221">
        <f>F61</f>
        <v>48</v>
      </c>
      <c r="AR117" s="221">
        <f>F72</f>
        <v>59</v>
      </c>
      <c r="AS117" s="221">
        <f>F83</f>
        <v>70</v>
      </c>
      <c r="AT117" s="221">
        <f>F94</f>
        <v>81</v>
      </c>
      <c r="AU117" s="221">
        <f>F105</f>
        <v>92</v>
      </c>
      <c r="AV117" s="221">
        <f>F129</f>
        <v>116</v>
      </c>
      <c r="AW117" s="221">
        <f>F140</f>
        <v>127</v>
      </c>
      <c r="AX117" s="221">
        <f>F151</f>
        <v>138</v>
      </c>
      <c r="AY117" s="221">
        <f>F162</f>
        <v>149</v>
      </c>
      <c r="AZ117" s="221">
        <f>F173</f>
        <v>160</v>
      </c>
      <c r="BA117" s="222">
        <f>F15</f>
        <v>2</v>
      </c>
      <c r="BB117" s="228">
        <f t="shared" ref="BB117:BB129" si="29">AO117+AP117+AQ117+AR117+AS117+AT117+AU117+AV117+AW117+AX117+AY117+AZ117+BA117</f>
        <v>1105</v>
      </c>
      <c r="BC117" s="223"/>
      <c r="BD117" s="224" t="s">
        <v>387</v>
      </c>
      <c r="BE117" s="225" t="s">
        <v>176</v>
      </c>
      <c r="BF117" s="225" t="s">
        <v>101</v>
      </c>
      <c r="BG117" s="225" t="s">
        <v>142</v>
      </c>
      <c r="BH117" s="225" t="s">
        <v>35</v>
      </c>
      <c r="BI117" s="225" t="s">
        <v>163</v>
      </c>
      <c r="BJ117" s="225" t="s">
        <v>166</v>
      </c>
      <c r="BK117" s="225" t="s">
        <v>131</v>
      </c>
      <c r="BL117" s="225" t="s">
        <v>11</v>
      </c>
      <c r="BM117" s="225" t="s">
        <v>98</v>
      </c>
      <c r="BN117" s="225" t="s">
        <v>52</v>
      </c>
      <c r="BO117" s="225" t="s">
        <v>373</v>
      </c>
      <c r="BP117" s="226" t="s">
        <v>157</v>
      </c>
      <c r="BQ117" s="227"/>
    </row>
    <row r="118" spans="1:70" x14ac:dyDescent="0.2">
      <c r="A118" s="14"/>
      <c r="B118" s="14"/>
      <c r="C118" s="14"/>
      <c r="D118" s="251" t="s">
        <v>141</v>
      </c>
      <c r="E118" s="252" t="s">
        <v>401</v>
      </c>
      <c r="F118" s="253">
        <f>B4+(104*B6)</f>
        <v>105</v>
      </c>
      <c r="G118" s="14"/>
      <c r="H118" s="1"/>
      <c r="I118" s="219"/>
      <c r="J118" s="233">
        <f>F88</f>
        <v>75</v>
      </c>
      <c r="K118" s="234">
        <f>F117</f>
        <v>104</v>
      </c>
      <c r="L118" s="234">
        <f>F132</f>
        <v>119</v>
      </c>
      <c r="M118" s="234">
        <f>F165</f>
        <v>152</v>
      </c>
      <c r="N118" s="234">
        <f>F17</f>
        <v>4</v>
      </c>
      <c r="O118" s="234">
        <f>F46</f>
        <v>33</v>
      </c>
      <c r="P118" s="234">
        <f>F73</f>
        <v>60</v>
      </c>
      <c r="Q118" s="234">
        <f>F96</f>
        <v>83</v>
      </c>
      <c r="R118" s="234">
        <f>F129</f>
        <v>116</v>
      </c>
      <c r="S118" s="234">
        <f>F146</f>
        <v>133</v>
      </c>
      <c r="T118" s="234">
        <f>F175</f>
        <v>162</v>
      </c>
      <c r="U118" s="234">
        <f>F37</f>
        <v>24</v>
      </c>
      <c r="V118" s="235">
        <f>F53</f>
        <v>40</v>
      </c>
      <c r="W118" s="239">
        <f t="shared" si="28"/>
        <v>1105</v>
      </c>
      <c r="X118" s="223"/>
      <c r="Y118" s="236" t="s">
        <v>162</v>
      </c>
      <c r="Z118" s="237" t="s">
        <v>385</v>
      </c>
      <c r="AA118" s="237" t="s">
        <v>175</v>
      </c>
      <c r="AB118" s="237" t="s">
        <v>79</v>
      </c>
      <c r="AC118" s="237" t="s">
        <v>82</v>
      </c>
      <c r="AD118" s="237" t="s">
        <v>92</v>
      </c>
      <c r="AE118" s="237" t="s">
        <v>47</v>
      </c>
      <c r="AF118" s="237" t="s">
        <v>80</v>
      </c>
      <c r="AG118" s="237" t="s">
        <v>131</v>
      </c>
      <c r="AH118" s="237" t="s">
        <v>126</v>
      </c>
      <c r="AI118" s="237" t="s">
        <v>374</v>
      </c>
      <c r="AJ118" s="237" t="s">
        <v>65</v>
      </c>
      <c r="AK118" s="238" t="s">
        <v>130</v>
      </c>
      <c r="AL118" s="227"/>
      <c r="AN118" s="219"/>
      <c r="AO118" s="233">
        <f>F53</f>
        <v>40</v>
      </c>
      <c r="AP118" s="234">
        <f>F77</f>
        <v>64</v>
      </c>
      <c r="AQ118" s="234">
        <f>F88</f>
        <v>75</v>
      </c>
      <c r="AR118" s="234">
        <f>F99</f>
        <v>86</v>
      </c>
      <c r="AS118" s="234">
        <f>F110</f>
        <v>97</v>
      </c>
      <c r="AT118" s="234">
        <f>F121</f>
        <v>108</v>
      </c>
      <c r="AU118" s="234">
        <f>F132</f>
        <v>119</v>
      </c>
      <c r="AV118" s="234">
        <f>F156</f>
        <v>143</v>
      </c>
      <c r="AW118" s="234">
        <f>F167</f>
        <v>154</v>
      </c>
      <c r="AX118" s="234">
        <f>F178</f>
        <v>165</v>
      </c>
      <c r="AY118" s="234">
        <f>F20</f>
        <v>7</v>
      </c>
      <c r="AZ118" s="234">
        <f>F31</f>
        <v>18</v>
      </c>
      <c r="BA118" s="235">
        <f>F42</f>
        <v>29</v>
      </c>
      <c r="BB118" s="239">
        <f t="shared" si="29"/>
        <v>1105</v>
      </c>
      <c r="BC118" s="223"/>
      <c r="BD118" s="236" t="s">
        <v>130</v>
      </c>
      <c r="BE118" s="237" t="s">
        <v>165</v>
      </c>
      <c r="BF118" s="237" t="s">
        <v>162</v>
      </c>
      <c r="BG118" s="237" t="s">
        <v>40</v>
      </c>
      <c r="BH118" s="237" t="s">
        <v>145</v>
      </c>
      <c r="BI118" s="237" t="s">
        <v>108</v>
      </c>
      <c r="BJ118" s="237" t="s">
        <v>175</v>
      </c>
      <c r="BK118" s="237" t="s">
        <v>376</v>
      </c>
      <c r="BL118" s="237" t="s">
        <v>158</v>
      </c>
      <c r="BM118" s="237" t="s">
        <v>367</v>
      </c>
      <c r="BN118" s="237" t="s">
        <v>43</v>
      </c>
      <c r="BO118" s="237" t="s">
        <v>91</v>
      </c>
      <c r="BP118" s="238" t="s">
        <v>16</v>
      </c>
      <c r="BQ118" s="227"/>
    </row>
    <row r="119" spans="1:70" x14ac:dyDescent="0.2">
      <c r="A119" s="14"/>
      <c r="B119" s="14"/>
      <c r="C119" s="14"/>
      <c r="D119" s="251" t="s">
        <v>134</v>
      </c>
      <c r="E119" s="252" t="s">
        <v>401</v>
      </c>
      <c r="F119" s="264">
        <f>B4+(105*B6)</f>
        <v>106</v>
      </c>
      <c r="G119" s="14"/>
      <c r="H119" s="1"/>
      <c r="I119" s="219"/>
      <c r="J119" s="233">
        <f>F124</f>
        <v>111</v>
      </c>
      <c r="K119" s="234">
        <f>F151</f>
        <v>138</v>
      </c>
      <c r="L119" s="234">
        <f>F174</f>
        <v>161</v>
      </c>
      <c r="M119" s="234">
        <f>F38</f>
        <v>25</v>
      </c>
      <c r="N119" s="234">
        <f>F55</f>
        <v>42</v>
      </c>
      <c r="O119" s="234">
        <f>F84</f>
        <v>71</v>
      </c>
      <c r="P119" s="234">
        <f>F115</f>
        <v>102</v>
      </c>
      <c r="Q119" s="234">
        <f>F131</f>
        <v>118</v>
      </c>
      <c r="R119" s="234">
        <f>F166</f>
        <v>153</v>
      </c>
      <c r="S119" s="234">
        <f>F26</f>
        <v>13</v>
      </c>
      <c r="T119" s="234">
        <f>F41</f>
        <v>28</v>
      </c>
      <c r="U119" s="234">
        <f>F74</f>
        <v>61</v>
      </c>
      <c r="V119" s="235">
        <f>F95</f>
        <v>82</v>
      </c>
      <c r="W119" s="239">
        <f t="shared" si="28"/>
        <v>1105</v>
      </c>
      <c r="X119" s="223"/>
      <c r="Y119" s="236" t="s">
        <v>14</v>
      </c>
      <c r="Z119" s="237" t="s">
        <v>98</v>
      </c>
      <c r="AA119" s="237" t="s">
        <v>377</v>
      </c>
      <c r="AB119" s="237" t="s">
        <v>159</v>
      </c>
      <c r="AC119" s="237" t="s">
        <v>125</v>
      </c>
      <c r="AD119" s="237" t="s">
        <v>106</v>
      </c>
      <c r="AE119" s="237" t="s">
        <v>9</v>
      </c>
      <c r="AF119" s="237" t="s">
        <v>60</v>
      </c>
      <c r="AG119" s="237" t="s">
        <v>67</v>
      </c>
      <c r="AH119" s="237" t="s">
        <v>375</v>
      </c>
      <c r="AI119" s="237" t="s">
        <v>49</v>
      </c>
      <c r="AJ119" s="237" t="s">
        <v>61</v>
      </c>
      <c r="AK119" s="238" t="s">
        <v>69</v>
      </c>
      <c r="AL119" s="227"/>
      <c r="AN119" s="219"/>
      <c r="AO119" s="233">
        <f>F80</f>
        <v>67</v>
      </c>
      <c r="AP119" s="234">
        <f>F104</f>
        <v>91</v>
      </c>
      <c r="AQ119" s="234">
        <f>F115</f>
        <v>102</v>
      </c>
      <c r="AR119" s="234">
        <f>F126</f>
        <v>113</v>
      </c>
      <c r="AS119" s="234">
        <f>F137</f>
        <v>124</v>
      </c>
      <c r="AT119" s="234">
        <f>F148</f>
        <v>135</v>
      </c>
      <c r="AU119" s="234">
        <f>F159</f>
        <v>146</v>
      </c>
      <c r="AV119" s="234">
        <f>F170</f>
        <v>157</v>
      </c>
      <c r="AW119" s="234">
        <f>F25</f>
        <v>12</v>
      </c>
      <c r="AX119" s="234">
        <f>F36</f>
        <v>23</v>
      </c>
      <c r="AY119" s="234">
        <f>F47</f>
        <v>34</v>
      </c>
      <c r="AZ119" s="234">
        <f>F58</f>
        <v>45</v>
      </c>
      <c r="BA119" s="235">
        <f>F69</f>
        <v>56</v>
      </c>
      <c r="BB119" s="239">
        <f t="shared" si="29"/>
        <v>1105</v>
      </c>
      <c r="BC119" s="223"/>
      <c r="BD119" s="236" t="s">
        <v>21</v>
      </c>
      <c r="BE119" s="237" t="s">
        <v>391</v>
      </c>
      <c r="BF119" s="237" t="s">
        <v>9</v>
      </c>
      <c r="BG119" s="237" t="s">
        <v>36</v>
      </c>
      <c r="BH119" s="237" t="s">
        <v>113</v>
      </c>
      <c r="BI119" s="237" t="s">
        <v>63</v>
      </c>
      <c r="BJ119" s="237" t="s">
        <v>112</v>
      </c>
      <c r="BK119" s="237" t="s">
        <v>392</v>
      </c>
      <c r="BL119" s="237" t="s">
        <v>168</v>
      </c>
      <c r="BM119" s="237" t="s">
        <v>127</v>
      </c>
      <c r="BN119" s="237" t="s">
        <v>160</v>
      </c>
      <c r="BO119" s="237" t="s">
        <v>13</v>
      </c>
      <c r="BP119" s="238" t="s">
        <v>86</v>
      </c>
      <c r="BQ119" s="227"/>
    </row>
    <row r="120" spans="1:70" x14ac:dyDescent="0.2">
      <c r="A120" s="14"/>
      <c r="B120" s="14"/>
      <c r="C120" s="14"/>
      <c r="D120" s="251" t="s">
        <v>22</v>
      </c>
      <c r="E120" s="252" t="s">
        <v>401</v>
      </c>
      <c r="F120" s="264">
        <f>B4+(106*B6)</f>
        <v>107</v>
      </c>
      <c r="G120" s="14"/>
      <c r="H120" s="1"/>
      <c r="I120" s="219"/>
      <c r="J120" s="233">
        <f>F162</f>
        <v>149</v>
      </c>
      <c r="K120" s="234">
        <f>F24</f>
        <v>11</v>
      </c>
      <c r="L120" s="234">
        <f>F40</f>
        <v>27</v>
      </c>
      <c r="M120" s="234">
        <f>F75</f>
        <v>62</v>
      </c>
      <c r="N120" s="234">
        <f>F104</f>
        <v>91</v>
      </c>
      <c r="O120" s="234">
        <f>F119</f>
        <v>106</v>
      </c>
      <c r="P120" s="234">
        <f>F152</f>
        <v>139</v>
      </c>
      <c r="Q120" s="234">
        <f>F173</f>
        <v>160</v>
      </c>
      <c r="R120" s="234">
        <f>F33</f>
        <v>20</v>
      </c>
      <c r="S120" s="234">
        <f>F60</f>
        <v>47</v>
      </c>
      <c r="T120" s="234">
        <f>F83</f>
        <v>70</v>
      </c>
      <c r="U120" s="234">
        <f>F116</f>
        <v>103</v>
      </c>
      <c r="V120" s="235">
        <f>F133</f>
        <v>120</v>
      </c>
      <c r="W120" s="239">
        <f t="shared" si="28"/>
        <v>1105</v>
      </c>
      <c r="X120" s="223"/>
      <c r="Y120" s="236" t="s">
        <v>52</v>
      </c>
      <c r="Z120" s="237" t="s">
        <v>120</v>
      </c>
      <c r="AA120" s="237" t="s">
        <v>93</v>
      </c>
      <c r="AB120" s="237" t="s">
        <v>44</v>
      </c>
      <c r="AC120" s="237" t="s">
        <v>391</v>
      </c>
      <c r="AD120" s="237" t="s">
        <v>134</v>
      </c>
      <c r="AE120" s="237" t="s">
        <v>30</v>
      </c>
      <c r="AF120" s="237" t="s">
        <v>373</v>
      </c>
      <c r="AG120" s="237" t="s">
        <v>64</v>
      </c>
      <c r="AH120" s="237" t="s">
        <v>102</v>
      </c>
      <c r="AI120" s="237" t="s">
        <v>35</v>
      </c>
      <c r="AJ120" s="237" t="s">
        <v>139</v>
      </c>
      <c r="AK120" s="238" t="s">
        <v>38</v>
      </c>
      <c r="AL120" s="227"/>
      <c r="AN120" s="219"/>
      <c r="AO120" s="233">
        <f>F107</f>
        <v>94</v>
      </c>
      <c r="AP120" s="234">
        <f>F118</f>
        <v>105</v>
      </c>
      <c r="AQ120" s="234">
        <f>F142</f>
        <v>129</v>
      </c>
      <c r="AR120" s="234">
        <f>F153</f>
        <v>140</v>
      </c>
      <c r="AS120" s="234">
        <f>F164</f>
        <v>151</v>
      </c>
      <c r="AT120" s="234">
        <f>F175</f>
        <v>162</v>
      </c>
      <c r="AU120" s="234">
        <f>F17</f>
        <v>4</v>
      </c>
      <c r="AV120" s="234">
        <f>F28</f>
        <v>15</v>
      </c>
      <c r="AW120" s="234">
        <f>F52</f>
        <v>39</v>
      </c>
      <c r="AX120" s="234">
        <f>F63</f>
        <v>50</v>
      </c>
      <c r="AY120" s="234">
        <f>F74</f>
        <v>61</v>
      </c>
      <c r="AZ120" s="234">
        <f>F85</f>
        <v>72</v>
      </c>
      <c r="BA120" s="235">
        <f>F96</f>
        <v>83</v>
      </c>
      <c r="BB120" s="239">
        <f t="shared" si="29"/>
        <v>1105</v>
      </c>
      <c r="BC120" s="223"/>
      <c r="BD120" s="236" t="s">
        <v>51</v>
      </c>
      <c r="BE120" s="237" t="s">
        <v>141</v>
      </c>
      <c r="BF120" s="237" t="s">
        <v>96</v>
      </c>
      <c r="BG120" s="237" t="s">
        <v>8</v>
      </c>
      <c r="BH120" s="237" t="s">
        <v>143</v>
      </c>
      <c r="BI120" s="237" t="s">
        <v>374</v>
      </c>
      <c r="BJ120" s="237" t="s">
        <v>82</v>
      </c>
      <c r="BK120" s="237" t="s">
        <v>17</v>
      </c>
      <c r="BL120" s="237" t="s">
        <v>379</v>
      </c>
      <c r="BM120" s="237" t="s">
        <v>135</v>
      </c>
      <c r="BN120" s="237" t="s">
        <v>61</v>
      </c>
      <c r="BO120" s="237" t="s">
        <v>68</v>
      </c>
      <c r="BP120" s="238" t="s">
        <v>80</v>
      </c>
      <c r="BQ120" s="227"/>
    </row>
    <row r="121" spans="1:70" x14ac:dyDescent="0.2">
      <c r="A121" s="14"/>
      <c r="B121" s="14"/>
      <c r="C121" s="14"/>
      <c r="D121" s="251" t="s">
        <v>108</v>
      </c>
      <c r="E121" s="252" t="s">
        <v>401</v>
      </c>
      <c r="F121" s="253">
        <f>B4+(107*B6)</f>
        <v>108</v>
      </c>
      <c r="G121" s="14"/>
      <c r="H121" s="1"/>
      <c r="I121" s="219"/>
      <c r="J121" s="233">
        <f>F28</f>
        <v>15</v>
      </c>
      <c r="K121" s="234">
        <f>F61</f>
        <v>48</v>
      </c>
      <c r="L121" s="234">
        <f>F82</f>
        <v>69</v>
      </c>
      <c r="M121" s="234">
        <f>F111</f>
        <v>98</v>
      </c>
      <c r="N121" s="234">
        <f>F138</f>
        <v>125</v>
      </c>
      <c r="O121" s="234">
        <f>F161</f>
        <v>148</v>
      </c>
      <c r="P121" s="234">
        <f>F25</f>
        <v>12</v>
      </c>
      <c r="Q121" s="234">
        <f>F42</f>
        <v>29</v>
      </c>
      <c r="R121" s="234">
        <f>F71</f>
        <v>58</v>
      </c>
      <c r="S121" s="234">
        <f>F102</f>
        <v>89</v>
      </c>
      <c r="T121" s="234">
        <f>F118</f>
        <v>105</v>
      </c>
      <c r="U121" s="234">
        <f>F153</f>
        <v>140</v>
      </c>
      <c r="V121" s="235">
        <f>F182</f>
        <v>169</v>
      </c>
      <c r="W121" s="239">
        <f t="shared" si="28"/>
        <v>1105</v>
      </c>
      <c r="X121" s="223"/>
      <c r="Y121" s="236" t="s">
        <v>17</v>
      </c>
      <c r="Z121" s="237" t="s">
        <v>101</v>
      </c>
      <c r="AA121" s="237" t="s">
        <v>152</v>
      </c>
      <c r="AB121" s="237" t="s">
        <v>119</v>
      </c>
      <c r="AC121" s="237" t="s">
        <v>133</v>
      </c>
      <c r="AD121" s="237" t="s">
        <v>78</v>
      </c>
      <c r="AE121" s="237" t="s">
        <v>168</v>
      </c>
      <c r="AF121" s="237" t="s">
        <v>16</v>
      </c>
      <c r="AG121" s="237" t="s">
        <v>122</v>
      </c>
      <c r="AH121" s="237" t="s">
        <v>32</v>
      </c>
      <c r="AI121" s="237" t="s">
        <v>141</v>
      </c>
      <c r="AJ121" s="237" t="s">
        <v>8</v>
      </c>
      <c r="AK121" s="238" t="s">
        <v>388</v>
      </c>
      <c r="AL121" s="227"/>
      <c r="AN121" s="219"/>
      <c r="AO121" s="233">
        <f>F134</f>
        <v>121</v>
      </c>
      <c r="AP121" s="234">
        <f>F145</f>
        <v>132</v>
      </c>
      <c r="AQ121" s="234">
        <f>F169</f>
        <v>156</v>
      </c>
      <c r="AR121" s="234">
        <f>F180</f>
        <v>167</v>
      </c>
      <c r="AS121" s="234">
        <f>F22</f>
        <v>9</v>
      </c>
      <c r="AT121" s="234">
        <f>F33</f>
        <v>20</v>
      </c>
      <c r="AU121" s="234">
        <f>F44</f>
        <v>31</v>
      </c>
      <c r="AV121" s="234">
        <f>F55</f>
        <v>42</v>
      </c>
      <c r="AW121" s="234">
        <f>F66</f>
        <v>53</v>
      </c>
      <c r="AX121" s="234">
        <f>F90</f>
        <v>77</v>
      </c>
      <c r="AY121" s="234">
        <f>F101</f>
        <v>88</v>
      </c>
      <c r="AZ121" s="234">
        <f>F112</f>
        <v>99</v>
      </c>
      <c r="BA121" s="235">
        <f>F123</f>
        <v>110</v>
      </c>
      <c r="BB121" s="239">
        <f t="shared" si="29"/>
        <v>1105</v>
      </c>
      <c r="BC121" s="223"/>
      <c r="BD121" s="236" t="s">
        <v>27</v>
      </c>
      <c r="BE121" s="237" t="s">
        <v>74</v>
      </c>
      <c r="BF121" s="237" t="s">
        <v>397</v>
      </c>
      <c r="BG121" s="237" t="s">
        <v>396</v>
      </c>
      <c r="BH121" s="237" t="s">
        <v>150</v>
      </c>
      <c r="BI121" s="237" t="s">
        <v>64</v>
      </c>
      <c r="BJ121" s="237" t="s">
        <v>136</v>
      </c>
      <c r="BK121" s="237" t="s">
        <v>125</v>
      </c>
      <c r="BL121" s="237" t="s">
        <v>138</v>
      </c>
      <c r="BM121" s="237" t="s">
        <v>77</v>
      </c>
      <c r="BN121" s="237" t="s">
        <v>95</v>
      </c>
      <c r="BO121" s="237" t="s">
        <v>24</v>
      </c>
      <c r="BP121" s="238" t="s">
        <v>58</v>
      </c>
      <c r="BQ121" s="227"/>
    </row>
    <row r="122" spans="1:70" x14ac:dyDescent="0.2">
      <c r="A122" s="14"/>
      <c r="B122" s="14"/>
      <c r="C122" s="14"/>
      <c r="D122" s="251" t="s">
        <v>107</v>
      </c>
      <c r="E122" s="252" t="s">
        <v>401</v>
      </c>
      <c r="F122" s="253">
        <f>B4+(108*B6)</f>
        <v>109</v>
      </c>
      <c r="G122" s="14"/>
      <c r="H122" s="1"/>
      <c r="I122" s="219"/>
      <c r="J122" s="233">
        <f>F70</f>
        <v>57</v>
      </c>
      <c r="K122" s="234">
        <f>F103</f>
        <v>90</v>
      </c>
      <c r="L122" s="234">
        <f>F120</f>
        <v>107</v>
      </c>
      <c r="M122" s="234">
        <f>F149</f>
        <v>136</v>
      </c>
      <c r="N122" s="234">
        <f>F180</f>
        <v>167</v>
      </c>
      <c r="O122" s="234">
        <f>F27</f>
        <v>14</v>
      </c>
      <c r="P122" s="234">
        <f>F62</f>
        <v>49</v>
      </c>
      <c r="Q122" s="234">
        <f>F91</f>
        <v>78</v>
      </c>
      <c r="R122" s="234">
        <f>F106</f>
        <v>93</v>
      </c>
      <c r="S122" s="234">
        <f>F139</f>
        <v>126</v>
      </c>
      <c r="T122" s="234">
        <f>F160</f>
        <v>147</v>
      </c>
      <c r="U122" s="234">
        <f>F20</f>
        <v>7</v>
      </c>
      <c r="V122" s="235">
        <f>F47</f>
        <v>34</v>
      </c>
      <c r="W122" s="239">
        <f t="shared" si="28"/>
        <v>1105</v>
      </c>
      <c r="X122" s="223"/>
      <c r="Y122" s="236" t="s">
        <v>29</v>
      </c>
      <c r="Z122" s="237" t="s">
        <v>12</v>
      </c>
      <c r="AA122" s="237" t="s">
        <v>22</v>
      </c>
      <c r="AB122" s="237" t="s">
        <v>75</v>
      </c>
      <c r="AC122" s="237" t="s">
        <v>396</v>
      </c>
      <c r="AD122" s="237" t="s">
        <v>118</v>
      </c>
      <c r="AE122" s="237" t="s">
        <v>31</v>
      </c>
      <c r="AF122" s="237" t="s">
        <v>369</v>
      </c>
      <c r="AG122" s="237" t="s">
        <v>66</v>
      </c>
      <c r="AH122" s="237" t="s">
        <v>111</v>
      </c>
      <c r="AI122" s="237" t="s">
        <v>147</v>
      </c>
      <c r="AJ122" s="237" t="s">
        <v>43</v>
      </c>
      <c r="AK122" s="238" t="s">
        <v>160</v>
      </c>
      <c r="AL122" s="227"/>
      <c r="AN122" s="219"/>
      <c r="AO122" s="233">
        <f>F161</f>
        <v>148</v>
      </c>
      <c r="AP122" s="234">
        <f>F172</f>
        <v>159</v>
      </c>
      <c r="AQ122" s="234">
        <f>F14</f>
        <v>1</v>
      </c>
      <c r="AR122" s="234">
        <f>F38</f>
        <v>25</v>
      </c>
      <c r="AS122" s="234">
        <f>F49</f>
        <v>36</v>
      </c>
      <c r="AT122" s="234">
        <f>F60</f>
        <v>47</v>
      </c>
      <c r="AU122" s="234">
        <f>F71</f>
        <v>58</v>
      </c>
      <c r="AV122" s="234">
        <f>F82</f>
        <v>69</v>
      </c>
      <c r="AW122" s="234">
        <f>F93</f>
        <v>80</v>
      </c>
      <c r="AX122" s="234">
        <f>F117</f>
        <v>104</v>
      </c>
      <c r="AY122" s="234">
        <f>F128</f>
        <v>115</v>
      </c>
      <c r="AZ122" s="234">
        <f>F139</f>
        <v>126</v>
      </c>
      <c r="BA122" s="235">
        <f>F150</f>
        <v>137</v>
      </c>
      <c r="BB122" s="239">
        <f t="shared" si="29"/>
        <v>1105</v>
      </c>
      <c r="BC122" s="223"/>
      <c r="BD122" s="236" t="s">
        <v>78</v>
      </c>
      <c r="BE122" s="237" t="s">
        <v>368</v>
      </c>
      <c r="BF122" s="237" t="s">
        <v>55</v>
      </c>
      <c r="BG122" s="237" t="s">
        <v>159</v>
      </c>
      <c r="BH122" s="237" t="s">
        <v>37</v>
      </c>
      <c r="BI122" s="237" t="s">
        <v>102</v>
      </c>
      <c r="BJ122" s="237" t="s">
        <v>122</v>
      </c>
      <c r="BK122" s="237" t="s">
        <v>152</v>
      </c>
      <c r="BL122" s="237" t="s">
        <v>87</v>
      </c>
      <c r="BM122" s="237" t="s">
        <v>385</v>
      </c>
      <c r="BN122" s="237" t="s">
        <v>148</v>
      </c>
      <c r="BO122" s="237" t="s">
        <v>111</v>
      </c>
      <c r="BP122" s="238" t="s">
        <v>41</v>
      </c>
      <c r="BQ122" s="227"/>
    </row>
    <row r="123" spans="1:70" x14ac:dyDescent="0.2">
      <c r="A123" s="14"/>
      <c r="B123" s="14"/>
      <c r="C123" s="14"/>
      <c r="D123" s="251" t="s">
        <v>58</v>
      </c>
      <c r="E123" s="252" t="s">
        <v>401</v>
      </c>
      <c r="F123" s="264">
        <f>B4+(109*B6)</f>
        <v>110</v>
      </c>
      <c r="G123" s="14"/>
      <c r="H123" s="1"/>
      <c r="I123" s="219"/>
      <c r="J123" s="233">
        <f>F105</f>
        <v>92</v>
      </c>
      <c r="K123" s="234">
        <f>F140</f>
        <v>127</v>
      </c>
      <c r="L123" s="234">
        <f>F169</f>
        <v>156</v>
      </c>
      <c r="M123" s="234">
        <f>F15</f>
        <v>2</v>
      </c>
      <c r="N123" s="234">
        <f>F48</f>
        <v>35</v>
      </c>
      <c r="O123" s="234">
        <f>F69</f>
        <v>56</v>
      </c>
      <c r="P123" s="234">
        <f>F98</f>
        <v>85</v>
      </c>
      <c r="Q123" s="234">
        <f>F125</f>
        <v>112</v>
      </c>
      <c r="R123" s="234">
        <f>F148</f>
        <v>135</v>
      </c>
      <c r="S123" s="234">
        <f>F181</f>
        <v>168</v>
      </c>
      <c r="T123" s="234">
        <f>F29</f>
        <v>16</v>
      </c>
      <c r="U123" s="234">
        <f>F58</f>
        <v>45</v>
      </c>
      <c r="V123" s="235">
        <f>F89</f>
        <v>76</v>
      </c>
      <c r="W123" s="239">
        <f t="shared" si="28"/>
        <v>1105</v>
      </c>
      <c r="X123" s="223"/>
      <c r="Y123" s="236" t="s">
        <v>166</v>
      </c>
      <c r="Z123" s="237" t="s">
        <v>11</v>
      </c>
      <c r="AA123" s="237" t="s">
        <v>397</v>
      </c>
      <c r="AB123" s="237" t="s">
        <v>157</v>
      </c>
      <c r="AC123" s="237" t="s">
        <v>26</v>
      </c>
      <c r="AD123" s="237" t="s">
        <v>86</v>
      </c>
      <c r="AE123" s="237" t="s">
        <v>103</v>
      </c>
      <c r="AF123" s="237" t="s">
        <v>104</v>
      </c>
      <c r="AG123" s="237" t="s">
        <v>63</v>
      </c>
      <c r="AH123" s="237" t="s">
        <v>393</v>
      </c>
      <c r="AI123" s="237" t="s">
        <v>19</v>
      </c>
      <c r="AJ123" s="237" t="s">
        <v>13</v>
      </c>
      <c r="AK123" s="238" t="s">
        <v>88</v>
      </c>
      <c r="AL123" s="227"/>
      <c r="AN123" s="219"/>
      <c r="AO123" s="233">
        <f>F19</f>
        <v>6</v>
      </c>
      <c r="AP123" s="234">
        <f>F30</f>
        <v>17</v>
      </c>
      <c r="AQ123" s="234">
        <f>F41</f>
        <v>28</v>
      </c>
      <c r="AR123" s="234">
        <f>F65</f>
        <v>52</v>
      </c>
      <c r="AS123" s="234">
        <f>F76</f>
        <v>63</v>
      </c>
      <c r="AT123" s="234">
        <f>F87</f>
        <v>74</v>
      </c>
      <c r="AU123" s="234">
        <f>F98</f>
        <v>85</v>
      </c>
      <c r="AV123" s="234">
        <f>F109</f>
        <v>96</v>
      </c>
      <c r="AW123" s="234">
        <f>F120</f>
        <v>107</v>
      </c>
      <c r="AX123" s="234">
        <f>F131</f>
        <v>118</v>
      </c>
      <c r="AY123" s="234">
        <f>F155</f>
        <v>142</v>
      </c>
      <c r="AZ123" s="234">
        <f>F166</f>
        <v>153</v>
      </c>
      <c r="BA123" s="235">
        <f>F177</f>
        <v>164</v>
      </c>
      <c r="BB123" s="239">
        <f t="shared" si="29"/>
        <v>1105</v>
      </c>
      <c r="BC123" s="223"/>
      <c r="BD123" s="236" t="s">
        <v>28</v>
      </c>
      <c r="BE123" s="237" t="s">
        <v>23</v>
      </c>
      <c r="BF123" s="237" t="s">
        <v>49</v>
      </c>
      <c r="BG123" s="237" t="s">
        <v>400</v>
      </c>
      <c r="BH123" s="237" t="s">
        <v>73</v>
      </c>
      <c r="BI123" s="237" t="s">
        <v>70</v>
      </c>
      <c r="BJ123" s="237" t="s">
        <v>103</v>
      </c>
      <c r="BK123" s="237" t="s">
        <v>48</v>
      </c>
      <c r="BL123" s="237" t="s">
        <v>22</v>
      </c>
      <c r="BM123" s="237" t="s">
        <v>60</v>
      </c>
      <c r="BN123" s="237" t="s">
        <v>123</v>
      </c>
      <c r="BO123" s="237" t="s">
        <v>67</v>
      </c>
      <c r="BP123" s="238" t="s">
        <v>386</v>
      </c>
      <c r="BQ123" s="227"/>
    </row>
    <row r="124" spans="1:70" x14ac:dyDescent="0.2">
      <c r="A124" s="14"/>
      <c r="B124" s="14"/>
      <c r="C124" s="14"/>
      <c r="D124" s="251" t="s">
        <v>14</v>
      </c>
      <c r="E124" s="252" t="s">
        <v>401</v>
      </c>
      <c r="F124" s="264">
        <f>B4+(110*B6)</f>
        <v>111</v>
      </c>
      <c r="G124" s="14"/>
      <c r="H124" s="1"/>
      <c r="I124" s="219"/>
      <c r="J124" s="233">
        <f>F147</f>
        <v>134</v>
      </c>
      <c r="K124" s="234">
        <f>F176</f>
        <v>163</v>
      </c>
      <c r="L124" s="234">
        <f>F34</f>
        <v>21</v>
      </c>
      <c r="M124" s="234">
        <f>F57</f>
        <v>44</v>
      </c>
      <c r="N124" s="234">
        <f>F90</f>
        <v>77</v>
      </c>
      <c r="O124" s="234">
        <f>F107</f>
        <v>94</v>
      </c>
      <c r="P124" s="234">
        <f>F136</f>
        <v>123</v>
      </c>
      <c r="Q124" s="234">
        <f>F167</f>
        <v>154</v>
      </c>
      <c r="R124" s="234">
        <f>F14</f>
        <v>1</v>
      </c>
      <c r="S124" s="234">
        <f>F49</f>
        <v>36</v>
      </c>
      <c r="T124" s="234">
        <f>F78</f>
        <v>65</v>
      </c>
      <c r="U124" s="234">
        <f>F93</f>
        <v>80</v>
      </c>
      <c r="V124" s="235">
        <f>F126</f>
        <v>113</v>
      </c>
      <c r="W124" s="239">
        <f t="shared" si="28"/>
        <v>1105</v>
      </c>
      <c r="X124" s="223"/>
      <c r="Y124" s="236" t="s">
        <v>109</v>
      </c>
      <c r="Z124" s="237" t="s">
        <v>378</v>
      </c>
      <c r="AA124" s="237" t="s">
        <v>54</v>
      </c>
      <c r="AB124" s="237" t="s">
        <v>105</v>
      </c>
      <c r="AC124" s="237" t="s">
        <v>77</v>
      </c>
      <c r="AD124" s="237" t="s">
        <v>51</v>
      </c>
      <c r="AE124" s="237" t="s">
        <v>97</v>
      </c>
      <c r="AF124" s="237" t="s">
        <v>158</v>
      </c>
      <c r="AG124" s="237" t="s">
        <v>55</v>
      </c>
      <c r="AH124" s="237" t="s">
        <v>37</v>
      </c>
      <c r="AI124" s="237" t="s">
        <v>366</v>
      </c>
      <c r="AJ124" s="237" t="s">
        <v>87</v>
      </c>
      <c r="AK124" s="238" t="s">
        <v>36</v>
      </c>
      <c r="AL124" s="227"/>
      <c r="AN124" s="219"/>
      <c r="AO124" s="233">
        <f>F46</f>
        <v>33</v>
      </c>
      <c r="AP124" s="234">
        <f>F57</f>
        <v>44</v>
      </c>
      <c r="AQ124" s="234">
        <f>F68</f>
        <v>55</v>
      </c>
      <c r="AR124" s="234">
        <f>F79</f>
        <v>66</v>
      </c>
      <c r="AS124" s="234">
        <f>F103</f>
        <v>90</v>
      </c>
      <c r="AT124" s="234">
        <f>F114</f>
        <v>101</v>
      </c>
      <c r="AU124" s="234">
        <f>F125</f>
        <v>112</v>
      </c>
      <c r="AV124" s="234">
        <f>F136</f>
        <v>123</v>
      </c>
      <c r="AW124" s="234">
        <f>F147</f>
        <v>134</v>
      </c>
      <c r="AX124" s="234">
        <f>F158</f>
        <v>145</v>
      </c>
      <c r="AY124" s="234">
        <f>F182</f>
        <v>169</v>
      </c>
      <c r="AZ124" s="234">
        <f>F24</f>
        <v>11</v>
      </c>
      <c r="BA124" s="235">
        <f>F35</f>
        <v>22</v>
      </c>
      <c r="BB124" s="239">
        <f t="shared" si="29"/>
        <v>1105</v>
      </c>
      <c r="BC124" s="223"/>
      <c r="BD124" s="236" t="s">
        <v>92</v>
      </c>
      <c r="BE124" s="237" t="s">
        <v>105</v>
      </c>
      <c r="BF124" s="237" t="s">
        <v>50</v>
      </c>
      <c r="BG124" s="237" t="s">
        <v>15</v>
      </c>
      <c r="BH124" s="237" t="s">
        <v>12</v>
      </c>
      <c r="BI124" s="237" t="s">
        <v>45</v>
      </c>
      <c r="BJ124" s="237" t="s">
        <v>104</v>
      </c>
      <c r="BK124" s="237" t="s">
        <v>97</v>
      </c>
      <c r="BL124" s="237" t="s">
        <v>109</v>
      </c>
      <c r="BM124" s="237" t="s">
        <v>121</v>
      </c>
      <c r="BN124" s="237" t="s">
        <v>388</v>
      </c>
      <c r="BO124" s="237" t="s">
        <v>120</v>
      </c>
      <c r="BP124" s="238" t="s">
        <v>100</v>
      </c>
      <c r="BQ124" s="227"/>
    </row>
    <row r="125" spans="1:70" x14ac:dyDescent="0.2">
      <c r="A125" s="14"/>
      <c r="B125" s="14"/>
      <c r="C125" s="14"/>
      <c r="D125" s="251" t="s">
        <v>104</v>
      </c>
      <c r="E125" s="252" t="s">
        <v>401</v>
      </c>
      <c r="F125" s="253">
        <f>B4+(111*B6)</f>
        <v>112</v>
      </c>
      <c r="G125" s="14"/>
      <c r="H125" s="1"/>
      <c r="I125" s="219"/>
      <c r="J125" s="233">
        <f>F16</f>
        <v>3</v>
      </c>
      <c r="K125" s="234">
        <f>F45</f>
        <v>32</v>
      </c>
      <c r="L125" s="234">
        <f>F76</f>
        <v>63</v>
      </c>
      <c r="M125" s="234">
        <f>F92</f>
        <v>79</v>
      </c>
      <c r="N125" s="234">
        <f>F127</f>
        <v>114</v>
      </c>
      <c r="O125" s="234">
        <f>F156</f>
        <v>143</v>
      </c>
      <c r="P125" s="234">
        <f>F171</f>
        <v>158</v>
      </c>
      <c r="Q125" s="234">
        <f>F35</f>
        <v>22</v>
      </c>
      <c r="R125" s="234">
        <f>F56</f>
        <v>43</v>
      </c>
      <c r="S125" s="234">
        <f>F85</f>
        <v>72</v>
      </c>
      <c r="T125" s="234">
        <f>F112</f>
        <v>99</v>
      </c>
      <c r="U125" s="234">
        <f>F135</f>
        <v>122</v>
      </c>
      <c r="V125" s="235">
        <f>F168</f>
        <v>155</v>
      </c>
      <c r="W125" s="239">
        <f t="shared" si="28"/>
        <v>1105</v>
      </c>
      <c r="X125" s="223"/>
      <c r="Y125" s="236" t="s">
        <v>72</v>
      </c>
      <c r="Z125" s="237" t="s">
        <v>114</v>
      </c>
      <c r="AA125" s="237" t="s">
        <v>73</v>
      </c>
      <c r="AB125" s="237" t="s">
        <v>84</v>
      </c>
      <c r="AC125" s="237" t="s">
        <v>128</v>
      </c>
      <c r="AD125" s="237" t="s">
        <v>376</v>
      </c>
      <c r="AE125" s="237" t="s">
        <v>384</v>
      </c>
      <c r="AF125" s="237" t="s">
        <v>100</v>
      </c>
      <c r="AG125" s="237" t="s">
        <v>39</v>
      </c>
      <c r="AH125" s="237" t="s">
        <v>68</v>
      </c>
      <c r="AI125" s="237" t="s">
        <v>24</v>
      </c>
      <c r="AJ125" s="237" t="s">
        <v>155</v>
      </c>
      <c r="AK125" s="238" t="s">
        <v>62</v>
      </c>
      <c r="AL125" s="227"/>
      <c r="AN125" s="219"/>
      <c r="AO125" s="233">
        <f>F73</f>
        <v>60</v>
      </c>
      <c r="AP125" s="234">
        <f>F84</f>
        <v>71</v>
      </c>
      <c r="AQ125" s="234">
        <f>F95</f>
        <v>82</v>
      </c>
      <c r="AR125" s="234">
        <f>F106</f>
        <v>93</v>
      </c>
      <c r="AS125" s="234">
        <f>F130</f>
        <v>117</v>
      </c>
      <c r="AT125" s="234">
        <f>F141</f>
        <v>128</v>
      </c>
      <c r="AU125" s="234">
        <f>F152</f>
        <v>139</v>
      </c>
      <c r="AV125" s="234">
        <f>F163</f>
        <v>150</v>
      </c>
      <c r="AW125" s="234">
        <f>F174</f>
        <v>161</v>
      </c>
      <c r="AX125" s="234">
        <f>F16</f>
        <v>3</v>
      </c>
      <c r="AY125" s="234">
        <f>F27</f>
        <v>14</v>
      </c>
      <c r="AZ125" s="234">
        <f>F51</f>
        <v>38</v>
      </c>
      <c r="BA125" s="235">
        <f>F62</f>
        <v>49</v>
      </c>
      <c r="BB125" s="239">
        <f t="shared" si="29"/>
        <v>1105</v>
      </c>
      <c r="BC125" s="223"/>
      <c r="BD125" s="236" t="s">
        <v>47</v>
      </c>
      <c r="BE125" s="237" t="s">
        <v>106</v>
      </c>
      <c r="BF125" s="237" t="s">
        <v>69</v>
      </c>
      <c r="BG125" s="237" t="s">
        <v>66</v>
      </c>
      <c r="BH125" s="237" t="s">
        <v>323</v>
      </c>
      <c r="BI125" s="237" t="s">
        <v>46</v>
      </c>
      <c r="BJ125" s="237" t="s">
        <v>30</v>
      </c>
      <c r="BK125" s="237" t="s">
        <v>25</v>
      </c>
      <c r="BL125" s="237" t="s">
        <v>377</v>
      </c>
      <c r="BM125" s="237" t="s">
        <v>72</v>
      </c>
      <c r="BN125" s="237" t="s">
        <v>118</v>
      </c>
      <c r="BO125" s="237" t="s">
        <v>57</v>
      </c>
      <c r="BP125" s="238" t="s">
        <v>31</v>
      </c>
      <c r="BQ125" s="227"/>
    </row>
    <row r="126" spans="1:70" x14ac:dyDescent="0.2">
      <c r="A126" s="14"/>
      <c r="B126" s="14"/>
      <c r="C126" s="14"/>
      <c r="D126" s="251" t="s">
        <v>36</v>
      </c>
      <c r="E126" s="252" t="s">
        <v>401</v>
      </c>
      <c r="F126" s="253">
        <f>B4+(112*B6)</f>
        <v>113</v>
      </c>
      <c r="G126" s="14"/>
      <c r="H126" s="1"/>
      <c r="I126" s="219"/>
      <c r="J126" s="233">
        <f>F65</f>
        <v>52</v>
      </c>
      <c r="K126" s="234">
        <f>F80</f>
        <v>67</v>
      </c>
      <c r="L126" s="234">
        <f>F113</f>
        <v>100</v>
      </c>
      <c r="M126" s="234">
        <f>F134</f>
        <v>121</v>
      </c>
      <c r="N126" s="234">
        <f>F163</f>
        <v>150</v>
      </c>
      <c r="O126" s="234">
        <f>F21</f>
        <v>8</v>
      </c>
      <c r="P126" s="234">
        <f>F44</f>
        <v>31</v>
      </c>
      <c r="Q126" s="234">
        <f>F77</f>
        <v>64</v>
      </c>
      <c r="R126" s="234">
        <f>F94</f>
        <v>81</v>
      </c>
      <c r="S126" s="234">
        <f>F123</f>
        <v>110</v>
      </c>
      <c r="T126" s="234">
        <f>F154</f>
        <v>141</v>
      </c>
      <c r="U126" s="234">
        <f>F170</f>
        <v>157</v>
      </c>
      <c r="V126" s="235">
        <f>F36</f>
        <v>23</v>
      </c>
      <c r="W126" s="239">
        <f t="shared" si="28"/>
        <v>1105</v>
      </c>
      <c r="X126" s="223"/>
      <c r="Y126" s="236" t="s">
        <v>400</v>
      </c>
      <c r="Z126" s="237" t="s">
        <v>21</v>
      </c>
      <c r="AA126" s="237" t="s">
        <v>89</v>
      </c>
      <c r="AB126" s="237" t="s">
        <v>27</v>
      </c>
      <c r="AC126" s="237" t="s">
        <v>25</v>
      </c>
      <c r="AD126" s="237" t="s">
        <v>83</v>
      </c>
      <c r="AE126" s="237" t="s">
        <v>136</v>
      </c>
      <c r="AF126" s="237" t="s">
        <v>165</v>
      </c>
      <c r="AG126" s="237" t="s">
        <v>163</v>
      </c>
      <c r="AH126" s="237" t="s">
        <v>58</v>
      </c>
      <c r="AI126" s="237" t="s">
        <v>10</v>
      </c>
      <c r="AJ126" s="237" t="s">
        <v>392</v>
      </c>
      <c r="AK126" s="238" t="s">
        <v>127</v>
      </c>
      <c r="AL126" s="227"/>
      <c r="AN126" s="219"/>
      <c r="AO126" s="233">
        <f>F100</f>
        <v>87</v>
      </c>
      <c r="AP126" s="234">
        <f>F111</f>
        <v>98</v>
      </c>
      <c r="AQ126" s="234">
        <f>F122</f>
        <v>109</v>
      </c>
      <c r="AR126" s="234">
        <f>F133</f>
        <v>120</v>
      </c>
      <c r="AS126" s="234">
        <f>F144</f>
        <v>131</v>
      </c>
      <c r="AT126" s="234">
        <f>F168</f>
        <v>155</v>
      </c>
      <c r="AU126" s="234">
        <f>F179</f>
        <v>166</v>
      </c>
      <c r="AV126" s="234">
        <f>F21</f>
        <v>8</v>
      </c>
      <c r="AW126" s="234">
        <f>F32</f>
        <v>19</v>
      </c>
      <c r="AX126" s="234">
        <f>F43</f>
        <v>30</v>
      </c>
      <c r="AY126" s="234">
        <f>F54</f>
        <v>41</v>
      </c>
      <c r="AZ126" s="234">
        <f>F78</f>
        <v>65</v>
      </c>
      <c r="BA126" s="235">
        <f>F89</f>
        <v>76</v>
      </c>
      <c r="BB126" s="239">
        <f t="shared" si="29"/>
        <v>1105</v>
      </c>
      <c r="BC126" s="223"/>
      <c r="BD126" s="236" t="s">
        <v>153</v>
      </c>
      <c r="BE126" s="237" t="s">
        <v>119</v>
      </c>
      <c r="BF126" s="237" t="s">
        <v>107</v>
      </c>
      <c r="BG126" s="237" t="s">
        <v>38</v>
      </c>
      <c r="BH126" s="237" t="s">
        <v>156</v>
      </c>
      <c r="BI126" s="237" t="s">
        <v>62</v>
      </c>
      <c r="BJ126" s="237" t="s">
        <v>365</v>
      </c>
      <c r="BK126" s="237" t="s">
        <v>83</v>
      </c>
      <c r="BL126" s="237" t="s">
        <v>34</v>
      </c>
      <c r="BM126" s="237" t="s">
        <v>116</v>
      </c>
      <c r="BN126" s="237" t="s">
        <v>149</v>
      </c>
      <c r="BO126" s="237" t="s">
        <v>366</v>
      </c>
      <c r="BP126" s="238" t="s">
        <v>88</v>
      </c>
      <c r="BQ126" s="227"/>
    </row>
    <row r="127" spans="1:70" x14ac:dyDescent="0.2">
      <c r="A127" s="14"/>
      <c r="B127" s="14"/>
      <c r="C127" s="14"/>
      <c r="D127" s="251" t="s">
        <v>128</v>
      </c>
      <c r="E127" s="252" t="s">
        <v>401</v>
      </c>
      <c r="F127" s="253">
        <f>B4+(113*B6)</f>
        <v>114</v>
      </c>
      <c r="G127" s="14"/>
      <c r="H127" s="1"/>
      <c r="I127" s="219"/>
      <c r="J127" s="233">
        <f>F99</f>
        <v>86</v>
      </c>
      <c r="K127" s="234">
        <f>F122</f>
        <v>109</v>
      </c>
      <c r="L127" s="234">
        <f>F155</f>
        <v>142</v>
      </c>
      <c r="M127" s="234">
        <f>F172</f>
        <v>159</v>
      </c>
      <c r="N127" s="234">
        <f>F32</f>
        <v>19</v>
      </c>
      <c r="O127" s="234">
        <f>F63</f>
        <v>50</v>
      </c>
      <c r="P127" s="234">
        <f>F79</f>
        <v>66</v>
      </c>
      <c r="Q127" s="234">
        <f>F114</f>
        <v>101</v>
      </c>
      <c r="R127" s="234">
        <f>F143</f>
        <v>130</v>
      </c>
      <c r="S127" s="234">
        <f>F158</f>
        <v>145</v>
      </c>
      <c r="T127" s="234">
        <f>F22</f>
        <v>9</v>
      </c>
      <c r="U127" s="234">
        <f>F43</f>
        <v>30</v>
      </c>
      <c r="V127" s="235">
        <f>F72</f>
        <v>59</v>
      </c>
      <c r="W127" s="239">
        <f t="shared" si="28"/>
        <v>1105</v>
      </c>
      <c r="X127" s="223"/>
      <c r="Y127" s="236" t="s">
        <v>40</v>
      </c>
      <c r="Z127" s="237" t="s">
        <v>107</v>
      </c>
      <c r="AA127" s="237" t="s">
        <v>123</v>
      </c>
      <c r="AB127" s="237" t="s">
        <v>368</v>
      </c>
      <c r="AC127" s="237" t="s">
        <v>34</v>
      </c>
      <c r="AD127" s="237" t="s">
        <v>135</v>
      </c>
      <c r="AE127" s="237" t="s">
        <v>15</v>
      </c>
      <c r="AF127" s="237" t="s">
        <v>45</v>
      </c>
      <c r="AG127" s="237" t="s">
        <v>383</v>
      </c>
      <c r="AH127" s="237" t="s">
        <v>121</v>
      </c>
      <c r="AI127" s="237" t="s">
        <v>150</v>
      </c>
      <c r="AJ127" s="237" t="s">
        <v>116</v>
      </c>
      <c r="AK127" s="238" t="s">
        <v>142</v>
      </c>
      <c r="AL127" s="227"/>
      <c r="AN127" s="219"/>
      <c r="AO127" s="233">
        <f>F127</f>
        <v>114</v>
      </c>
      <c r="AP127" s="234">
        <f>F138</f>
        <v>125</v>
      </c>
      <c r="AQ127" s="234">
        <f>F149</f>
        <v>136</v>
      </c>
      <c r="AR127" s="234">
        <f>F160</f>
        <v>147</v>
      </c>
      <c r="AS127" s="234">
        <f>F171</f>
        <v>158</v>
      </c>
      <c r="AT127" s="234">
        <f>F26</f>
        <v>13</v>
      </c>
      <c r="AU127" s="234">
        <f>F37</f>
        <v>24</v>
      </c>
      <c r="AV127" s="234">
        <f>F48</f>
        <v>35</v>
      </c>
      <c r="AW127" s="234">
        <f>F59</f>
        <v>46</v>
      </c>
      <c r="AX127" s="234">
        <f>F70</f>
        <v>57</v>
      </c>
      <c r="AY127" s="234">
        <f>F81</f>
        <v>68</v>
      </c>
      <c r="AZ127" s="234">
        <f>F92</f>
        <v>79</v>
      </c>
      <c r="BA127" s="235">
        <f>F116</f>
        <v>103</v>
      </c>
      <c r="BB127" s="239">
        <f t="shared" si="29"/>
        <v>1105</v>
      </c>
      <c r="BC127" s="223"/>
      <c r="BD127" s="236" t="s">
        <v>128</v>
      </c>
      <c r="BE127" s="237" t="s">
        <v>133</v>
      </c>
      <c r="BF127" s="237" t="s">
        <v>75</v>
      </c>
      <c r="BG127" s="237" t="s">
        <v>147</v>
      </c>
      <c r="BH127" s="237" t="s">
        <v>384</v>
      </c>
      <c r="BI127" s="237" t="s">
        <v>375</v>
      </c>
      <c r="BJ127" s="237" t="s">
        <v>65</v>
      </c>
      <c r="BK127" s="237" t="s">
        <v>26</v>
      </c>
      <c r="BL127" s="237" t="s">
        <v>59</v>
      </c>
      <c r="BM127" s="237" t="s">
        <v>29</v>
      </c>
      <c r="BN127" s="237" t="s">
        <v>94</v>
      </c>
      <c r="BO127" s="237" t="s">
        <v>84</v>
      </c>
      <c r="BP127" s="238" t="s">
        <v>139</v>
      </c>
      <c r="BQ127" s="227"/>
    </row>
    <row r="128" spans="1:70" x14ac:dyDescent="0.2">
      <c r="A128" s="14"/>
      <c r="B128" s="14"/>
      <c r="C128" s="14"/>
      <c r="D128" s="251" t="s">
        <v>148</v>
      </c>
      <c r="E128" s="252" t="s">
        <v>401</v>
      </c>
      <c r="F128" s="253">
        <f>B4+(114*B6)</f>
        <v>115</v>
      </c>
      <c r="G128" s="14"/>
      <c r="H128" s="1"/>
      <c r="I128" s="219"/>
      <c r="J128" s="233">
        <f>F141</f>
        <v>128</v>
      </c>
      <c r="K128" s="234">
        <f>F157</f>
        <v>144</v>
      </c>
      <c r="L128" s="234">
        <f>F23</f>
        <v>10</v>
      </c>
      <c r="M128" s="234">
        <f>F52</f>
        <v>39</v>
      </c>
      <c r="N128" s="234">
        <f>F67</f>
        <v>54</v>
      </c>
      <c r="O128" s="234">
        <f>F100</f>
        <v>87</v>
      </c>
      <c r="P128" s="234">
        <f>F121</f>
        <v>108</v>
      </c>
      <c r="Q128" s="234">
        <f>F150</f>
        <v>137</v>
      </c>
      <c r="R128" s="234">
        <f>F177</f>
        <v>164</v>
      </c>
      <c r="S128" s="234">
        <f>F31</f>
        <v>18</v>
      </c>
      <c r="T128" s="234">
        <f>F64</f>
        <v>51</v>
      </c>
      <c r="U128" s="234">
        <f>F81</f>
        <v>68</v>
      </c>
      <c r="V128" s="235">
        <f>F110</f>
        <v>97</v>
      </c>
      <c r="W128" s="239">
        <f t="shared" si="28"/>
        <v>1105</v>
      </c>
      <c r="X128" s="223"/>
      <c r="Y128" s="236" t="s">
        <v>46</v>
      </c>
      <c r="Z128" s="237" t="s">
        <v>169</v>
      </c>
      <c r="AA128" s="237" t="s">
        <v>115</v>
      </c>
      <c r="AB128" s="237" t="s">
        <v>379</v>
      </c>
      <c r="AC128" s="237" t="s">
        <v>18</v>
      </c>
      <c r="AD128" s="237" t="s">
        <v>153</v>
      </c>
      <c r="AE128" s="237" t="s">
        <v>108</v>
      </c>
      <c r="AF128" s="237" t="s">
        <v>41</v>
      </c>
      <c r="AG128" s="237" t="s">
        <v>386</v>
      </c>
      <c r="AH128" s="237" t="s">
        <v>91</v>
      </c>
      <c r="AI128" s="237" t="s">
        <v>146</v>
      </c>
      <c r="AJ128" s="237" t="s">
        <v>94</v>
      </c>
      <c r="AK128" s="238" t="s">
        <v>145</v>
      </c>
      <c r="AL128" s="227"/>
      <c r="AN128" s="219"/>
      <c r="AO128" s="233">
        <f>F154</f>
        <v>141</v>
      </c>
      <c r="AP128" s="234">
        <f>F165</f>
        <v>152</v>
      </c>
      <c r="AQ128" s="234">
        <f>F176</f>
        <v>163</v>
      </c>
      <c r="AR128" s="234">
        <f>F18</f>
        <v>5</v>
      </c>
      <c r="AS128" s="234">
        <f>F29</f>
        <v>16</v>
      </c>
      <c r="AT128" s="234">
        <f>F40</f>
        <v>27</v>
      </c>
      <c r="AU128" s="234">
        <f>F64</f>
        <v>51</v>
      </c>
      <c r="AV128" s="234">
        <f>F75</f>
        <v>62</v>
      </c>
      <c r="AW128" s="234">
        <f>F86</f>
        <v>73</v>
      </c>
      <c r="AX128" s="234">
        <f>F97</f>
        <v>84</v>
      </c>
      <c r="AY128" s="234">
        <f>F108</f>
        <v>95</v>
      </c>
      <c r="AZ128" s="234">
        <f>F119</f>
        <v>106</v>
      </c>
      <c r="BA128" s="235">
        <f>F143</f>
        <v>130</v>
      </c>
      <c r="BB128" s="239">
        <f t="shared" si="29"/>
        <v>1105</v>
      </c>
      <c r="BC128" s="223"/>
      <c r="BD128" s="236" t="s">
        <v>10</v>
      </c>
      <c r="BE128" s="237" t="s">
        <v>79</v>
      </c>
      <c r="BF128" s="237" t="s">
        <v>378</v>
      </c>
      <c r="BG128" s="237" t="s">
        <v>144</v>
      </c>
      <c r="BH128" s="237" t="s">
        <v>19</v>
      </c>
      <c r="BI128" s="237" t="s">
        <v>93</v>
      </c>
      <c r="BJ128" s="237" t="s">
        <v>146</v>
      </c>
      <c r="BK128" s="237" t="s">
        <v>44</v>
      </c>
      <c r="BL128" s="237" t="s">
        <v>81</v>
      </c>
      <c r="BM128" s="237" t="s">
        <v>71</v>
      </c>
      <c r="BN128" s="237" t="s">
        <v>56</v>
      </c>
      <c r="BO128" s="237" t="s">
        <v>134</v>
      </c>
      <c r="BP128" s="238" t="s">
        <v>383</v>
      </c>
      <c r="BQ128" s="227"/>
    </row>
    <row r="129" spans="1:70" ht="13.5" thickBot="1" x14ac:dyDescent="0.25">
      <c r="A129" s="14"/>
      <c r="B129" s="14"/>
      <c r="C129" s="14"/>
      <c r="D129" s="251" t="s">
        <v>131</v>
      </c>
      <c r="E129" s="252" t="s">
        <v>401</v>
      </c>
      <c r="F129" s="264">
        <f>B4+(115*B6)</f>
        <v>116</v>
      </c>
      <c r="G129" s="14"/>
      <c r="H129" s="1"/>
      <c r="I129" s="219"/>
      <c r="J129" s="254">
        <f>F178</f>
        <v>165</v>
      </c>
      <c r="K129" s="255">
        <f>F30</f>
        <v>17</v>
      </c>
      <c r="L129" s="255">
        <f>F59</f>
        <v>46</v>
      </c>
      <c r="M129" s="255">
        <f>F86</f>
        <v>73</v>
      </c>
      <c r="N129" s="255">
        <f>F109</f>
        <v>96</v>
      </c>
      <c r="O129" s="255">
        <f>F142</f>
        <v>129</v>
      </c>
      <c r="P129" s="255">
        <f>F159</f>
        <v>146</v>
      </c>
      <c r="Q129" s="255">
        <f>F19</f>
        <v>6</v>
      </c>
      <c r="R129" s="255">
        <f>F50</f>
        <v>37</v>
      </c>
      <c r="S129" s="255">
        <f>F66</f>
        <v>53</v>
      </c>
      <c r="T129" s="255">
        <f>F101</f>
        <v>88</v>
      </c>
      <c r="U129" s="255">
        <f>F130</f>
        <v>117</v>
      </c>
      <c r="V129" s="256">
        <f>F145</f>
        <v>132</v>
      </c>
      <c r="W129" s="239">
        <f t="shared" si="28"/>
        <v>1105</v>
      </c>
      <c r="X129" s="223"/>
      <c r="Y129" s="257" t="s">
        <v>367</v>
      </c>
      <c r="Z129" s="258" t="s">
        <v>23</v>
      </c>
      <c r="AA129" s="258" t="s">
        <v>59</v>
      </c>
      <c r="AB129" s="258" t="s">
        <v>81</v>
      </c>
      <c r="AC129" s="258" t="s">
        <v>48</v>
      </c>
      <c r="AD129" s="258" t="s">
        <v>96</v>
      </c>
      <c r="AE129" s="258" t="s">
        <v>112</v>
      </c>
      <c r="AF129" s="258" t="s">
        <v>28</v>
      </c>
      <c r="AG129" s="258" t="s">
        <v>176</v>
      </c>
      <c r="AH129" s="258" t="s">
        <v>138</v>
      </c>
      <c r="AI129" s="258" t="s">
        <v>95</v>
      </c>
      <c r="AJ129" s="258" t="s">
        <v>323</v>
      </c>
      <c r="AK129" s="259" t="s">
        <v>74</v>
      </c>
      <c r="AL129" s="227"/>
      <c r="AN129" s="219"/>
      <c r="AO129" s="254">
        <f>F181</f>
        <v>168</v>
      </c>
      <c r="AP129" s="255">
        <f>F23</f>
        <v>10</v>
      </c>
      <c r="AQ129" s="255">
        <f>F34</f>
        <v>21</v>
      </c>
      <c r="AR129" s="255">
        <f>F45</f>
        <v>32</v>
      </c>
      <c r="AS129" s="255">
        <f>F56</f>
        <v>43</v>
      </c>
      <c r="AT129" s="255">
        <f>F67</f>
        <v>54</v>
      </c>
      <c r="AU129" s="255">
        <f>F91</f>
        <v>78</v>
      </c>
      <c r="AV129" s="255">
        <f>F102</f>
        <v>89</v>
      </c>
      <c r="AW129" s="255">
        <f>F113</f>
        <v>100</v>
      </c>
      <c r="AX129" s="255">
        <f>F124</f>
        <v>111</v>
      </c>
      <c r="AY129" s="255">
        <f>F135</f>
        <v>122</v>
      </c>
      <c r="AZ129" s="255">
        <f>F146</f>
        <v>133</v>
      </c>
      <c r="BA129" s="256">
        <f>F157</f>
        <v>144</v>
      </c>
      <c r="BB129" s="239">
        <f t="shared" si="29"/>
        <v>1105</v>
      </c>
      <c r="BC129" s="223"/>
      <c r="BD129" s="257" t="s">
        <v>393</v>
      </c>
      <c r="BE129" s="258" t="s">
        <v>115</v>
      </c>
      <c r="BF129" s="258" t="s">
        <v>54</v>
      </c>
      <c r="BG129" s="258" t="s">
        <v>114</v>
      </c>
      <c r="BH129" s="258" t="s">
        <v>39</v>
      </c>
      <c r="BI129" s="258" t="s">
        <v>18</v>
      </c>
      <c r="BJ129" s="258" t="s">
        <v>369</v>
      </c>
      <c r="BK129" s="258" t="s">
        <v>32</v>
      </c>
      <c r="BL129" s="258" t="s">
        <v>89</v>
      </c>
      <c r="BM129" s="258" t="s">
        <v>14</v>
      </c>
      <c r="BN129" s="258" t="s">
        <v>155</v>
      </c>
      <c r="BO129" s="258" t="s">
        <v>126</v>
      </c>
      <c r="BP129" s="259" t="s">
        <v>169</v>
      </c>
      <c r="BQ129" s="227"/>
    </row>
    <row r="130" spans="1:70" x14ac:dyDescent="0.2">
      <c r="A130" s="14"/>
      <c r="B130" s="14"/>
      <c r="C130" s="14"/>
      <c r="D130" s="251" t="s">
        <v>323</v>
      </c>
      <c r="E130" s="252" t="s">
        <v>401</v>
      </c>
      <c r="F130" s="264">
        <f>B4+(116*B6)</f>
        <v>117</v>
      </c>
      <c r="G130" s="14"/>
      <c r="H130" s="1"/>
      <c r="I130" s="219"/>
      <c r="J130" s="260">
        <f t="shared" ref="J130:V130" si="30">J117+J118+J119+J120+J121+J122+J123+J124+J125+J126+J127+J128+J129</f>
        <v>1105</v>
      </c>
      <c r="K130" s="261">
        <f t="shared" si="30"/>
        <v>1105</v>
      </c>
      <c r="L130" s="261">
        <f t="shared" si="30"/>
        <v>1105</v>
      </c>
      <c r="M130" s="261">
        <f t="shared" si="30"/>
        <v>1105</v>
      </c>
      <c r="N130" s="261">
        <f t="shared" si="30"/>
        <v>1105</v>
      </c>
      <c r="O130" s="261">
        <f t="shared" si="30"/>
        <v>1105</v>
      </c>
      <c r="P130" s="261">
        <f t="shared" si="30"/>
        <v>1105</v>
      </c>
      <c r="Q130" s="261">
        <f t="shared" si="30"/>
        <v>1105</v>
      </c>
      <c r="R130" s="261">
        <f t="shared" si="30"/>
        <v>1105</v>
      </c>
      <c r="S130" s="261">
        <f t="shared" si="30"/>
        <v>1105</v>
      </c>
      <c r="T130" s="261">
        <f t="shared" si="30"/>
        <v>1105</v>
      </c>
      <c r="U130" s="261">
        <f t="shared" si="30"/>
        <v>1105</v>
      </c>
      <c r="V130" s="261">
        <f t="shared" si="30"/>
        <v>1105</v>
      </c>
      <c r="W130" s="262">
        <f>J117^2+K118^2+L119^2+M120^2+N121^2+O122^2+P123^2+Q124^2+R125^2+S126^2+T127^2+U128^2+V129^2</f>
        <v>124865</v>
      </c>
      <c r="X130" s="223" t="s">
        <v>0</v>
      </c>
      <c r="Y130" s="223"/>
      <c r="Z130" s="223"/>
      <c r="AA130" s="223"/>
      <c r="AB130" s="223"/>
      <c r="AC130" s="223"/>
      <c r="AD130" s="223"/>
      <c r="AE130" s="223"/>
      <c r="AF130" s="223"/>
      <c r="AG130" s="223"/>
      <c r="AH130" s="223"/>
      <c r="AI130" s="223"/>
      <c r="AJ130" s="223"/>
      <c r="AK130" s="223"/>
      <c r="AL130" s="227"/>
      <c r="AN130" s="219"/>
      <c r="AO130" s="260">
        <f t="shared" ref="AO130:BA130" si="31">AO117+AO118+AO119+AO120+AO121+AO122+AO123+AO124+AO125+AO126+AO127+AO128+AO129</f>
        <v>1105</v>
      </c>
      <c r="AP130" s="261">
        <f t="shared" si="31"/>
        <v>1105</v>
      </c>
      <c r="AQ130" s="261">
        <f t="shared" si="31"/>
        <v>1105</v>
      </c>
      <c r="AR130" s="261">
        <f t="shared" si="31"/>
        <v>1105</v>
      </c>
      <c r="AS130" s="261">
        <f t="shared" si="31"/>
        <v>1105</v>
      </c>
      <c r="AT130" s="261">
        <f t="shared" si="31"/>
        <v>1105</v>
      </c>
      <c r="AU130" s="261">
        <f t="shared" si="31"/>
        <v>1105</v>
      </c>
      <c r="AV130" s="261">
        <f t="shared" si="31"/>
        <v>1105</v>
      </c>
      <c r="AW130" s="261">
        <f t="shared" si="31"/>
        <v>1105</v>
      </c>
      <c r="AX130" s="261">
        <f t="shared" si="31"/>
        <v>1105</v>
      </c>
      <c r="AY130" s="261">
        <f t="shared" si="31"/>
        <v>1105</v>
      </c>
      <c r="AZ130" s="261">
        <f t="shared" si="31"/>
        <v>1105</v>
      </c>
      <c r="BA130" s="261">
        <f t="shared" si="31"/>
        <v>1105</v>
      </c>
      <c r="BB130" s="262">
        <f>AO117+AP118+AQ119+AR120+AS121+AT122+AU123+AV124+AW125+AX126+AY127+AZ128+BA129</f>
        <v>1105</v>
      </c>
      <c r="BC130" s="223"/>
      <c r="BD130" s="223"/>
      <c r="BE130" s="223"/>
      <c r="BF130" s="223"/>
      <c r="BG130" s="223"/>
      <c r="BH130" s="223"/>
      <c r="BI130" s="223"/>
      <c r="BJ130" s="223"/>
      <c r="BK130" s="223"/>
      <c r="BL130" s="223"/>
      <c r="BM130" s="223"/>
      <c r="BN130" s="223"/>
      <c r="BO130" s="223"/>
      <c r="BP130" s="223"/>
      <c r="BQ130" s="227"/>
    </row>
    <row r="131" spans="1:70" x14ac:dyDescent="0.2">
      <c r="A131" s="14"/>
      <c r="B131" s="14"/>
      <c r="C131" s="14"/>
      <c r="D131" s="251" t="s">
        <v>60</v>
      </c>
      <c r="E131" s="252" t="s">
        <v>401</v>
      </c>
      <c r="F131" s="253">
        <f>B4+(117*B6)</f>
        <v>118</v>
      </c>
      <c r="G131" s="14"/>
      <c r="H131" s="1"/>
      <c r="I131" s="219"/>
      <c r="J131" s="269">
        <f>J129+K117+L118+M119+N120+O121+P122+Q123+R124+S125+T126+U127+V128</f>
        <v>1105</v>
      </c>
      <c r="K131" s="270">
        <f>K129+J128+L117+M118+N119+O120+P121+Q122+R123+S124+T125+U126+V127</f>
        <v>1105</v>
      </c>
      <c r="L131" s="270">
        <f>L129+K128+J127+M117+N118+O119+P120+Q121+R122+S123+T124+U125+V126</f>
        <v>1105</v>
      </c>
      <c r="M131" s="270">
        <f>M129+L128+K127+J126+N117+O118+P119+Q120+R121+S122+T123+U124+V125</f>
        <v>1105</v>
      </c>
      <c r="N131" s="270">
        <f>N129+M128+L127+K126+J125+O117+P118+Q119+R120+S121+T122+U123+V124</f>
        <v>1105</v>
      </c>
      <c r="O131" s="270">
        <f>O129+N128+M127+L126+K125+J124+P117+Q118+R119+S120+T121+U122+V123</f>
        <v>1105</v>
      </c>
      <c r="P131" s="270">
        <f>P129+O128+N127+M126+L125+K124+J123+Q117+R118+S119+T120+U121+V122</f>
        <v>1105</v>
      </c>
      <c r="Q131" s="270">
        <f>Q129+P128+O127+N126+M125+L124+K123+J122+R117+S118+T119+U120+V121</f>
        <v>1105</v>
      </c>
      <c r="R131" s="270">
        <f>R129+Q128+P127+O126+N125+M124+L123+K122+J121+S117+T118+U119+V120</f>
        <v>1105</v>
      </c>
      <c r="S131" s="270">
        <f>S129+R128+Q127+P126+O125+N124+M123+L122+K121+J120+T117+U118+V119</f>
        <v>1105</v>
      </c>
      <c r="T131" s="270">
        <f>T129+S128+R127+Q126+P125+O124+N123+M122+L121+K120+J119+U117+V118</f>
        <v>1105</v>
      </c>
      <c r="U131" s="270">
        <f>U129+T128+S127+R126+Q125+P124+O123+N122+M121+L120+K119+J118+V117</f>
        <v>1105</v>
      </c>
      <c r="V131" s="270">
        <f>V129+U128+T127+S126+R125+Q124+P123+O122+N121+M120+L119+K118+J117</f>
        <v>1105</v>
      </c>
      <c r="W131" s="271">
        <f>V117^2+U118^2+T119^2+S120^2+R121^2+Q122^2+P123^2+O124^2+N125^2+M126^2+L127^2+K128^2+J129^2</f>
        <v>124865</v>
      </c>
      <c r="X131" s="223"/>
      <c r="Y131" s="280" t="s">
        <v>430</v>
      </c>
      <c r="Z131" s="223"/>
      <c r="AA131" s="223"/>
      <c r="AB131" s="223"/>
      <c r="AC131" s="223"/>
      <c r="AD131" s="223"/>
      <c r="AE131" s="223"/>
      <c r="AF131" s="223"/>
      <c r="AG131" s="223"/>
      <c r="AH131" s="223"/>
      <c r="AI131" s="223"/>
      <c r="AJ131" s="223"/>
      <c r="AK131" s="223"/>
      <c r="AL131" s="227"/>
      <c r="AN131" s="219"/>
      <c r="AO131" s="269">
        <f>AO129+AP117+AQ118+AR119+AS120+AT121+AU122+AV123+AW124+AX125+AY126+AZ127+BA128</f>
        <v>1105</v>
      </c>
      <c r="AP131" s="270">
        <f>AP129+AO128+AQ117+AR118+AS119+AT120+AU121+AV122+AW123+AX124+AY125+AZ126+BA127</f>
        <v>1105</v>
      </c>
      <c r="AQ131" s="270">
        <f>AQ129+AP128+AO127+AR117+AS118+AT119+AU120+AV121+AW122+AX123+AY124+AZ125+BA126</f>
        <v>1105</v>
      </c>
      <c r="AR131" s="270">
        <f>AR129+AQ128+AP127+AO126+AS117+AT118+AU119+AV120+AW121+AX122+AY123+AZ124+BA125</f>
        <v>1105</v>
      </c>
      <c r="AS131" s="270">
        <f>AS129+AR128+AQ127+AP126+AO125+AT117+AU118+AV119+AW120+AX121+AY122+AZ123+BA124</f>
        <v>1105</v>
      </c>
      <c r="AT131" s="270">
        <f>AT129+AS128+AR127+AQ126+AP125+AO124+AU117+AV118+AW119+AX120+AY121+AZ122+BA123</f>
        <v>1105</v>
      </c>
      <c r="AU131" s="270">
        <f>AU129+AT128+AS127+AR126+AQ125+AP124+AO123+AV117+AW118+AX119+AY120+AZ121+BA122</f>
        <v>1105</v>
      </c>
      <c r="AV131" s="270">
        <f>AV129+AU128+AT127+AS126+AR125+AQ124+AP123+AO122+AW117+AX118+AY119+AZ120+BA121</f>
        <v>1105</v>
      </c>
      <c r="AW131" s="270">
        <f>AW129+AV128+AU127+AT126+AS125+AR124+AQ123+AP122+AO121+AX117+AY118+AZ119+BA120</f>
        <v>1105</v>
      </c>
      <c r="AX131" s="270">
        <f>AX129+AW128+AV127+AU126+AT125+AS124+AR123+AQ122+AP121+AO120+AY117+AZ118+BA119</f>
        <v>1105</v>
      </c>
      <c r="AY131" s="270">
        <f>AY129+AX128+AW127+AV126+AU125+AT124+AS123+AR122+AQ121+AP120+AO119+AZ117+BA118</f>
        <v>1105</v>
      </c>
      <c r="AZ131" s="270">
        <f>AZ129+AY128+AX127+AW126+AV125+AU124+AT123+AS122+AR121+AQ120+AP119+AO118+BA117</f>
        <v>1105</v>
      </c>
      <c r="BA131" s="270">
        <f>BA129+AZ128+AY127+AX126+AW125+AV124+AU123+AT122+AS121+AR120+AQ119+AP118+AO117</f>
        <v>1105</v>
      </c>
      <c r="BB131" s="271">
        <f>BA117+AZ118+AY119+AX120+AW121+AV122+AU123+AT124+AS125+AR126+AQ127+AP128+AO129</f>
        <v>1105</v>
      </c>
      <c r="BC131" s="223"/>
      <c r="BD131" s="282" t="s">
        <v>431</v>
      </c>
      <c r="BE131" s="283"/>
      <c r="BF131" s="283"/>
      <c r="BG131" s="283"/>
      <c r="BH131" s="283"/>
      <c r="BI131" s="283"/>
      <c r="BJ131" s="283"/>
      <c r="BK131" s="283"/>
      <c r="BL131" s="283"/>
      <c r="BM131" s="283"/>
      <c r="BN131" s="283"/>
      <c r="BO131" s="283"/>
      <c r="BP131" s="283"/>
      <c r="BQ131" s="227"/>
    </row>
    <row r="132" spans="1:70" ht="13.5" thickBot="1" x14ac:dyDescent="0.25">
      <c r="A132" s="14"/>
      <c r="B132" s="14"/>
      <c r="C132" s="14"/>
      <c r="D132" s="251" t="s">
        <v>175</v>
      </c>
      <c r="E132" s="252" t="s">
        <v>401</v>
      </c>
      <c r="F132" s="253">
        <f>B4+(118*B6)</f>
        <v>119</v>
      </c>
      <c r="G132" s="14"/>
      <c r="H132" s="1"/>
      <c r="I132" s="219"/>
      <c r="J132" s="272">
        <f>J117+K129+L128+M127+N126+O125+P124+Q123+R122+S121+T120+U119+V118</f>
        <v>1105</v>
      </c>
      <c r="K132" s="273">
        <f>K117+J118+L129+M128+N127+O126+P125+Q124+R123+S122+T121+U120+V119</f>
        <v>1105</v>
      </c>
      <c r="L132" s="273">
        <f>L117+K118+J119+M129+N128+O127+P126+Q125+R124+S123+T122+U121+V120</f>
        <v>1105</v>
      </c>
      <c r="M132" s="273">
        <f>M117+L118+K119+J120+N129+O128+P127+Q126+R125+S124+T123+U122+V121</f>
        <v>1105</v>
      </c>
      <c r="N132" s="273">
        <f>N117+M118+L119+K120+J121+O129+P128+Q127+R126+S125+T124+U123+V122</f>
        <v>1105</v>
      </c>
      <c r="O132" s="273">
        <f>O117+N118+M119+L120+K121+J122+P129+Q128+R127+S126+T125+U124+V123</f>
        <v>1105</v>
      </c>
      <c r="P132" s="273">
        <f>P117+O118+N119+M120+L121+K122+J123+Q129+R128+S127+T126+U125+V124</f>
        <v>1105</v>
      </c>
      <c r="Q132" s="273">
        <f>Q117+P118+O119+N120+M121+L122+K123+J124+R129+S128+T127+U126+V125</f>
        <v>1105</v>
      </c>
      <c r="R132" s="273">
        <f>R117+Q118+P119+O120+N121+M122+L123+K124+J125+S129+T128+U127+V126</f>
        <v>1105</v>
      </c>
      <c r="S132" s="273">
        <f>S117+R118+Q119+P120+O121+N122+M123+L124+K125+J126+T129+U128+V127</f>
        <v>1105</v>
      </c>
      <c r="T132" s="273">
        <f>T117+S118+R119+Q120+P121+O122+N123+M124+L125+K126+J127+U129+V128</f>
        <v>1105</v>
      </c>
      <c r="U132" s="273">
        <f>U117+T118+S119+R120+Q121+P122+O123+N124+M125+L126+K127+J128+V129</f>
        <v>1105</v>
      </c>
      <c r="V132" s="273">
        <f>V117+U118+T119+S120+R121+Q122+P123+O124+N125+M126+L127+K128+J129</f>
        <v>1105</v>
      </c>
      <c r="W132" s="274"/>
      <c r="X132" s="223"/>
      <c r="Y132" s="280" t="s">
        <v>432</v>
      </c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3"/>
      <c r="AJ132" s="223"/>
      <c r="AK132" s="223"/>
      <c r="AL132" s="227"/>
      <c r="AN132" s="219"/>
      <c r="AO132" s="272">
        <f>AO117+AP129+AQ128+AR127+AS126+AT125+AU124+AV123+AW122+AX121+AY120+AZ119+BA118</f>
        <v>1105</v>
      </c>
      <c r="AP132" s="273">
        <f>AP117+AO118+AQ129+AR128+AS127+AT126+AU125+AV124+AW123+AX122+AY121+AZ120+BA119</f>
        <v>1105</v>
      </c>
      <c r="AQ132" s="273">
        <f>AQ117+AP118+AO119+AR129+AS128+AT127+AU126+AV125+AW124+AX123+AY122+AZ121+BA120</f>
        <v>1105</v>
      </c>
      <c r="AR132" s="273">
        <f>AR117+AQ118+AP119+AO120+AS129+AT128+AU127+AV126+AW125+AX124+AY123+AZ122+BA121</f>
        <v>1105</v>
      </c>
      <c r="AS132" s="273">
        <f>AS117+AR118+AQ119+AP120+AO121+AT129+AU128+AV127+AW126+AX125+AY124+AZ123+BA122</f>
        <v>1105</v>
      </c>
      <c r="AT132" s="273">
        <f>AT117+AS118+AR119+AQ120+AP121+AO122+AU129+AV128+AW127+AX126+AY125+AZ124+BA123</f>
        <v>1105</v>
      </c>
      <c r="AU132" s="273">
        <f>AU117+AT118+AS119+AR120+AQ121+AP122+AO123+AV129+AW128+AX127+AY126+AZ125+BA124</f>
        <v>1105</v>
      </c>
      <c r="AV132" s="273">
        <f>AV117+AU118+AT119+AS120+AR121+AQ122+AP123+AO124+AW129+AX128+AY127+AZ126+BA125</f>
        <v>1105</v>
      </c>
      <c r="AW132" s="273">
        <f>AW117+AV118+AU119+AT120+AS121+AR122+AQ123+AP124+AO125+AX129+AY128+AZ127+BA126</f>
        <v>1105</v>
      </c>
      <c r="AX132" s="273">
        <f>AX117+AW118+AV119+AU120+AT121+AS122+AR123+AQ124+AP125+AO126+AY129+AZ128+BA127</f>
        <v>1105</v>
      </c>
      <c r="AY132" s="273">
        <f>AY117+AX118+AW119+AV120+AU121+AT122+AS123+AR124+AQ125+AP126+AO127+AZ129+BA128</f>
        <v>1105</v>
      </c>
      <c r="AZ132" s="273">
        <f>AZ117+AY118+AX119+AW120+AV121+AU122+AT123+AS124+AR125+AQ126+AP127+AO128+BA129</f>
        <v>1105</v>
      </c>
      <c r="BA132" s="273">
        <f>BA117+AZ118+AY119+AX120+AW121+AV122+AU123+AT124+AS125+AR126+AQ127+AP128+AO129</f>
        <v>1105</v>
      </c>
      <c r="BB132" s="281"/>
      <c r="BC132" s="223"/>
      <c r="BD132" s="282" t="s">
        <v>433</v>
      </c>
      <c r="BE132" s="283"/>
      <c r="BF132" s="283"/>
      <c r="BG132" s="283"/>
      <c r="BH132" s="283"/>
      <c r="BI132" s="283"/>
      <c r="BJ132" s="283"/>
      <c r="BK132" s="283"/>
      <c r="BL132" s="283"/>
      <c r="BM132" s="283"/>
      <c r="BN132" s="283"/>
      <c r="BO132" s="283"/>
      <c r="BP132" s="283"/>
      <c r="BQ132" s="227"/>
      <c r="BR132" s="279"/>
    </row>
    <row r="133" spans="1:70" ht="13.5" thickBot="1" x14ac:dyDescent="0.25">
      <c r="A133" s="14"/>
      <c r="B133" s="14"/>
      <c r="C133" s="14"/>
      <c r="D133" s="251" t="s">
        <v>38</v>
      </c>
      <c r="E133" s="252" t="s">
        <v>401</v>
      </c>
      <c r="F133" s="264">
        <f>B4+(119*B6)</f>
        <v>120</v>
      </c>
      <c r="G133" s="14"/>
      <c r="H133" s="1"/>
      <c r="I133" s="219"/>
      <c r="J133" s="223"/>
      <c r="K133" s="223"/>
      <c r="L133" s="223"/>
      <c r="M133" s="223"/>
      <c r="N133" s="223"/>
      <c r="O133" s="223"/>
      <c r="P133" s="223"/>
      <c r="Q133" s="223"/>
      <c r="R133" s="223"/>
      <c r="S133" s="223"/>
      <c r="T133" s="223"/>
      <c r="U133" s="223"/>
      <c r="V133" s="223"/>
      <c r="W133" s="223"/>
      <c r="X133" s="223"/>
      <c r="Y133" s="223"/>
      <c r="Z133" s="223"/>
      <c r="AA133" s="223"/>
      <c r="AB133" s="223"/>
      <c r="AC133" s="223"/>
      <c r="AD133" s="223"/>
      <c r="AE133" s="223"/>
      <c r="AF133" s="223"/>
      <c r="AG133" s="223"/>
      <c r="AH133" s="223"/>
      <c r="AI133" s="223"/>
      <c r="AJ133" s="223"/>
      <c r="AK133" s="223"/>
      <c r="AL133" s="227"/>
      <c r="AN133" s="219"/>
      <c r="AO133" s="223"/>
      <c r="AP133" s="223"/>
      <c r="AQ133" s="223"/>
      <c r="AR133" s="223"/>
      <c r="AS133" s="223"/>
      <c r="AT133" s="223"/>
      <c r="AU133" s="223"/>
      <c r="AV133" s="223"/>
      <c r="AW133" s="223"/>
      <c r="AX133" s="223"/>
      <c r="AY133" s="223"/>
      <c r="AZ133" s="223"/>
      <c r="BA133" s="223"/>
      <c r="BB133" s="223"/>
      <c r="BC133" s="223"/>
      <c r="BD133" s="223"/>
      <c r="BE133" s="223"/>
      <c r="BF133" s="223"/>
      <c r="BG133" s="223"/>
      <c r="BH133" s="223"/>
      <c r="BI133" s="223"/>
      <c r="BJ133" s="223"/>
      <c r="BK133" s="223"/>
      <c r="BL133" s="223"/>
      <c r="BM133" s="223"/>
      <c r="BN133" s="223"/>
      <c r="BO133" s="223"/>
      <c r="BP133" s="223"/>
      <c r="BQ133" s="227"/>
      <c r="BR133" s="279"/>
    </row>
    <row r="134" spans="1:70" ht="13.5" thickBot="1" x14ac:dyDescent="0.25">
      <c r="A134" s="14"/>
      <c r="B134" s="14"/>
      <c r="C134" s="14"/>
      <c r="D134" s="251" t="s">
        <v>27</v>
      </c>
      <c r="E134" s="252" t="s">
        <v>401</v>
      </c>
      <c r="F134" s="264">
        <f>B4+(120*B6)</f>
        <v>121</v>
      </c>
      <c r="G134" s="14"/>
      <c r="H134" s="1"/>
      <c r="I134" s="210"/>
      <c r="J134" s="210"/>
      <c r="K134" s="210" t="s">
        <v>0</v>
      </c>
      <c r="L134" s="210"/>
      <c r="M134" s="210"/>
      <c r="N134" s="210"/>
      <c r="O134" s="210"/>
      <c r="P134" s="211"/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1"/>
      <c r="AF134" s="210"/>
      <c r="AG134" s="210"/>
      <c r="AH134" s="210"/>
      <c r="AI134" s="210"/>
      <c r="AJ134" s="210"/>
      <c r="AK134" s="210"/>
      <c r="AL134" s="210"/>
      <c r="AN134" s="210" t="s">
        <v>0</v>
      </c>
      <c r="AO134" s="210"/>
      <c r="AP134" s="210" t="s">
        <v>0</v>
      </c>
      <c r="AQ134" s="210"/>
      <c r="AR134" s="210"/>
      <c r="AS134" s="210"/>
      <c r="AT134" s="210"/>
      <c r="AU134" s="211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  <c r="BI134" s="210"/>
      <c r="BJ134" s="211"/>
      <c r="BK134" s="210"/>
      <c r="BL134" s="210"/>
      <c r="BM134" s="210"/>
      <c r="BN134" s="210"/>
      <c r="BO134" s="210"/>
      <c r="BP134" s="210"/>
      <c r="BQ134" s="210"/>
    </row>
    <row r="135" spans="1:70" ht="13.5" thickBot="1" x14ac:dyDescent="0.25">
      <c r="A135" s="14"/>
      <c r="B135" s="14"/>
      <c r="C135" s="14"/>
      <c r="D135" s="251" t="s">
        <v>155</v>
      </c>
      <c r="E135" s="252" t="s">
        <v>401</v>
      </c>
      <c r="F135" s="253">
        <f>B4+(121*B6)</f>
        <v>122</v>
      </c>
      <c r="G135" s="14"/>
      <c r="H135" s="1"/>
      <c r="I135" s="215"/>
      <c r="J135" s="216"/>
      <c r="K135" s="216"/>
      <c r="L135" s="216"/>
      <c r="M135" s="216"/>
      <c r="N135" s="216"/>
      <c r="O135" s="216"/>
      <c r="P135" s="4" t="s">
        <v>434</v>
      </c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  <c r="AE135" s="4" t="s">
        <v>435</v>
      </c>
      <c r="AF135" s="216"/>
      <c r="AG135" s="216"/>
      <c r="AH135" s="216"/>
      <c r="AI135" s="216"/>
      <c r="AJ135" s="216"/>
      <c r="AK135" s="216"/>
      <c r="AL135" s="217"/>
      <c r="AN135" s="215" t="s">
        <v>0</v>
      </c>
      <c r="AO135" s="216"/>
      <c r="AP135" s="216"/>
      <c r="AQ135" s="216"/>
      <c r="AR135" s="216"/>
      <c r="AS135" s="216"/>
      <c r="AT135" s="216"/>
      <c r="AU135" s="4" t="s">
        <v>436</v>
      </c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4" t="s">
        <v>437</v>
      </c>
      <c r="BK135" s="216"/>
      <c r="BL135" s="216"/>
      <c r="BM135" s="216"/>
      <c r="BN135" s="216"/>
      <c r="BO135" s="216"/>
      <c r="BP135" s="216"/>
      <c r="BQ135" s="217"/>
    </row>
    <row r="136" spans="1:70" x14ac:dyDescent="0.2">
      <c r="A136" s="14"/>
      <c r="B136" s="14"/>
      <c r="C136" s="14"/>
      <c r="D136" s="251" t="s">
        <v>97</v>
      </c>
      <c r="E136" s="252" t="s">
        <v>401</v>
      </c>
      <c r="F136" s="253">
        <f>B4+(122*B6)</f>
        <v>123</v>
      </c>
      <c r="G136" s="14"/>
      <c r="H136" s="1"/>
      <c r="I136" s="219"/>
      <c r="J136" s="220">
        <f>F50</f>
        <v>37</v>
      </c>
      <c r="K136" s="221">
        <f>F68</f>
        <v>55</v>
      </c>
      <c r="L136" s="221">
        <f>F97</f>
        <v>84</v>
      </c>
      <c r="M136" s="221">
        <f>F129</f>
        <v>116</v>
      </c>
      <c r="N136" s="221">
        <f>F145</f>
        <v>132</v>
      </c>
      <c r="O136" s="221">
        <f>F179</f>
        <v>166</v>
      </c>
      <c r="P136" s="221">
        <f>F39</f>
        <v>26</v>
      </c>
      <c r="Q136" s="221">
        <f>F53</f>
        <v>40</v>
      </c>
      <c r="R136" s="221">
        <f>F86</f>
        <v>73</v>
      </c>
      <c r="S136" s="221">
        <f>F109</f>
        <v>96</v>
      </c>
      <c r="T136" s="221">
        <f>F137</f>
        <v>124</v>
      </c>
      <c r="U136" s="221">
        <f>F165</f>
        <v>152</v>
      </c>
      <c r="V136" s="222">
        <f>F17</f>
        <v>4</v>
      </c>
      <c r="W136" s="228">
        <f t="shared" ref="W136:W148" si="32">J136+K136+L136+M136+N136+O136+P136+Q136+R136+S136+T136+U136+V136</f>
        <v>1105</v>
      </c>
      <c r="X136" s="223"/>
      <c r="Y136" s="224" t="s">
        <v>176</v>
      </c>
      <c r="Z136" s="225" t="s">
        <v>50</v>
      </c>
      <c r="AA136" s="225" t="s">
        <v>71</v>
      </c>
      <c r="AB136" s="225" t="s">
        <v>131</v>
      </c>
      <c r="AC136" s="225" t="s">
        <v>74</v>
      </c>
      <c r="AD136" s="225" t="s">
        <v>365</v>
      </c>
      <c r="AE136" s="225" t="s">
        <v>387</v>
      </c>
      <c r="AF136" s="225" t="s">
        <v>130</v>
      </c>
      <c r="AG136" s="225" t="s">
        <v>81</v>
      </c>
      <c r="AH136" s="225" t="s">
        <v>48</v>
      </c>
      <c r="AI136" s="225" t="s">
        <v>113</v>
      </c>
      <c r="AJ136" s="225" t="s">
        <v>79</v>
      </c>
      <c r="AK136" s="226" t="s">
        <v>82</v>
      </c>
      <c r="AL136" s="227"/>
      <c r="AN136" s="219"/>
      <c r="AO136" s="220">
        <f>F57</f>
        <v>44</v>
      </c>
      <c r="AP136" s="221">
        <f>F69</f>
        <v>56</v>
      </c>
      <c r="AQ136" s="221">
        <f>F81</f>
        <v>68</v>
      </c>
      <c r="AR136" s="221">
        <f>F93</f>
        <v>80</v>
      </c>
      <c r="AS136" s="221">
        <f>F105</f>
        <v>92</v>
      </c>
      <c r="AT136" s="221">
        <f>F130</f>
        <v>117</v>
      </c>
      <c r="AU136" s="221">
        <f>F142</f>
        <v>129</v>
      </c>
      <c r="AV136" s="221">
        <f>F154</f>
        <v>141</v>
      </c>
      <c r="AW136" s="221">
        <f>F166</f>
        <v>153</v>
      </c>
      <c r="AX136" s="221">
        <f>F178</f>
        <v>165</v>
      </c>
      <c r="AY136" s="221">
        <f>F21</f>
        <v>8</v>
      </c>
      <c r="AZ136" s="221">
        <f>F33</f>
        <v>20</v>
      </c>
      <c r="BA136" s="222">
        <f>F45</f>
        <v>32</v>
      </c>
      <c r="BB136" s="228">
        <f t="shared" ref="BB136:BB148" si="33">AO136+AP136+AQ136+AR136+AS136+AT136+AU136+AV136+AW136+AX136+AY136+AZ136+BA136</f>
        <v>1105</v>
      </c>
      <c r="BC136" s="223"/>
      <c r="BD136" s="224" t="s">
        <v>105</v>
      </c>
      <c r="BE136" s="225" t="s">
        <v>86</v>
      </c>
      <c r="BF136" s="225" t="s">
        <v>94</v>
      </c>
      <c r="BG136" s="225" t="s">
        <v>87</v>
      </c>
      <c r="BH136" s="225" t="s">
        <v>166</v>
      </c>
      <c r="BI136" s="225" t="s">
        <v>323</v>
      </c>
      <c r="BJ136" s="225" t="s">
        <v>96</v>
      </c>
      <c r="BK136" s="225" t="s">
        <v>10</v>
      </c>
      <c r="BL136" s="225" t="s">
        <v>67</v>
      </c>
      <c r="BM136" s="225" t="s">
        <v>367</v>
      </c>
      <c r="BN136" s="225" t="s">
        <v>83</v>
      </c>
      <c r="BO136" s="225" t="s">
        <v>64</v>
      </c>
      <c r="BP136" s="226" t="s">
        <v>114</v>
      </c>
      <c r="BQ136" s="227"/>
    </row>
    <row r="137" spans="1:70" x14ac:dyDescent="0.2">
      <c r="A137" s="14"/>
      <c r="B137" s="14"/>
      <c r="C137" s="14"/>
      <c r="D137" s="251" t="s">
        <v>113</v>
      </c>
      <c r="E137" s="252" t="s">
        <v>401</v>
      </c>
      <c r="F137" s="264">
        <f>B4+(123*B6)</f>
        <v>124</v>
      </c>
      <c r="G137" s="14"/>
      <c r="H137" s="1"/>
      <c r="I137" s="219"/>
      <c r="J137" s="233">
        <f>F88</f>
        <v>75</v>
      </c>
      <c r="K137" s="234">
        <f>F117</f>
        <v>104</v>
      </c>
      <c r="L137" s="234">
        <f>F131</f>
        <v>118</v>
      </c>
      <c r="M137" s="234">
        <f>F164</f>
        <v>151</v>
      </c>
      <c r="N137" s="234">
        <f>F18</f>
        <v>5</v>
      </c>
      <c r="O137" s="234">
        <f>F46</f>
        <v>33</v>
      </c>
      <c r="P137" s="234">
        <f>F74</f>
        <v>61</v>
      </c>
      <c r="Q137" s="234">
        <f>F95</f>
        <v>82</v>
      </c>
      <c r="R137" s="234">
        <f>F128</f>
        <v>115</v>
      </c>
      <c r="S137" s="234">
        <f>F146</f>
        <v>133</v>
      </c>
      <c r="T137" s="234">
        <f>F175</f>
        <v>162</v>
      </c>
      <c r="U137" s="234">
        <f>F38</f>
        <v>25</v>
      </c>
      <c r="V137" s="235">
        <f>F54</f>
        <v>41</v>
      </c>
      <c r="W137" s="239">
        <f t="shared" si="32"/>
        <v>1105</v>
      </c>
      <c r="X137" s="223"/>
      <c r="Y137" s="236" t="s">
        <v>162</v>
      </c>
      <c r="Z137" s="237" t="s">
        <v>385</v>
      </c>
      <c r="AA137" s="237" t="s">
        <v>60</v>
      </c>
      <c r="AB137" s="237" t="s">
        <v>143</v>
      </c>
      <c r="AC137" s="237" t="s">
        <v>144</v>
      </c>
      <c r="AD137" s="237" t="s">
        <v>92</v>
      </c>
      <c r="AE137" s="237" t="s">
        <v>61</v>
      </c>
      <c r="AF137" s="237" t="s">
        <v>69</v>
      </c>
      <c r="AG137" s="237" t="s">
        <v>148</v>
      </c>
      <c r="AH137" s="237" t="s">
        <v>126</v>
      </c>
      <c r="AI137" s="237" t="s">
        <v>374</v>
      </c>
      <c r="AJ137" s="237" t="s">
        <v>159</v>
      </c>
      <c r="AK137" s="238" t="s">
        <v>149</v>
      </c>
      <c r="AL137" s="227"/>
      <c r="AN137" s="219"/>
      <c r="AO137" s="233">
        <f>F94</f>
        <v>81</v>
      </c>
      <c r="AP137" s="234">
        <f>F106</f>
        <v>93</v>
      </c>
      <c r="AQ137" s="234">
        <f>F118</f>
        <v>105</v>
      </c>
      <c r="AR137" s="234">
        <f>F143</f>
        <v>130</v>
      </c>
      <c r="AS137" s="234">
        <f>F155</f>
        <v>142</v>
      </c>
      <c r="AT137" s="234">
        <f>F167</f>
        <v>154</v>
      </c>
      <c r="AU137" s="234">
        <f>F179</f>
        <v>166</v>
      </c>
      <c r="AV137" s="234">
        <f>F22</f>
        <v>9</v>
      </c>
      <c r="AW137" s="234">
        <f>F34</f>
        <v>21</v>
      </c>
      <c r="AX137" s="234">
        <f>F46</f>
        <v>33</v>
      </c>
      <c r="AY137" s="234">
        <f>F58</f>
        <v>45</v>
      </c>
      <c r="AZ137" s="234">
        <f>F70</f>
        <v>57</v>
      </c>
      <c r="BA137" s="235">
        <f>F82</f>
        <v>69</v>
      </c>
      <c r="BB137" s="239">
        <f t="shared" si="33"/>
        <v>1105</v>
      </c>
      <c r="BC137" s="223"/>
      <c r="BD137" s="236" t="s">
        <v>163</v>
      </c>
      <c r="BE137" s="237" t="s">
        <v>66</v>
      </c>
      <c r="BF137" s="237" t="s">
        <v>141</v>
      </c>
      <c r="BG137" s="237" t="s">
        <v>383</v>
      </c>
      <c r="BH137" s="237" t="s">
        <v>123</v>
      </c>
      <c r="BI137" s="237" t="s">
        <v>158</v>
      </c>
      <c r="BJ137" s="237" t="s">
        <v>365</v>
      </c>
      <c r="BK137" s="237" t="s">
        <v>150</v>
      </c>
      <c r="BL137" s="237" t="s">
        <v>54</v>
      </c>
      <c r="BM137" s="237" t="s">
        <v>92</v>
      </c>
      <c r="BN137" s="237" t="s">
        <v>13</v>
      </c>
      <c r="BO137" s="237" t="s">
        <v>29</v>
      </c>
      <c r="BP137" s="238" t="s">
        <v>152</v>
      </c>
      <c r="BQ137" s="227"/>
    </row>
    <row r="138" spans="1:70" x14ac:dyDescent="0.2">
      <c r="A138" s="14"/>
      <c r="B138" s="14"/>
      <c r="C138" s="14"/>
      <c r="D138" s="251" t="s">
        <v>133</v>
      </c>
      <c r="E138" s="252" t="s">
        <v>401</v>
      </c>
      <c r="F138" s="264">
        <f>B4+(124*B6)</f>
        <v>125</v>
      </c>
      <c r="G138" s="14"/>
      <c r="H138" s="1"/>
      <c r="I138" s="219"/>
      <c r="J138" s="233">
        <f>F124</f>
        <v>111</v>
      </c>
      <c r="K138" s="234">
        <f>F152</f>
        <v>139</v>
      </c>
      <c r="L138" s="234">
        <f>F173</f>
        <v>160</v>
      </c>
      <c r="M138" s="234">
        <f>F37</f>
        <v>24</v>
      </c>
      <c r="N138" s="234">
        <f>F55</f>
        <v>42</v>
      </c>
      <c r="O138" s="234">
        <f>F84</f>
        <v>71</v>
      </c>
      <c r="P138" s="234">
        <f>F116</f>
        <v>103</v>
      </c>
      <c r="Q138" s="234">
        <f>F132</f>
        <v>119</v>
      </c>
      <c r="R138" s="234">
        <f>F166</f>
        <v>153</v>
      </c>
      <c r="S138" s="234">
        <f>F26</f>
        <v>13</v>
      </c>
      <c r="T138" s="234">
        <f>F40</f>
        <v>27</v>
      </c>
      <c r="U138" s="234">
        <f>F73</f>
        <v>60</v>
      </c>
      <c r="V138" s="235">
        <f>F96</f>
        <v>83</v>
      </c>
      <c r="W138" s="239">
        <f t="shared" si="32"/>
        <v>1105</v>
      </c>
      <c r="X138" s="223"/>
      <c r="Y138" s="236" t="s">
        <v>14</v>
      </c>
      <c r="Z138" s="237" t="s">
        <v>30</v>
      </c>
      <c r="AA138" s="237" t="s">
        <v>373</v>
      </c>
      <c r="AB138" s="237" t="s">
        <v>65</v>
      </c>
      <c r="AC138" s="237" t="s">
        <v>125</v>
      </c>
      <c r="AD138" s="237" t="s">
        <v>106</v>
      </c>
      <c r="AE138" s="237" t="s">
        <v>139</v>
      </c>
      <c r="AF138" s="237" t="s">
        <v>175</v>
      </c>
      <c r="AG138" s="237" t="s">
        <v>67</v>
      </c>
      <c r="AH138" s="237" t="s">
        <v>375</v>
      </c>
      <c r="AI138" s="237" t="s">
        <v>93</v>
      </c>
      <c r="AJ138" s="237" t="s">
        <v>47</v>
      </c>
      <c r="AK138" s="238" t="s">
        <v>80</v>
      </c>
      <c r="AL138" s="227"/>
      <c r="AN138" s="219"/>
      <c r="AO138" s="233">
        <f>F131</f>
        <v>118</v>
      </c>
      <c r="AP138" s="234">
        <f>F156</f>
        <v>143</v>
      </c>
      <c r="AQ138" s="234">
        <f>F168</f>
        <v>155</v>
      </c>
      <c r="AR138" s="234">
        <f>F180</f>
        <v>167</v>
      </c>
      <c r="AS138" s="234">
        <f>F23</f>
        <v>10</v>
      </c>
      <c r="AT138" s="234">
        <f>F35</f>
        <v>22</v>
      </c>
      <c r="AU138" s="234">
        <f>F47</f>
        <v>34</v>
      </c>
      <c r="AV138" s="234">
        <f>F59</f>
        <v>46</v>
      </c>
      <c r="AW138" s="234">
        <f>F71</f>
        <v>58</v>
      </c>
      <c r="AX138" s="234">
        <f>F83</f>
        <v>70</v>
      </c>
      <c r="AY138" s="234">
        <f>F95</f>
        <v>82</v>
      </c>
      <c r="AZ138" s="234">
        <f>F107</f>
        <v>94</v>
      </c>
      <c r="BA138" s="235">
        <f>F119</f>
        <v>106</v>
      </c>
      <c r="BB138" s="239">
        <f t="shared" si="33"/>
        <v>1105</v>
      </c>
      <c r="BC138" s="223"/>
      <c r="BD138" s="236" t="s">
        <v>60</v>
      </c>
      <c r="BE138" s="237" t="s">
        <v>376</v>
      </c>
      <c r="BF138" s="237" t="s">
        <v>62</v>
      </c>
      <c r="BG138" s="237" t="s">
        <v>396</v>
      </c>
      <c r="BH138" s="237" t="s">
        <v>115</v>
      </c>
      <c r="BI138" s="237" t="s">
        <v>100</v>
      </c>
      <c r="BJ138" s="237" t="s">
        <v>160</v>
      </c>
      <c r="BK138" s="237" t="s">
        <v>59</v>
      </c>
      <c r="BL138" s="237" t="s">
        <v>122</v>
      </c>
      <c r="BM138" s="237" t="s">
        <v>35</v>
      </c>
      <c r="BN138" s="237" t="s">
        <v>69</v>
      </c>
      <c r="BO138" s="237" t="s">
        <v>51</v>
      </c>
      <c r="BP138" s="238" t="s">
        <v>134</v>
      </c>
      <c r="BQ138" s="227"/>
    </row>
    <row r="139" spans="1:70" x14ac:dyDescent="0.2">
      <c r="A139" s="14"/>
      <c r="B139" s="14"/>
      <c r="C139" s="14"/>
      <c r="D139" s="251" t="s">
        <v>111</v>
      </c>
      <c r="E139" s="252" t="s">
        <v>401</v>
      </c>
      <c r="F139" s="253">
        <f>B4+(125*B6)</f>
        <v>126</v>
      </c>
      <c r="G139" s="14"/>
      <c r="H139" s="1"/>
      <c r="I139" s="219"/>
      <c r="J139" s="233">
        <f>F162</f>
        <v>149</v>
      </c>
      <c r="K139" s="234">
        <f>F25</f>
        <v>12</v>
      </c>
      <c r="L139" s="234">
        <f>F41</f>
        <v>28</v>
      </c>
      <c r="M139" s="234">
        <f>F75</f>
        <v>62</v>
      </c>
      <c r="N139" s="234">
        <f>F104</f>
        <v>91</v>
      </c>
      <c r="O139" s="234">
        <f>F118</f>
        <v>105</v>
      </c>
      <c r="P139" s="234">
        <f>F151</f>
        <v>138</v>
      </c>
      <c r="Q139" s="234">
        <f>F174</f>
        <v>161</v>
      </c>
      <c r="R139" s="234">
        <f>F33</f>
        <v>20</v>
      </c>
      <c r="S139" s="234">
        <f>F61</f>
        <v>48</v>
      </c>
      <c r="T139" s="234">
        <f>F82</f>
        <v>69</v>
      </c>
      <c r="U139" s="234">
        <f>F115</f>
        <v>102</v>
      </c>
      <c r="V139" s="235">
        <f>F133</f>
        <v>120</v>
      </c>
      <c r="W139" s="239">
        <f t="shared" si="32"/>
        <v>1105</v>
      </c>
      <c r="X139" s="223"/>
      <c r="Y139" s="236" t="s">
        <v>52</v>
      </c>
      <c r="Z139" s="237" t="s">
        <v>168</v>
      </c>
      <c r="AA139" s="237" t="s">
        <v>49</v>
      </c>
      <c r="AB139" s="237" t="s">
        <v>44</v>
      </c>
      <c r="AC139" s="237" t="s">
        <v>391</v>
      </c>
      <c r="AD139" s="237" t="s">
        <v>141</v>
      </c>
      <c r="AE139" s="237" t="s">
        <v>98</v>
      </c>
      <c r="AF139" s="237" t="s">
        <v>377</v>
      </c>
      <c r="AG139" s="237" t="s">
        <v>64</v>
      </c>
      <c r="AH139" s="237" t="s">
        <v>101</v>
      </c>
      <c r="AI139" s="237" t="s">
        <v>152</v>
      </c>
      <c r="AJ139" s="237" t="s">
        <v>9</v>
      </c>
      <c r="AK139" s="238" t="s">
        <v>38</v>
      </c>
      <c r="AL139" s="227"/>
      <c r="AN139" s="219"/>
      <c r="AO139" s="233">
        <f>F181</f>
        <v>168</v>
      </c>
      <c r="AP139" s="234">
        <f>F24</f>
        <v>11</v>
      </c>
      <c r="AQ139" s="234">
        <f>F36</f>
        <v>23</v>
      </c>
      <c r="AR139" s="234">
        <f>F48</f>
        <v>35</v>
      </c>
      <c r="AS139" s="234">
        <f>F60</f>
        <v>47</v>
      </c>
      <c r="AT139" s="234">
        <f>F72</f>
        <v>59</v>
      </c>
      <c r="AU139" s="234">
        <f>F84</f>
        <v>71</v>
      </c>
      <c r="AV139" s="234">
        <f>F96</f>
        <v>83</v>
      </c>
      <c r="AW139" s="234">
        <f>F108</f>
        <v>95</v>
      </c>
      <c r="AX139" s="234">
        <f>F120</f>
        <v>107</v>
      </c>
      <c r="AY139" s="234">
        <f>F132</f>
        <v>119</v>
      </c>
      <c r="AZ139" s="234">
        <f>F144</f>
        <v>131</v>
      </c>
      <c r="BA139" s="235">
        <f>F169</f>
        <v>156</v>
      </c>
      <c r="BB139" s="239">
        <f t="shared" si="33"/>
        <v>1105</v>
      </c>
      <c r="BC139" s="223"/>
      <c r="BD139" s="236" t="s">
        <v>393</v>
      </c>
      <c r="BE139" s="237" t="s">
        <v>120</v>
      </c>
      <c r="BF139" s="237" t="s">
        <v>127</v>
      </c>
      <c r="BG139" s="237" t="s">
        <v>26</v>
      </c>
      <c r="BH139" s="237" t="s">
        <v>102</v>
      </c>
      <c r="BI139" s="237" t="s">
        <v>142</v>
      </c>
      <c r="BJ139" s="237" t="s">
        <v>106</v>
      </c>
      <c r="BK139" s="237" t="s">
        <v>80</v>
      </c>
      <c r="BL139" s="237" t="s">
        <v>56</v>
      </c>
      <c r="BM139" s="237" t="s">
        <v>22</v>
      </c>
      <c r="BN139" s="237" t="s">
        <v>175</v>
      </c>
      <c r="BO139" s="237" t="s">
        <v>156</v>
      </c>
      <c r="BP139" s="238" t="s">
        <v>397</v>
      </c>
      <c r="BQ139" s="227"/>
    </row>
    <row r="140" spans="1:70" x14ac:dyDescent="0.2">
      <c r="A140" s="14"/>
      <c r="B140" s="14"/>
      <c r="C140" s="14"/>
      <c r="D140" s="251" t="s">
        <v>11</v>
      </c>
      <c r="E140" s="252" t="s">
        <v>401</v>
      </c>
      <c r="F140" s="253">
        <f>B4+(126*B6)</f>
        <v>127</v>
      </c>
      <c r="G140" s="14"/>
      <c r="H140" s="1"/>
      <c r="I140" s="219"/>
      <c r="J140" s="233">
        <f>F27</f>
        <v>14</v>
      </c>
      <c r="K140" s="234">
        <f>F60</f>
        <v>47</v>
      </c>
      <c r="L140" s="234">
        <f>F83</f>
        <v>70</v>
      </c>
      <c r="M140" s="234">
        <f>F111</f>
        <v>98</v>
      </c>
      <c r="N140" s="234">
        <f>F139</f>
        <v>126</v>
      </c>
      <c r="O140" s="234">
        <f>F160</f>
        <v>147</v>
      </c>
      <c r="P140" s="234">
        <f>F24</f>
        <v>11</v>
      </c>
      <c r="Q140" s="234">
        <f>F42</f>
        <v>29</v>
      </c>
      <c r="R140" s="234">
        <f>F71</f>
        <v>58</v>
      </c>
      <c r="S140" s="234">
        <f>F103</f>
        <v>90</v>
      </c>
      <c r="T140" s="234">
        <f>F119</f>
        <v>106</v>
      </c>
      <c r="U140" s="234">
        <f>F153</f>
        <v>140</v>
      </c>
      <c r="V140" s="235">
        <f>F182</f>
        <v>169</v>
      </c>
      <c r="W140" s="239">
        <f t="shared" si="32"/>
        <v>1105</v>
      </c>
      <c r="X140" s="223"/>
      <c r="Y140" s="236" t="s">
        <v>118</v>
      </c>
      <c r="Z140" s="237" t="s">
        <v>102</v>
      </c>
      <c r="AA140" s="237" t="s">
        <v>35</v>
      </c>
      <c r="AB140" s="237" t="s">
        <v>119</v>
      </c>
      <c r="AC140" s="237" t="s">
        <v>111</v>
      </c>
      <c r="AD140" s="237" t="s">
        <v>147</v>
      </c>
      <c r="AE140" s="237" t="s">
        <v>120</v>
      </c>
      <c r="AF140" s="237" t="s">
        <v>16</v>
      </c>
      <c r="AG140" s="237" t="s">
        <v>122</v>
      </c>
      <c r="AH140" s="237" t="s">
        <v>12</v>
      </c>
      <c r="AI140" s="237" t="s">
        <v>134</v>
      </c>
      <c r="AJ140" s="237" t="s">
        <v>8</v>
      </c>
      <c r="AK140" s="238" t="s">
        <v>388</v>
      </c>
      <c r="AL140" s="227"/>
      <c r="AN140" s="219"/>
      <c r="AO140" s="233">
        <f>F49</f>
        <v>36</v>
      </c>
      <c r="AP140" s="234">
        <f>F61</f>
        <v>48</v>
      </c>
      <c r="AQ140" s="234">
        <f>F73</f>
        <v>60</v>
      </c>
      <c r="AR140" s="234">
        <f>F85</f>
        <v>72</v>
      </c>
      <c r="AS140" s="234">
        <f>F97</f>
        <v>84</v>
      </c>
      <c r="AT140" s="234">
        <f>F109</f>
        <v>96</v>
      </c>
      <c r="AU140" s="234">
        <f>F121</f>
        <v>108</v>
      </c>
      <c r="AV140" s="234">
        <f>F133</f>
        <v>120</v>
      </c>
      <c r="AW140" s="234">
        <f>F145</f>
        <v>132</v>
      </c>
      <c r="AX140" s="234">
        <f>F157</f>
        <v>144</v>
      </c>
      <c r="AY140" s="234">
        <f>F182</f>
        <v>169</v>
      </c>
      <c r="AZ140" s="234">
        <f>F25</f>
        <v>12</v>
      </c>
      <c r="BA140" s="235">
        <f>F37</f>
        <v>24</v>
      </c>
      <c r="BB140" s="239">
        <f t="shared" si="33"/>
        <v>1105</v>
      </c>
      <c r="BC140" s="223"/>
      <c r="BD140" s="236" t="s">
        <v>37</v>
      </c>
      <c r="BE140" s="237" t="s">
        <v>101</v>
      </c>
      <c r="BF140" s="237" t="s">
        <v>47</v>
      </c>
      <c r="BG140" s="237" t="s">
        <v>68</v>
      </c>
      <c r="BH140" s="237" t="s">
        <v>71</v>
      </c>
      <c r="BI140" s="237" t="s">
        <v>48</v>
      </c>
      <c r="BJ140" s="237" t="s">
        <v>108</v>
      </c>
      <c r="BK140" s="237" t="s">
        <v>38</v>
      </c>
      <c r="BL140" s="237" t="s">
        <v>74</v>
      </c>
      <c r="BM140" s="237" t="s">
        <v>169</v>
      </c>
      <c r="BN140" s="237" t="s">
        <v>388</v>
      </c>
      <c r="BO140" s="237" t="s">
        <v>168</v>
      </c>
      <c r="BP140" s="238" t="s">
        <v>65</v>
      </c>
      <c r="BQ140" s="227"/>
    </row>
    <row r="141" spans="1:70" x14ac:dyDescent="0.2">
      <c r="A141" s="14"/>
      <c r="B141" s="14"/>
      <c r="C141" s="14"/>
      <c r="D141" s="251" t="s">
        <v>46</v>
      </c>
      <c r="E141" s="252" t="s">
        <v>401</v>
      </c>
      <c r="F141" s="253">
        <f>B4+(127*B6)</f>
        <v>128</v>
      </c>
      <c r="G141" s="14"/>
      <c r="H141" s="1"/>
      <c r="I141" s="219"/>
      <c r="J141" s="233">
        <f>F69</f>
        <v>56</v>
      </c>
      <c r="K141" s="234">
        <f>F102</f>
        <v>89</v>
      </c>
      <c r="L141" s="234">
        <f>F120</f>
        <v>107</v>
      </c>
      <c r="M141" s="234">
        <f>F149</f>
        <v>136</v>
      </c>
      <c r="N141" s="234">
        <f>F181</f>
        <v>168</v>
      </c>
      <c r="O141" s="234">
        <f>F28</f>
        <v>15</v>
      </c>
      <c r="P141" s="234">
        <f>F62</f>
        <v>49</v>
      </c>
      <c r="Q141" s="234">
        <f>F91</f>
        <v>78</v>
      </c>
      <c r="R141" s="234">
        <f>F105</f>
        <v>92</v>
      </c>
      <c r="S141" s="234">
        <f>F138</f>
        <v>125</v>
      </c>
      <c r="T141" s="234">
        <f>F161</f>
        <v>148</v>
      </c>
      <c r="U141" s="234">
        <f>F20</f>
        <v>7</v>
      </c>
      <c r="V141" s="235">
        <f>F48</f>
        <v>35</v>
      </c>
      <c r="W141" s="239">
        <f t="shared" si="32"/>
        <v>1105</v>
      </c>
      <c r="X141" s="223"/>
      <c r="Y141" s="236" t="s">
        <v>86</v>
      </c>
      <c r="Z141" s="237" t="s">
        <v>32</v>
      </c>
      <c r="AA141" s="237" t="s">
        <v>22</v>
      </c>
      <c r="AB141" s="237" t="s">
        <v>75</v>
      </c>
      <c r="AC141" s="237" t="s">
        <v>393</v>
      </c>
      <c r="AD141" s="237" t="s">
        <v>17</v>
      </c>
      <c r="AE141" s="237" t="s">
        <v>31</v>
      </c>
      <c r="AF141" s="237" t="s">
        <v>369</v>
      </c>
      <c r="AG141" s="237" t="s">
        <v>166</v>
      </c>
      <c r="AH141" s="237" t="s">
        <v>133</v>
      </c>
      <c r="AI141" s="237" t="s">
        <v>78</v>
      </c>
      <c r="AJ141" s="237" t="s">
        <v>43</v>
      </c>
      <c r="AK141" s="238" t="s">
        <v>26</v>
      </c>
      <c r="AL141" s="227"/>
      <c r="AN141" s="219"/>
      <c r="AO141" s="233">
        <f>F86</f>
        <v>73</v>
      </c>
      <c r="AP141" s="234">
        <f>F98</f>
        <v>85</v>
      </c>
      <c r="AQ141" s="234">
        <f>F110</f>
        <v>97</v>
      </c>
      <c r="AR141" s="234">
        <f>F122</f>
        <v>109</v>
      </c>
      <c r="AS141" s="234">
        <f>F134</f>
        <v>121</v>
      </c>
      <c r="AT141" s="234">
        <f>F146</f>
        <v>133</v>
      </c>
      <c r="AU141" s="234">
        <f>F158</f>
        <v>145</v>
      </c>
      <c r="AV141" s="234">
        <f>F170</f>
        <v>157</v>
      </c>
      <c r="AW141" s="234">
        <f>F26</f>
        <v>13</v>
      </c>
      <c r="AX141" s="234">
        <f>F38</f>
        <v>25</v>
      </c>
      <c r="AY141" s="234">
        <f>F50</f>
        <v>37</v>
      </c>
      <c r="AZ141" s="234">
        <f>F62</f>
        <v>49</v>
      </c>
      <c r="BA141" s="235">
        <f>F74</f>
        <v>61</v>
      </c>
      <c r="BB141" s="239">
        <f t="shared" si="33"/>
        <v>1105</v>
      </c>
      <c r="BC141" s="223"/>
      <c r="BD141" s="236" t="s">
        <v>81</v>
      </c>
      <c r="BE141" s="237" t="s">
        <v>103</v>
      </c>
      <c r="BF141" s="237" t="s">
        <v>145</v>
      </c>
      <c r="BG141" s="237" t="s">
        <v>107</v>
      </c>
      <c r="BH141" s="237" t="s">
        <v>27</v>
      </c>
      <c r="BI141" s="237" t="s">
        <v>126</v>
      </c>
      <c r="BJ141" s="237" t="s">
        <v>121</v>
      </c>
      <c r="BK141" s="237" t="s">
        <v>392</v>
      </c>
      <c r="BL141" s="237" t="s">
        <v>375</v>
      </c>
      <c r="BM141" s="237" t="s">
        <v>159</v>
      </c>
      <c r="BN141" s="237" t="s">
        <v>176</v>
      </c>
      <c r="BO141" s="237" t="s">
        <v>31</v>
      </c>
      <c r="BP141" s="238" t="s">
        <v>61</v>
      </c>
      <c r="BQ141" s="227"/>
    </row>
    <row r="142" spans="1:70" x14ac:dyDescent="0.2">
      <c r="A142" s="14"/>
      <c r="B142" s="14"/>
      <c r="C142" s="14"/>
      <c r="D142" s="251" t="s">
        <v>96</v>
      </c>
      <c r="E142" s="252" t="s">
        <v>401</v>
      </c>
      <c r="F142" s="253">
        <f>B4+(128*B6)</f>
        <v>129</v>
      </c>
      <c r="G142" s="14"/>
      <c r="H142" s="1"/>
      <c r="I142" s="219"/>
      <c r="J142" s="233">
        <f>F106</f>
        <v>93</v>
      </c>
      <c r="K142" s="234">
        <f>F140</f>
        <v>127</v>
      </c>
      <c r="L142" s="234">
        <f>F169</f>
        <v>156</v>
      </c>
      <c r="M142" s="234">
        <f>F14</f>
        <v>1</v>
      </c>
      <c r="N142" s="234">
        <f>F47</f>
        <v>34</v>
      </c>
      <c r="O142" s="234">
        <f>F70</f>
        <v>57</v>
      </c>
      <c r="P142" s="234">
        <f>F98</f>
        <v>85</v>
      </c>
      <c r="Q142" s="234">
        <f>F126</f>
        <v>113</v>
      </c>
      <c r="R142" s="234">
        <f>F147</f>
        <v>134</v>
      </c>
      <c r="S142" s="234">
        <f>F180</f>
        <v>167</v>
      </c>
      <c r="T142" s="234">
        <f>F29</f>
        <v>16</v>
      </c>
      <c r="U142" s="234">
        <f>F58</f>
        <v>45</v>
      </c>
      <c r="V142" s="235">
        <f>F90</f>
        <v>77</v>
      </c>
      <c r="W142" s="239">
        <f t="shared" si="32"/>
        <v>1105</v>
      </c>
      <c r="X142" s="223"/>
      <c r="Y142" s="236" t="s">
        <v>66</v>
      </c>
      <c r="Z142" s="237" t="s">
        <v>11</v>
      </c>
      <c r="AA142" s="237" t="s">
        <v>397</v>
      </c>
      <c r="AB142" s="237" t="s">
        <v>55</v>
      </c>
      <c r="AC142" s="237" t="s">
        <v>160</v>
      </c>
      <c r="AD142" s="237" t="s">
        <v>29</v>
      </c>
      <c r="AE142" s="237" t="s">
        <v>103</v>
      </c>
      <c r="AF142" s="237" t="s">
        <v>36</v>
      </c>
      <c r="AG142" s="237" t="s">
        <v>109</v>
      </c>
      <c r="AH142" s="237" t="s">
        <v>396</v>
      </c>
      <c r="AI142" s="237" t="s">
        <v>19</v>
      </c>
      <c r="AJ142" s="237" t="s">
        <v>13</v>
      </c>
      <c r="AK142" s="238" t="s">
        <v>77</v>
      </c>
      <c r="AL142" s="227"/>
      <c r="AN142" s="219"/>
      <c r="AO142" s="233">
        <f>F123</f>
        <v>110</v>
      </c>
      <c r="AP142" s="234">
        <f>F135</f>
        <v>122</v>
      </c>
      <c r="AQ142" s="234">
        <f>F147</f>
        <v>134</v>
      </c>
      <c r="AR142" s="234">
        <f>F159</f>
        <v>146</v>
      </c>
      <c r="AS142" s="234">
        <f>F171</f>
        <v>158</v>
      </c>
      <c r="AT142" s="234">
        <f>F14</f>
        <v>1</v>
      </c>
      <c r="AU142" s="234">
        <f>F39</f>
        <v>26</v>
      </c>
      <c r="AV142" s="234">
        <f>F51</f>
        <v>38</v>
      </c>
      <c r="AW142" s="234">
        <f>F63</f>
        <v>50</v>
      </c>
      <c r="AX142" s="234">
        <f>F75</f>
        <v>62</v>
      </c>
      <c r="AY142" s="234">
        <f>F87</f>
        <v>74</v>
      </c>
      <c r="AZ142" s="234">
        <f>F99</f>
        <v>86</v>
      </c>
      <c r="BA142" s="235">
        <f>F111</f>
        <v>98</v>
      </c>
      <c r="BB142" s="239">
        <f t="shared" si="33"/>
        <v>1105</v>
      </c>
      <c r="BC142" s="223"/>
      <c r="BD142" s="236" t="s">
        <v>58</v>
      </c>
      <c r="BE142" s="237" t="s">
        <v>155</v>
      </c>
      <c r="BF142" s="237" t="s">
        <v>109</v>
      </c>
      <c r="BG142" s="237" t="s">
        <v>112</v>
      </c>
      <c r="BH142" s="237" t="s">
        <v>384</v>
      </c>
      <c r="BI142" s="237" t="s">
        <v>55</v>
      </c>
      <c r="BJ142" s="237" t="s">
        <v>387</v>
      </c>
      <c r="BK142" s="237" t="s">
        <v>57</v>
      </c>
      <c r="BL142" s="237" t="s">
        <v>135</v>
      </c>
      <c r="BM142" s="237" t="s">
        <v>44</v>
      </c>
      <c r="BN142" s="237" t="s">
        <v>70</v>
      </c>
      <c r="BO142" s="237" t="s">
        <v>40</v>
      </c>
      <c r="BP142" s="238" t="s">
        <v>119</v>
      </c>
      <c r="BQ142" s="227"/>
    </row>
    <row r="143" spans="1:70" x14ac:dyDescent="0.2">
      <c r="A143" s="14"/>
      <c r="B143" s="14"/>
      <c r="C143" s="14"/>
      <c r="D143" s="251" t="s">
        <v>383</v>
      </c>
      <c r="E143" s="252" t="s">
        <v>401</v>
      </c>
      <c r="F143" s="264">
        <f>B4+(129*B6)</f>
        <v>130</v>
      </c>
      <c r="G143" s="14"/>
      <c r="H143" s="1"/>
      <c r="I143" s="219"/>
      <c r="J143" s="233">
        <f>F148</f>
        <v>135</v>
      </c>
      <c r="K143" s="234">
        <f>F176</f>
        <v>163</v>
      </c>
      <c r="L143" s="234">
        <f>F35</f>
        <v>22</v>
      </c>
      <c r="M143" s="234">
        <f>F56</f>
        <v>43</v>
      </c>
      <c r="N143" s="234">
        <f>F89</f>
        <v>76</v>
      </c>
      <c r="O143" s="234">
        <f>F107</f>
        <v>94</v>
      </c>
      <c r="P143" s="234">
        <f>F136</f>
        <v>123</v>
      </c>
      <c r="Q143" s="234">
        <f>F168</f>
        <v>155</v>
      </c>
      <c r="R143" s="234">
        <f>F15</f>
        <v>2</v>
      </c>
      <c r="S143" s="234">
        <f>F49</f>
        <v>36</v>
      </c>
      <c r="T143" s="234">
        <f>F78</f>
        <v>65</v>
      </c>
      <c r="U143" s="234">
        <f>F92</f>
        <v>79</v>
      </c>
      <c r="V143" s="235">
        <f>F125</f>
        <v>112</v>
      </c>
      <c r="W143" s="239">
        <f t="shared" si="32"/>
        <v>1105</v>
      </c>
      <c r="X143" s="223"/>
      <c r="Y143" s="236" t="s">
        <v>63</v>
      </c>
      <c r="Z143" s="237" t="s">
        <v>378</v>
      </c>
      <c r="AA143" s="237" t="s">
        <v>100</v>
      </c>
      <c r="AB143" s="237" t="s">
        <v>39</v>
      </c>
      <c r="AC143" s="237" t="s">
        <v>88</v>
      </c>
      <c r="AD143" s="237" t="s">
        <v>51</v>
      </c>
      <c r="AE143" s="237" t="s">
        <v>97</v>
      </c>
      <c r="AF143" s="237" t="s">
        <v>62</v>
      </c>
      <c r="AG143" s="237" t="s">
        <v>157</v>
      </c>
      <c r="AH143" s="237" t="s">
        <v>37</v>
      </c>
      <c r="AI143" s="237" t="s">
        <v>366</v>
      </c>
      <c r="AJ143" s="237" t="s">
        <v>84</v>
      </c>
      <c r="AK143" s="238" t="s">
        <v>104</v>
      </c>
      <c r="AL143" s="227"/>
      <c r="AN143" s="219"/>
      <c r="AO143" s="233">
        <f>F160</f>
        <v>147</v>
      </c>
      <c r="AP143" s="234">
        <f>F172</f>
        <v>159</v>
      </c>
      <c r="AQ143" s="234">
        <f>F15</f>
        <v>2</v>
      </c>
      <c r="AR143" s="234">
        <f>F27</f>
        <v>14</v>
      </c>
      <c r="AS143" s="234">
        <f>F52</f>
        <v>39</v>
      </c>
      <c r="AT143" s="234">
        <f>F64</f>
        <v>51</v>
      </c>
      <c r="AU143" s="234">
        <f>F76</f>
        <v>63</v>
      </c>
      <c r="AV143" s="234">
        <f>F88</f>
        <v>75</v>
      </c>
      <c r="AW143" s="234">
        <f>F100</f>
        <v>87</v>
      </c>
      <c r="AX143" s="234">
        <f>F112</f>
        <v>99</v>
      </c>
      <c r="AY143" s="234">
        <f>F124</f>
        <v>111</v>
      </c>
      <c r="AZ143" s="234">
        <f>F136</f>
        <v>123</v>
      </c>
      <c r="BA143" s="235">
        <f>F148</f>
        <v>135</v>
      </c>
      <c r="BB143" s="239">
        <f t="shared" si="33"/>
        <v>1105</v>
      </c>
      <c r="BC143" s="223"/>
      <c r="BD143" s="236" t="s">
        <v>147</v>
      </c>
      <c r="BE143" s="237" t="s">
        <v>368</v>
      </c>
      <c r="BF143" s="237" t="s">
        <v>157</v>
      </c>
      <c r="BG143" s="237" t="s">
        <v>118</v>
      </c>
      <c r="BH143" s="237" t="s">
        <v>379</v>
      </c>
      <c r="BI143" s="237" t="s">
        <v>146</v>
      </c>
      <c r="BJ143" s="237" t="s">
        <v>73</v>
      </c>
      <c r="BK143" s="237" t="s">
        <v>162</v>
      </c>
      <c r="BL143" s="237" t="s">
        <v>153</v>
      </c>
      <c r="BM143" s="237" t="s">
        <v>24</v>
      </c>
      <c r="BN143" s="237" t="s">
        <v>14</v>
      </c>
      <c r="BO143" s="237" t="s">
        <v>97</v>
      </c>
      <c r="BP143" s="238" t="s">
        <v>63</v>
      </c>
      <c r="BQ143" s="227"/>
    </row>
    <row r="144" spans="1:70" x14ac:dyDescent="0.2">
      <c r="A144" s="14"/>
      <c r="B144" s="14"/>
      <c r="C144" s="14"/>
      <c r="D144" s="251" t="s">
        <v>156</v>
      </c>
      <c r="E144" s="252" t="s">
        <v>401</v>
      </c>
      <c r="F144" s="264">
        <f>B4+(130*B6)</f>
        <v>131</v>
      </c>
      <c r="G144" s="14"/>
      <c r="H144" s="1"/>
      <c r="I144" s="219"/>
      <c r="J144" s="233">
        <f>F16</f>
        <v>3</v>
      </c>
      <c r="K144" s="234">
        <f>F45</f>
        <v>32</v>
      </c>
      <c r="L144" s="234">
        <f>F77</f>
        <v>64</v>
      </c>
      <c r="M144" s="234">
        <f>F93</f>
        <v>80</v>
      </c>
      <c r="N144" s="234">
        <f>F127</f>
        <v>114</v>
      </c>
      <c r="O144" s="234">
        <f>F156</f>
        <v>143</v>
      </c>
      <c r="P144" s="234">
        <f>F170</f>
        <v>157</v>
      </c>
      <c r="Q144" s="234">
        <f>F34</f>
        <v>21</v>
      </c>
      <c r="R144" s="234">
        <f>F57</f>
        <v>44</v>
      </c>
      <c r="S144" s="234">
        <f>F85</f>
        <v>72</v>
      </c>
      <c r="T144" s="234">
        <f>F113</f>
        <v>100</v>
      </c>
      <c r="U144" s="234">
        <f>F134</f>
        <v>121</v>
      </c>
      <c r="V144" s="235">
        <f>F167</f>
        <v>154</v>
      </c>
      <c r="W144" s="239">
        <f t="shared" si="32"/>
        <v>1105</v>
      </c>
      <c r="X144" s="223"/>
      <c r="Y144" s="236" t="s">
        <v>72</v>
      </c>
      <c r="Z144" s="237" t="s">
        <v>114</v>
      </c>
      <c r="AA144" s="237" t="s">
        <v>165</v>
      </c>
      <c r="AB144" s="237" t="s">
        <v>87</v>
      </c>
      <c r="AC144" s="237" t="s">
        <v>128</v>
      </c>
      <c r="AD144" s="237" t="s">
        <v>376</v>
      </c>
      <c r="AE144" s="237" t="s">
        <v>392</v>
      </c>
      <c r="AF144" s="237" t="s">
        <v>54</v>
      </c>
      <c r="AG144" s="237" t="s">
        <v>105</v>
      </c>
      <c r="AH144" s="237" t="s">
        <v>68</v>
      </c>
      <c r="AI144" s="237" t="s">
        <v>89</v>
      </c>
      <c r="AJ144" s="237" t="s">
        <v>27</v>
      </c>
      <c r="AK144" s="238" t="s">
        <v>158</v>
      </c>
      <c r="AL144" s="227"/>
      <c r="AN144" s="219"/>
      <c r="AO144" s="233">
        <f>F28</f>
        <v>15</v>
      </c>
      <c r="AP144" s="234">
        <f>F40</f>
        <v>27</v>
      </c>
      <c r="AQ144" s="234">
        <f>F65</f>
        <v>52</v>
      </c>
      <c r="AR144" s="234">
        <f>F77</f>
        <v>64</v>
      </c>
      <c r="AS144" s="234">
        <f>F89</f>
        <v>76</v>
      </c>
      <c r="AT144" s="234">
        <f>F101</f>
        <v>88</v>
      </c>
      <c r="AU144" s="234">
        <f>F113</f>
        <v>100</v>
      </c>
      <c r="AV144" s="234">
        <f>F125</f>
        <v>112</v>
      </c>
      <c r="AW144" s="234">
        <f>F137</f>
        <v>124</v>
      </c>
      <c r="AX144" s="234">
        <f>F149</f>
        <v>136</v>
      </c>
      <c r="AY144" s="234">
        <f>F161</f>
        <v>148</v>
      </c>
      <c r="AZ144" s="234">
        <f>F173</f>
        <v>160</v>
      </c>
      <c r="BA144" s="235">
        <f>F16</f>
        <v>3</v>
      </c>
      <c r="BB144" s="239">
        <f t="shared" si="33"/>
        <v>1105</v>
      </c>
      <c r="BC144" s="223"/>
      <c r="BD144" s="236" t="s">
        <v>17</v>
      </c>
      <c r="BE144" s="237" t="s">
        <v>93</v>
      </c>
      <c r="BF144" s="237" t="s">
        <v>400</v>
      </c>
      <c r="BG144" s="237" t="s">
        <v>165</v>
      </c>
      <c r="BH144" s="237" t="s">
        <v>88</v>
      </c>
      <c r="BI144" s="237" t="s">
        <v>95</v>
      </c>
      <c r="BJ144" s="237" t="s">
        <v>89</v>
      </c>
      <c r="BK144" s="237" t="s">
        <v>104</v>
      </c>
      <c r="BL144" s="237" t="s">
        <v>113</v>
      </c>
      <c r="BM144" s="237" t="s">
        <v>75</v>
      </c>
      <c r="BN144" s="237" t="s">
        <v>78</v>
      </c>
      <c r="BO144" s="237" t="s">
        <v>373</v>
      </c>
      <c r="BP144" s="238" t="s">
        <v>72</v>
      </c>
      <c r="BQ144" s="227"/>
    </row>
    <row r="145" spans="1:70" x14ac:dyDescent="0.2">
      <c r="A145" s="14"/>
      <c r="B145" s="14"/>
      <c r="C145" s="14"/>
      <c r="D145" s="251" t="s">
        <v>74</v>
      </c>
      <c r="E145" s="252" t="s">
        <v>401</v>
      </c>
      <c r="F145" s="253">
        <f>B4+(131*B6)</f>
        <v>132</v>
      </c>
      <c r="G145" s="14"/>
      <c r="H145" s="1"/>
      <c r="I145" s="219"/>
      <c r="J145" s="233">
        <f>F65</f>
        <v>52</v>
      </c>
      <c r="K145" s="234">
        <f>F79</f>
        <v>66</v>
      </c>
      <c r="L145" s="234">
        <f>F112</f>
        <v>99</v>
      </c>
      <c r="M145" s="234">
        <f>F135</f>
        <v>122</v>
      </c>
      <c r="N145" s="234">
        <f>F163</f>
        <v>150</v>
      </c>
      <c r="O145" s="234">
        <f>F22</f>
        <v>9</v>
      </c>
      <c r="P145" s="234">
        <f>F43</f>
        <v>30</v>
      </c>
      <c r="Q145" s="234">
        <f>F76</f>
        <v>63</v>
      </c>
      <c r="R145" s="234">
        <f>F94</f>
        <v>81</v>
      </c>
      <c r="S145" s="234">
        <f>F123</f>
        <v>110</v>
      </c>
      <c r="T145" s="234">
        <f>F155</f>
        <v>142</v>
      </c>
      <c r="U145" s="234">
        <f>F171</f>
        <v>158</v>
      </c>
      <c r="V145" s="235">
        <f>F36</f>
        <v>23</v>
      </c>
      <c r="W145" s="239">
        <f t="shared" si="32"/>
        <v>1105</v>
      </c>
      <c r="X145" s="223"/>
      <c r="Y145" s="236" t="s">
        <v>400</v>
      </c>
      <c r="Z145" s="237" t="s">
        <v>15</v>
      </c>
      <c r="AA145" s="237" t="s">
        <v>24</v>
      </c>
      <c r="AB145" s="237" t="s">
        <v>155</v>
      </c>
      <c r="AC145" s="237" t="s">
        <v>25</v>
      </c>
      <c r="AD145" s="237" t="s">
        <v>150</v>
      </c>
      <c r="AE145" s="237" t="s">
        <v>116</v>
      </c>
      <c r="AF145" s="237" t="s">
        <v>73</v>
      </c>
      <c r="AG145" s="237" t="s">
        <v>163</v>
      </c>
      <c r="AH145" s="237" t="s">
        <v>58</v>
      </c>
      <c r="AI145" s="237" t="s">
        <v>123</v>
      </c>
      <c r="AJ145" s="237" t="s">
        <v>384</v>
      </c>
      <c r="AK145" s="238" t="s">
        <v>127</v>
      </c>
      <c r="AL145" s="227"/>
      <c r="AN145" s="219"/>
      <c r="AO145" s="233">
        <f>F78</f>
        <v>65</v>
      </c>
      <c r="AP145" s="234">
        <f>F90</f>
        <v>77</v>
      </c>
      <c r="AQ145" s="234">
        <f>F102</f>
        <v>89</v>
      </c>
      <c r="AR145" s="234">
        <f>F114</f>
        <v>101</v>
      </c>
      <c r="AS145" s="234">
        <f>F126</f>
        <v>113</v>
      </c>
      <c r="AT145" s="234">
        <f>F138</f>
        <v>125</v>
      </c>
      <c r="AU145" s="234">
        <f>F150</f>
        <v>137</v>
      </c>
      <c r="AV145" s="234">
        <f>F162</f>
        <v>149</v>
      </c>
      <c r="AW145" s="234">
        <f>F174</f>
        <v>161</v>
      </c>
      <c r="AX145" s="234">
        <f>F17</f>
        <v>4</v>
      </c>
      <c r="AY145" s="234">
        <f>F29</f>
        <v>16</v>
      </c>
      <c r="AZ145" s="234">
        <f>F41</f>
        <v>28</v>
      </c>
      <c r="BA145" s="235">
        <f>F53</f>
        <v>40</v>
      </c>
      <c r="BB145" s="239">
        <f t="shared" si="33"/>
        <v>1105</v>
      </c>
      <c r="BC145" s="223"/>
      <c r="BD145" s="236" t="s">
        <v>366</v>
      </c>
      <c r="BE145" s="237" t="s">
        <v>77</v>
      </c>
      <c r="BF145" s="237" t="s">
        <v>32</v>
      </c>
      <c r="BG145" s="237" t="s">
        <v>45</v>
      </c>
      <c r="BH145" s="237" t="s">
        <v>36</v>
      </c>
      <c r="BI145" s="237" t="s">
        <v>133</v>
      </c>
      <c r="BJ145" s="237" t="s">
        <v>41</v>
      </c>
      <c r="BK145" s="237" t="s">
        <v>52</v>
      </c>
      <c r="BL145" s="237" t="s">
        <v>377</v>
      </c>
      <c r="BM145" s="237" t="s">
        <v>82</v>
      </c>
      <c r="BN145" s="237" t="s">
        <v>19</v>
      </c>
      <c r="BO145" s="237" t="s">
        <v>49</v>
      </c>
      <c r="BP145" s="238" t="s">
        <v>130</v>
      </c>
      <c r="BQ145" s="227"/>
    </row>
    <row r="146" spans="1:70" x14ac:dyDescent="0.2">
      <c r="A146" s="14"/>
      <c r="B146" s="14"/>
      <c r="C146" s="14"/>
      <c r="D146" s="251" t="s">
        <v>126</v>
      </c>
      <c r="E146" s="252" t="s">
        <v>401</v>
      </c>
      <c r="F146" s="253">
        <f>B4+(132*B6)</f>
        <v>133</v>
      </c>
      <c r="G146" s="14"/>
      <c r="H146" s="1"/>
      <c r="I146" s="219"/>
      <c r="J146" s="233">
        <f>F100</f>
        <v>87</v>
      </c>
      <c r="K146" s="234">
        <f>F121</f>
        <v>108</v>
      </c>
      <c r="L146" s="234">
        <f>F154</f>
        <v>141</v>
      </c>
      <c r="M146" s="234">
        <f>F172</f>
        <v>159</v>
      </c>
      <c r="N146" s="234">
        <f>F32</f>
        <v>19</v>
      </c>
      <c r="O146" s="234">
        <f>F64</f>
        <v>51</v>
      </c>
      <c r="P146" s="234">
        <f>F80</f>
        <v>67</v>
      </c>
      <c r="Q146" s="234">
        <f>F114</f>
        <v>101</v>
      </c>
      <c r="R146" s="234">
        <f>F143</f>
        <v>130</v>
      </c>
      <c r="S146" s="234">
        <f>F157</f>
        <v>144</v>
      </c>
      <c r="T146" s="234">
        <f>F21</f>
        <v>8</v>
      </c>
      <c r="U146" s="234">
        <f>F44</f>
        <v>31</v>
      </c>
      <c r="V146" s="235">
        <f>F72</f>
        <v>59</v>
      </c>
      <c r="W146" s="239">
        <f t="shared" si="32"/>
        <v>1105</v>
      </c>
      <c r="X146" s="223"/>
      <c r="Y146" s="236" t="s">
        <v>153</v>
      </c>
      <c r="Z146" s="237" t="s">
        <v>108</v>
      </c>
      <c r="AA146" s="237" t="s">
        <v>10</v>
      </c>
      <c r="AB146" s="237" t="s">
        <v>368</v>
      </c>
      <c r="AC146" s="237" t="s">
        <v>34</v>
      </c>
      <c r="AD146" s="237" t="s">
        <v>146</v>
      </c>
      <c r="AE146" s="237" t="s">
        <v>21</v>
      </c>
      <c r="AF146" s="237" t="s">
        <v>45</v>
      </c>
      <c r="AG146" s="237" t="s">
        <v>383</v>
      </c>
      <c r="AH146" s="237" t="s">
        <v>169</v>
      </c>
      <c r="AI146" s="237" t="s">
        <v>83</v>
      </c>
      <c r="AJ146" s="237" t="s">
        <v>136</v>
      </c>
      <c r="AK146" s="238" t="s">
        <v>142</v>
      </c>
      <c r="AL146" s="227"/>
      <c r="AN146" s="219"/>
      <c r="AO146" s="233">
        <f>F115</f>
        <v>102</v>
      </c>
      <c r="AP146" s="234">
        <f>F127</f>
        <v>114</v>
      </c>
      <c r="AQ146" s="234">
        <f>F139</f>
        <v>126</v>
      </c>
      <c r="AR146" s="234">
        <f>F151</f>
        <v>138</v>
      </c>
      <c r="AS146" s="234">
        <f>F163</f>
        <v>150</v>
      </c>
      <c r="AT146" s="234">
        <f>F175</f>
        <v>162</v>
      </c>
      <c r="AU146" s="234">
        <f>F18</f>
        <v>5</v>
      </c>
      <c r="AV146" s="234">
        <f>F30</f>
        <v>17</v>
      </c>
      <c r="AW146" s="234">
        <f>F42</f>
        <v>29</v>
      </c>
      <c r="AX146" s="234">
        <f>F54</f>
        <v>41</v>
      </c>
      <c r="AY146" s="234">
        <f>F66</f>
        <v>53</v>
      </c>
      <c r="AZ146" s="234">
        <f>F91</f>
        <v>78</v>
      </c>
      <c r="BA146" s="235">
        <f>F103</f>
        <v>90</v>
      </c>
      <c r="BB146" s="239">
        <f t="shared" si="33"/>
        <v>1105</v>
      </c>
      <c r="BC146" s="223"/>
      <c r="BD146" s="236" t="s">
        <v>9</v>
      </c>
      <c r="BE146" s="237" t="s">
        <v>128</v>
      </c>
      <c r="BF146" s="237" t="s">
        <v>111</v>
      </c>
      <c r="BG146" s="237" t="s">
        <v>98</v>
      </c>
      <c r="BH146" s="237" t="s">
        <v>25</v>
      </c>
      <c r="BI146" s="237" t="s">
        <v>374</v>
      </c>
      <c r="BJ146" s="237" t="s">
        <v>144</v>
      </c>
      <c r="BK146" s="237" t="s">
        <v>23</v>
      </c>
      <c r="BL146" s="237" t="s">
        <v>16</v>
      </c>
      <c r="BM146" s="237" t="s">
        <v>149</v>
      </c>
      <c r="BN146" s="237" t="s">
        <v>138</v>
      </c>
      <c r="BO146" s="237" t="s">
        <v>369</v>
      </c>
      <c r="BP146" s="238" t="s">
        <v>12</v>
      </c>
      <c r="BQ146" s="227"/>
    </row>
    <row r="147" spans="1:70" x14ac:dyDescent="0.2">
      <c r="A147" s="14"/>
      <c r="B147" s="14"/>
      <c r="C147" s="14"/>
      <c r="D147" s="251" t="s">
        <v>109</v>
      </c>
      <c r="E147" s="252" t="s">
        <v>401</v>
      </c>
      <c r="F147" s="264">
        <f>B4+(133*B6)</f>
        <v>134</v>
      </c>
      <c r="G147" s="14"/>
      <c r="H147" s="1"/>
      <c r="I147" s="219"/>
      <c r="J147" s="233">
        <f>F142</f>
        <v>129</v>
      </c>
      <c r="K147" s="234">
        <f>F158</f>
        <v>145</v>
      </c>
      <c r="L147" s="234">
        <f>F23</f>
        <v>10</v>
      </c>
      <c r="M147" s="234">
        <f>F52</f>
        <v>39</v>
      </c>
      <c r="N147" s="234">
        <f>F66</f>
        <v>53</v>
      </c>
      <c r="O147" s="234">
        <f>F99</f>
        <v>86</v>
      </c>
      <c r="P147" s="234">
        <f>F122</f>
        <v>109</v>
      </c>
      <c r="Q147" s="234">
        <f>F150</f>
        <v>137</v>
      </c>
      <c r="R147" s="234">
        <f>F178</f>
        <v>165</v>
      </c>
      <c r="S147" s="234">
        <f>F30</f>
        <v>17</v>
      </c>
      <c r="T147" s="234">
        <f>F63</f>
        <v>50</v>
      </c>
      <c r="U147" s="234">
        <f>F81</f>
        <v>68</v>
      </c>
      <c r="V147" s="235">
        <f>F110</f>
        <v>97</v>
      </c>
      <c r="W147" s="239">
        <f t="shared" si="32"/>
        <v>1105</v>
      </c>
      <c r="X147" s="223"/>
      <c r="Y147" s="236" t="s">
        <v>96</v>
      </c>
      <c r="Z147" s="237" t="s">
        <v>121</v>
      </c>
      <c r="AA147" s="237" t="s">
        <v>115</v>
      </c>
      <c r="AB147" s="237" t="s">
        <v>379</v>
      </c>
      <c r="AC147" s="237" t="s">
        <v>138</v>
      </c>
      <c r="AD147" s="237" t="s">
        <v>40</v>
      </c>
      <c r="AE147" s="237" t="s">
        <v>107</v>
      </c>
      <c r="AF147" s="237" t="s">
        <v>41</v>
      </c>
      <c r="AG147" s="237" t="s">
        <v>367</v>
      </c>
      <c r="AH147" s="237" t="s">
        <v>23</v>
      </c>
      <c r="AI147" s="237" t="s">
        <v>135</v>
      </c>
      <c r="AJ147" s="237" t="s">
        <v>94</v>
      </c>
      <c r="AK147" s="238" t="s">
        <v>145</v>
      </c>
      <c r="AL147" s="227"/>
      <c r="AN147" s="219"/>
      <c r="AO147" s="233">
        <f>F152</f>
        <v>139</v>
      </c>
      <c r="AP147" s="234">
        <f>F164</f>
        <v>151</v>
      </c>
      <c r="AQ147" s="234">
        <f>F176</f>
        <v>163</v>
      </c>
      <c r="AR147" s="234">
        <f>F19</f>
        <v>6</v>
      </c>
      <c r="AS147" s="234">
        <f>F31</f>
        <v>18</v>
      </c>
      <c r="AT147" s="234">
        <f>F43</f>
        <v>30</v>
      </c>
      <c r="AU147" s="234">
        <f>F55</f>
        <v>42</v>
      </c>
      <c r="AV147" s="234">
        <f>F67</f>
        <v>54</v>
      </c>
      <c r="AW147" s="234">
        <f>F79</f>
        <v>66</v>
      </c>
      <c r="AX147" s="234">
        <f>F104</f>
        <v>91</v>
      </c>
      <c r="AY147" s="234">
        <f>F116</f>
        <v>103</v>
      </c>
      <c r="AZ147" s="234">
        <f>F128</f>
        <v>115</v>
      </c>
      <c r="BA147" s="235">
        <f>F140</f>
        <v>127</v>
      </c>
      <c r="BB147" s="239">
        <f t="shared" si="33"/>
        <v>1105</v>
      </c>
      <c r="BC147" s="223"/>
      <c r="BD147" s="236" t="s">
        <v>30</v>
      </c>
      <c r="BE147" s="237" t="s">
        <v>143</v>
      </c>
      <c r="BF147" s="237" t="s">
        <v>378</v>
      </c>
      <c r="BG147" s="237" t="s">
        <v>28</v>
      </c>
      <c r="BH147" s="237" t="s">
        <v>91</v>
      </c>
      <c r="BI147" s="237" t="s">
        <v>116</v>
      </c>
      <c r="BJ147" s="237" t="s">
        <v>125</v>
      </c>
      <c r="BK147" s="237" t="s">
        <v>18</v>
      </c>
      <c r="BL147" s="237" t="s">
        <v>15</v>
      </c>
      <c r="BM147" s="237" t="s">
        <v>391</v>
      </c>
      <c r="BN147" s="237" t="s">
        <v>139</v>
      </c>
      <c r="BO147" s="237" t="s">
        <v>148</v>
      </c>
      <c r="BP147" s="238" t="s">
        <v>11</v>
      </c>
      <c r="BQ147" s="227"/>
    </row>
    <row r="148" spans="1:70" ht="13.5" thickBot="1" x14ac:dyDescent="0.25">
      <c r="A148" s="14"/>
      <c r="B148" s="14"/>
      <c r="C148" s="14"/>
      <c r="D148" s="251" t="s">
        <v>63</v>
      </c>
      <c r="E148" s="252" t="s">
        <v>401</v>
      </c>
      <c r="F148" s="264">
        <f>B4+(134*B6)</f>
        <v>135</v>
      </c>
      <c r="G148" s="14"/>
      <c r="H148" s="1"/>
      <c r="I148" s="219"/>
      <c r="J148" s="254">
        <f>F177</f>
        <v>164</v>
      </c>
      <c r="K148" s="255">
        <f>F31</f>
        <v>18</v>
      </c>
      <c r="L148" s="255">
        <f>F59</f>
        <v>46</v>
      </c>
      <c r="M148" s="255">
        <f>F87</f>
        <v>74</v>
      </c>
      <c r="N148" s="255">
        <f>F108</f>
        <v>95</v>
      </c>
      <c r="O148" s="255">
        <f>F141</f>
        <v>128</v>
      </c>
      <c r="P148" s="255">
        <f>F159</f>
        <v>146</v>
      </c>
      <c r="Q148" s="255">
        <f>F19</f>
        <v>6</v>
      </c>
      <c r="R148" s="255">
        <f>F51</f>
        <v>38</v>
      </c>
      <c r="S148" s="255">
        <f>F67</f>
        <v>54</v>
      </c>
      <c r="T148" s="255">
        <f>F101</f>
        <v>88</v>
      </c>
      <c r="U148" s="255">
        <f>F130</f>
        <v>117</v>
      </c>
      <c r="V148" s="256">
        <f>F144</f>
        <v>131</v>
      </c>
      <c r="W148" s="239">
        <f t="shared" si="32"/>
        <v>1105</v>
      </c>
      <c r="X148" s="223"/>
      <c r="Y148" s="257" t="s">
        <v>386</v>
      </c>
      <c r="Z148" s="258" t="s">
        <v>91</v>
      </c>
      <c r="AA148" s="258" t="s">
        <v>59</v>
      </c>
      <c r="AB148" s="258" t="s">
        <v>70</v>
      </c>
      <c r="AC148" s="258" t="s">
        <v>56</v>
      </c>
      <c r="AD148" s="258" t="s">
        <v>46</v>
      </c>
      <c r="AE148" s="258" t="s">
        <v>112</v>
      </c>
      <c r="AF148" s="258" t="s">
        <v>28</v>
      </c>
      <c r="AG148" s="258" t="s">
        <v>57</v>
      </c>
      <c r="AH148" s="258" t="s">
        <v>18</v>
      </c>
      <c r="AI148" s="258" t="s">
        <v>95</v>
      </c>
      <c r="AJ148" s="258" t="s">
        <v>323</v>
      </c>
      <c r="AK148" s="259" t="s">
        <v>156</v>
      </c>
      <c r="AL148" s="227"/>
      <c r="AN148" s="219"/>
      <c r="AO148" s="254">
        <f>F20</f>
        <v>7</v>
      </c>
      <c r="AP148" s="255">
        <f>F32</f>
        <v>19</v>
      </c>
      <c r="AQ148" s="255">
        <f>F44</f>
        <v>31</v>
      </c>
      <c r="AR148" s="255">
        <f>F56</f>
        <v>43</v>
      </c>
      <c r="AS148" s="255">
        <f>F68</f>
        <v>55</v>
      </c>
      <c r="AT148" s="255">
        <f>F80</f>
        <v>67</v>
      </c>
      <c r="AU148" s="255">
        <f>F92</f>
        <v>79</v>
      </c>
      <c r="AV148" s="255">
        <f>F117</f>
        <v>104</v>
      </c>
      <c r="AW148" s="255">
        <f>F129</f>
        <v>116</v>
      </c>
      <c r="AX148" s="255">
        <f>F141</f>
        <v>128</v>
      </c>
      <c r="AY148" s="255">
        <f>F153</f>
        <v>140</v>
      </c>
      <c r="AZ148" s="255">
        <f>F165</f>
        <v>152</v>
      </c>
      <c r="BA148" s="256">
        <f>F177</f>
        <v>164</v>
      </c>
      <c r="BB148" s="239">
        <f t="shared" si="33"/>
        <v>1105</v>
      </c>
      <c r="BC148" s="223"/>
      <c r="BD148" s="257" t="s">
        <v>43</v>
      </c>
      <c r="BE148" s="258" t="s">
        <v>34</v>
      </c>
      <c r="BF148" s="258" t="s">
        <v>136</v>
      </c>
      <c r="BG148" s="258" t="s">
        <v>39</v>
      </c>
      <c r="BH148" s="258" t="s">
        <v>50</v>
      </c>
      <c r="BI148" s="258" t="s">
        <v>21</v>
      </c>
      <c r="BJ148" s="258" t="s">
        <v>84</v>
      </c>
      <c r="BK148" s="258" t="s">
        <v>385</v>
      </c>
      <c r="BL148" s="258" t="s">
        <v>131</v>
      </c>
      <c r="BM148" s="258" t="s">
        <v>46</v>
      </c>
      <c r="BN148" s="258" t="s">
        <v>8</v>
      </c>
      <c r="BO148" s="258" t="s">
        <v>79</v>
      </c>
      <c r="BP148" s="259" t="s">
        <v>386</v>
      </c>
      <c r="BQ148" s="227"/>
    </row>
    <row r="149" spans="1:70" x14ac:dyDescent="0.2">
      <c r="A149" s="14"/>
      <c r="B149" s="14"/>
      <c r="C149" s="14"/>
      <c r="D149" s="251" t="s">
        <v>75</v>
      </c>
      <c r="E149" s="252" t="s">
        <v>401</v>
      </c>
      <c r="F149" s="253">
        <f>B4+(135*B6)</f>
        <v>136</v>
      </c>
      <c r="G149" s="14"/>
      <c r="H149" s="1"/>
      <c r="I149" s="219"/>
      <c r="J149" s="260">
        <f t="shared" ref="J149:V149" si="34">J136+J137+J138+J139+J140+J141+J142+J143+J144+J145+J146+J147+J148</f>
        <v>1105</v>
      </c>
      <c r="K149" s="261">
        <f t="shared" si="34"/>
        <v>1105</v>
      </c>
      <c r="L149" s="261">
        <f t="shared" si="34"/>
        <v>1105</v>
      </c>
      <c r="M149" s="261">
        <f t="shared" si="34"/>
        <v>1105</v>
      </c>
      <c r="N149" s="261">
        <f t="shared" si="34"/>
        <v>1105</v>
      </c>
      <c r="O149" s="261">
        <f t="shared" si="34"/>
        <v>1105</v>
      </c>
      <c r="P149" s="261">
        <f t="shared" si="34"/>
        <v>1105</v>
      </c>
      <c r="Q149" s="261">
        <f t="shared" si="34"/>
        <v>1105</v>
      </c>
      <c r="R149" s="261">
        <f t="shared" si="34"/>
        <v>1105</v>
      </c>
      <c r="S149" s="261">
        <f t="shared" si="34"/>
        <v>1105</v>
      </c>
      <c r="T149" s="261">
        <f t="shared" si="34"/>
        <v>1105</v>
      </c>
      <c r="U149" s="261">
        <f t="shared" si="34"/>
        <v>1105</v>
      </c>
      <c r="V149" s="261">
        <f t="shared" si="34"/>
        <v>1105</v>
      </c>
      <c r="W149" s="262">
        <f>J136^2+K137^2+L138^2+M139^2+N140^2+O141^2+P142^2+Q143^2+R144^2+S145^2+T146^2+U147^2+V148^2</f>
        <v>124865</v>
      </c>
      <c r="X149" s="22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  <c r="AJ149" s="263"/>
      <c r="AK149" s="263"/>
      <c r="AL149" s="227"/>
      <c r="AN149" s="219"/>
      <c r="AO149" s="260">
        <f t="shared" ref="AO149:BA149" si="35">AO136+AO137+AO138+AO139+AO140+AO141+AO142+AO143+AO144+AO145+AO146+AO147+AO148</f>
        <v>1105</v>
      </c>
      <c r="AP149" s="261">
        <f t="shared" si="35"/>
        <v>1105</v>
      </c>
      <c r="AQ149" s="261">
        <f t="shared" si="35"/>
        <v>1105</v>
      </c>
      <c r="AR149" s="261">
        <f t="shared" si="35"/>
        <v>1105</v>
      </c>
      <c r="AS149" s="261">
        <f t="shared" si="35"/>
        <v>1105</v>
      </c>
      <c r="AT149" s="261">
        <f t="shared" si="35"/>
        <v>1105</v>
      </c>
      <c r="AU149" s="261">
        <f t="shared" si="35"/>
        <v>1105</v>
      </c>
      <c r="AV149" s="261">
        <f t="shared" si="35"/>
        <v>1105</v>
      </c>
      <c r="AW149" s="261">
        <f t="shared" si="35"/>
        <v>1105</v>
      </c>
      <c r="AX149" s="261">
        <f t="shared" si="35"/>
        <v>1105</v>
      </c>
      <c r="AY149" s="261">
        <f t="shared" si="35"/>
        <v>1105</v>
      </c>
      <c r="AZ149" s="261">
        <f t="shared" si="35"/>
        <v>1105</v>
      </c>
      <c r="BA149" s="261">
        <f t="shared" si="35"/>
        <v>1105</v>
      </c>
      <c r="BB149" s="262">
        <f>AO136+AP137+AQ138+AR139+AS140+AT141+AU142+AV143+AW144+AX145+AY146+AZ147+BA148</f>
        <v>1105</v>
      </c>
      <c r="BC149" s="223"/>
      <c r="BD149" s="263"/>
      <c r="BE149" s="263"/>
      <c r="BF149" s="263"/>
      <c r="BG149" s="263"/>
      <c r="BH149" s="263"/>
      <c r="BI149" s="263"/>
      <c r="BJ149" s="263"/>
      <c r="BK149" s="263"/>
      <c r="BL149" s="263"/>
      <c r="BM149" s="263"/>
      <c r="BN149" s="263"/>
      <c r="BO149" s="263"/>
      <c r="BP149" s="263"/>
      <c r="BQ149" s="227"/>
    </row>
    <row r="150" spans="1:70" x14ac:dyDescent="0.2">
      <c r="A150" s="14"/>
      <c r="B150" s="14"/>
      <c r="C150" s="14"/>
      <c r="D150" s="251" t="s">
        <v>41</v>
      </c>
      <c r="E150" s="252" t="s">
        <v>401</v>
      </c>
      <c r="F150" s="253">
        <f>B4+(136*B6)</f>
        <v>137</v>
      </c>
      <c r="G150" s="14"/>
      <c r="H150" s="1"/>
      <c r="I150" s="219"/>
      <c r="J150" s="269">
        <f>J148+K136+L137+M138+N139+O140+P141+Q142+R143+S144+T145+U146+V147</f>
        <v>1105</v>
      </c>
      <c r="K150" s="270">
        <f>K148+J147+L136+M137+N138+O139+P140+Q141+R142+S143+T144+U145+V146</f>
        <v>1105</v>
      </c>
      <c r="L150" s="270">
        <f>L148+K147+J146+M136+N137+O138+P139+Q140+R141+S142+T143+U144+V145</f>
        <v>1105</v>
      </c>
      <c r="M150" s="270">
        <f>M148+L147+K146+J145+N136+O137+P138+Q139+R140+S141+T142+U143+V144</f>
        <v>1105</v>
      </c>
      <c r="N150" s="270">
        <f>N148+M147+L146+K145+J144+O136+P137+Q138+R139+S140+T141+U142+V143</f>
        <v>1105</v>
      </c>
      <c r="O150" s="270">
        <f>O148+N147+M146+L145+K144+J143+P136+Q137+R138+S139+T140+U141+V142</f>
        <v>1105</v>
      </c>
      <c r="P150" s="270">
        <f>P148+O147+N146+M145+L144+K143+J142+Q136+R137+S138+T139+U140+V141</f>
        <v>1105</v>
      </c>
      <c r="Q150" s="270">
        <f>Q148+P147+O146+N145+M144+L143+K142+J141+R136+S137+T138+U139+V140</f>
        <v>1105</v>
      </c>
      <c r="R150" s="270">
        <f>R148+Q147+P146+O145+N144+M143+L142+K141+J140+S136+T137+U138+V139</f>
        <v>1105</v>
      </c>
      <c r="S150" s="270">
        <f>S148+R147+Q146+P145+O144+N143+M142+L141+K140+J139+T136+U137+V138</f>
        <v>1105</v>
      </c>
      <c r="T150" s="270">
        <f>T148+S147+R146+Q145+P144+O143+N142+M141+L140+K139+J138+U136+V137</f>
        <v>1105</v>
      </c>
      <c r="U150" s="270">
        <f>U148+T147+S146+R145+Q144+P143+O142+N141+M140+L139+K138+J137+V136</f>
        <v>1105</v>
      </c>
      <c r="V150" s="270">
        <f>V148+U147+T146+S145+R144+Q143+P142+O141+N140+M139+L138+K137+J136</f>
        <v>1105</v>
      </c>
      <c r="W150" s="271">
        <f>V136^2+U137^2+T138^2+S139^2+R140^2+Q141^2+P142^2+O143^2+N144^2+M145^2+L146^2+K147^2+J148^2</f>
        <v>124865</v>
      </c>
      <c r="X150" s="223"/>
      <c r="Y150" s="237" t="s">
        <v>176</v>
      </c>
      <c r="Z150" s="237" t="s">
        <v>385</v>
      </c>
      <c r="AA150" s="237" t="s">
        <v>373</v>
      </c>
      <c r="AB150" s="237" t="s">
        <v>44</v>
      </c>
      <c r="AC150" s="237" t="s">
        <v>111</v>
      </c>
      <c r="AD150" s="237" t="s">
        <v>17</v>
      </c>
      <c r="AE150" s="237" t="s">
        <v>103</v>
      </c>
      <c r="AF150" s="237" t="s">
        <v>62</v>
      </c>
      <c r="AG150" s="237" t="s">
        <v>105</v>
      </c>
      <c r="AH150" s="237" t="s">
        <v>58</v>
      </c>
      <c r="AI150" s="237" t="s">
        <v>83</v>
      </c>
      <c r="AJ150" s="237" t="s">
        <v>94</v>
      </c>
      <c r="AK150" s="237" t="s">
        <v>156</v>
      </c>
      <c r="AL150" s="227"/>
      <c r="AN150" s="219"/>
      <c r="AO150" s="269">
        <f>AO136+AP148+AQ147+AR146+AS145+AT144+AU143+AV142+AW141+AX140+AY139+AZ138+BA137</f>
        <v>1105</v>
      </c>
      <c r="AP150" s="270">
        <f>AP136+AO137+AQ148+AR147+AS146+AT145+AU144+AV143+AW142+AX141+AY140+AZ139+BA138</f>
        <v>1105</v>
      </c>
      <c r="AQ150" s="270">
        <f>AQ136+AP137+AO138+AR148+AS147+AT146+AU145+AV144+AW143+AX142+AY141+AZ140+BA139</f>
        <v>1105</v>
      </c>
      <c r="AR150" s="270">
        <f>AR136+AQ137+AP138+AO139+AS148+AT147+AU146+AV145+AW144+AX143+AY142+AZ141+BA140</f>
        <v>1105</v>
      </c>
      <c r="AS150" s="270">
        <f>AS136+AR137+AQ138+AP139+AO140+AT148+AU147+AV146+AW145+AX144+AY143+AZ142+BA141</f>
        <v>1105</v>
      </c>
      <c r="AT150" s="270">
        <f>AT136+AS137+AR138+AQ139+AP140+AO141+AU148+AV147+AW146+AX145+AY144+AZ143+BA142</f>
        <v>1105</v>
      </c>
      <c r="AU150" s="270">
        <f>AU136+AT137+AS138+AR139+AQ140+AP141+AO142+AV148+AW147+AX146+AY145+AZ144+BA143</f>
        <v>1105</v>
      </c>
      <c r="AV150" s="270">
        <f>AV136+AU137+AT138+AS139+AR140+AQ141+AP142+AO143+AW148+AX147+AY146+AZ145+BA144</f>
        <v>1105</v>
      </c>
      <c r="AW150" s="270">
        <f>AW136+AV137+AU138+AT139+AS140+AR141+AQ142+AP143+AO144+AX148+AY147+AZ146+BA145</f>
        <v>1105</v>
      </c>
      <c r="AX150" s="270">
        <f>AX136+AW137+AV138+AU139+AT140+AS141+AR142+AQ143+AP144+AO145+AY148+AZ147+BA146</f>
        <v>1105</v>
      </c>
      <c r="AY150" s="270">
        <f>AY136+AX137+AW138+AV139+AU140+AT141+AS142+AR143+AQ144+AP145+AO146+AZ148+BA147</f>
        <v>1105</v>
      </c>
      <c r="AZ150" s="270">
        <f>AZ136+AY137+AX138+AW139+AV140+AU141+AT142+AS143+AR144+AQ145+AP146+AO147+BA148</f>
        <v>1105</v>
      </c>
      <c r="BA150" s="270">
        <f>BA136+AZ137+AY138+AX139+AW140+AV141+AU142+AT143+AS144+AR145+AQ146+AP147+AO148</f>
        <v>1105</v>
      </c>
      <c r="BB150" s="271">
        <f>BA136+AZ137+AY138+AX139+AW140+AV141+AU142+AT143+AS144+AR145+AQ146+AP147+AO148</f>
        <v>1105</v>
      </c>
      <c r="BC150" s="223"/>
      <c r="BD150" s="237" t="s">
        <v>105</v>
      </c>
      <c r="BE150" s="237" t="s">
        <v>66</v>
      </c>
      <c r="BF150" s="237" t="s">
        <v>62</v>
      </c>
      <c r="BG150" s="237" t="s">
        <v>26</v>
      </c>
      <c r="BH150" s="237" t="s">
        <v>71</v>
      </c>
      <c r="BI150" s="237" t="s">
        <v>126</v>
      </c>
      <c r="BJ150" s="237" t="s">
        <v>387</v>
      </c>
      <c r="BK150" s="237" t="s">
        <v>162</v>
      </c>
      <c r="BL150" s="237" t="s">
        <v>113</v>
      </c>
      <c r="BM150" s="237" t="s">
        <v>82</v>
      </c>
      <c r="BN150" s="237" t="s">
        <v>138</v>
      </c>
      <c r="BO150" s="237" t="s">
        <v>148</v>
      </c>
      <c r="BP150" s="237" t="s">
        <v>386</v>
      </c>
      <c r="BQ150" s="227"/>
    </row>
    <row r="151" spans="1:70" ht="13.5" thickBot="1" x14ac:dyDescent="0.25">
      <c r="A151" s="14"/>
      <c r="B151" s="14"/>
      <c r="C151" s="14"/>
      <c r="D151" s="251" t="s">
        <v>98</v>
      </c>
      <c r="E151" s="252" t="s">
        <v>401</v>
      </c>
      <c r="F151" s="264">
        <f>B4+(137*B6)</f>
        <v>138</v>
      </c>
      <c r="G151" s="14"/>
      <c r="H151" s="1"/>
      <c r="I151" s="219"/>
      <c r="J151" s="272">
        <f>J136+K148+L147+M146+N145+O144+P143+Q142+R141+S140+T139+U138+V137</f>
        <v>1105</v>
      </c>
      <c r="K151" s="273">
        <f>K136+J137+L148+M147+N146+O145+P144+Q143+R142+S141+T140+U139+V138</f>
        <v>1105</v>
      </c>
      <c r="L151" s="273">
        <f>L136+K137+J138+M148+N147+O146+P145+Q144+R143+S142+T141+U140+V139</f>
        <v>1105</v>
      </c>
      <c r="M151" s="273">
        <f>M136+L137+K138+J139+N148+O147+P146+Q145+R144+S143+T142+U141+V140</f>
        <v>1105</v>
      </c>
      <c r="N151" s="273">
        <f>N136+M137+L138+K139+J140+O148+P147+Q146+R145+S144+T143+U142+V141</f>
        <v>1105</v>
      </c>
      <c r="O151" s="273">
        <f>O136+N137+M138+L139+K140+J141+P148+Q147+R146+S145+T144+U143+V142</f>
        <v>1105</v>
      </c>
      <c r="P151" s="273">
        <f>P136+O137+N138+M139+L140+K141+J142+Q148+R147+S146+T145+U144+V143</f>
        <v>1105</v>
      </c>
      <c r="Q151" s="273">
        <f>Q136+P137+O138+N139+M140+L141+K142+J143+R148+S147+T146+U145+V144</f>
        <v>1105</v>
      </c>
      <c r="R151" s="273">
        <f>R136+Q137+P138+O139+N140+M141+L142+K143+J144+S148+T147+U146+V145</f>
        <v>1105</v>
      </c>
      <c r="S151" s="273">
        <f>S136+R137+Q138+P139+O140+N141+M142+L143+K144+J145+T148+U147+V146</f>
        <v>1105</v>
      </c>
      <c r="T151" s="273">
        <f>T136+S137+R138+Q139+P140+O141+N142+M143+L144+K145+J146+U148+V147</f>
        <v>1105</v>
      </c>
      <c r="U151" s="273">
        <f>U136+T137+S138+R139+Q140+P141+O142+N143+M144+L145+K146+J147+V148</f>
        <v>1105</v>
      </c>
      <c r="V151" s="273">
        <f>V136+U137+T138+S139+R140+Q141+P142+O143+N144+M145+L146+K147+J148</f>
        <v>1105</v>
      </c>
      <c r="W151" s="274"/>
      <c r="X151" s="223"/>
      <c r="Y151" s="237" t="s">
        <v>386</v>
      </c>
      <c r="Z151" s="237" t="s">
        <v>121</v>
      </c>
      <c r="AA151" s="237" t="s">
        <v>10</v>
      </c>
      <c r="AB151" s="237" t="s">
        <v>155</v>
      </c>
      <c r="AC151" s="237" t="s">
        <v>128</v>
      </c>
      <c r="AD151" s="237" t="s">
        <v>51</v>
      </c>
      <c r="AE151" s="237" t="s">
        <v>103</v>
      </c>
      <c r="AF151" s="237" t="s">
        <v>369</v>
      </c>
      <c r="AG151" s="237" t="s">
        <v>122</v>
      </c>
      <c r="AH151" s="237" t="s">
        <v>101</v>
      </c>
      <c r="AI151" s="237" t="s">
        <v>93</v>
      </c>
      <c r="AJ151" s="237" t="s">
        <v>159</v>
      </c>
      <c r="AK151" s="237" t="s">
        <v>82</v>
      </c>
      <c r="AL151" s="227"/>
      <c r="AN151" s="219"/>
      <c r="AO151" s="272">
        <f>AO148+AP136+AQ137+AR138+AS139+AT140+AU141+AV142+AW143+AX144+AY145+AZ146+BA147</f>
        <v>1105</v>
      </c>
      <c r="AP151" s="273">
        <f>AP148+AO147+AQ136+AR137+AS138+AT139+AU140+AV141+AW142+AX143+AY144+AZ145+BA146</f>
        <v>1105</v>
      </c>
      <c r="AQ151" s="273">
        <f>AQ148+AP147+AO146+AR136+AS137+AT138+AU139+AV140+AW141+AX142+AY143+AZ144+BA145</f>
        <v>1105</v>
      </c>
      <c r="AR151" s="273">
        <f>AR148+AQ147+AP146+AO145+AS136+AT137+AU138+AV139+AW140+AX141+AY142+AZ143+BA144</f>
        <v>1105</v>
      </c>
      <c r="AS151" s="273">
        <f>AS148+AR147+AQ146+AP145+AO144+AT136+AU137+AV138+AW139+AX140+AY141+AZ142+BA143</f>
        <v>1105</v>
      </c>
      <c r="AT151" s="273">
        <f>AT148+AS147+AR146+AQ145+AP144+AO143+AU136+AV137+AW138+AX139+AY140+AZ141+BA142</f>
        <v>1105</v>
      </c>
      <c r="AU151" s="273">
        <f>AU148+AT147+AS146+AR145+AQ144+AP143+AO142+AV136+AW137+AX138+AY139+AZ140+BA141</f>
        <v>1105</v>
      </c>
      <c r="AV151" s="273">
        <f>AV148+AU147+AT146+AS145+AR144+AQ143+AP142+AO141+AW136+AX137+AY138+AZ139+BA140</f>
        <v>1105</v>
      </c>
      <c r="AW151" s="273">
        <f>AW148+AV147+AU146+AT145+AS144+AR143+AQ142+AP141+AO140+AX136+AY137+AZ138+BA139</f>
        <v>1105</v>
      </c>
      <c r="AX151" s="273">
        <f>AX148+AW147+AV146+AU145+AT144+AS143+AR142+AQ141+AP140+AO139+AY136+AZ137+BA138</f>
        <v>1105</v>
      </c>
      <c r="AY151" s="273">
        <f>AY148+AX147+AW146+AV145+AU144+AT143+AS142+AR141+AQ140+AP139+AO138+AZ136+BA137</f>
        <v>1105</v>
      </c>
      <c r="AZ151" s="273">
        <f>AZ148+AY147+AX146+AW145+AV144+AU143+AT142+AS141+AR140+AQ139+AP138+AO137+BA136</f>
        <v>1105</v>
      </c>
      <c r="BA151" s="273">
        <f>BA148+AZ147+AY146+AX145+AW144+AV143+AU142+AT141+AS140+AR139+AQ138+AP137+AO136</f>
        <v>1105</v>
      </c>
      <c r="BB151" s="281"/>
      <c r="BC151" s="223"/>
      <c r="BD151" s="237" t="s">
        <v>43</v>
      </c>
      <c r="BE151" s="237" t="s">
        <v>143</v>
      </c>
      <c r="BF151" s="237" t="s">
        <v>111</v>
      </c>
      <c r="BG151" s="237" t="s">
        <v>45</v>
      </c>
      <c r="BH151" s="237" t="s">
        <v>88</v>
      </c>
      <c r="BI151" s="237" t="s">
        <v>146</v>
      </c>
      <c r="BJ151" s="237" t="s">
        <v>387</v>
      </c>
      <c r="BK151" s="237" t="s">
        <v>392</v>
      </c>
      <c r="BL151" s="237" t="s">
        <v>74</v>
      </c>
      <c r="BM151" s="237" t="s">
        <v>22</v>
      </c>
      <c r="BN151" s="237" t="s">
        <v>69</v>
      </c>
      <c r="BO151" s="237" t="s">
        <v>29</v>
      </c>
      <c r="BP151" s="237" t="s">
        <v>114</v>
      </c>
      <c r="BQ151" s="223"/>
      <c r="BR151" s="279"/>
    </row>
    <row r="152" spans="1:70" ht="13.5" thickBot="1" x14ac:dyDescent="0.25">
      <c r="A152" s="14"/>
      <c r="B152" s="14"/>
      <c r="C152" s="14"/>
      <c r="D152" s="251" t="s">
        <v>30</v>
      </c>
      <c r="E152" s="252" t="s">
        <v>401</v>
      </c>
      <c r="F152" s="264">
        <f>B4+(138*B6)</f>
        <v>139</v>
      </c>
      <c r="G152" s="14"/>
      <c r="H152" s="1"/>
      <c r="I152" s="219"/>
      <c r="J152" s="223"/>
      <c r="K152" s="223"/>
      <c r="L152" s="223"/>
      <c r="M152" s="223"/>
      <c r="N152" s="223"/>
      <c r="O152" s="223"/>
      <c r="P152" s="223"/>
      <c r="Q152" s="223"/>
      <c r="R152" s="223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3"/>
      <c r="AE152" s="223"/>
      <c r="AF152" s="223"/>
      <c r="AG152" s="223"/>
      <c r="AH152" s="223"/>
      <c r="AI152" s="223"/>
      <c r="AJ152" s="223"/>
      <c r="AK152" s="223"/>
      <c r="AL152" s="227"/>
      <c r="AN152" s="275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6"/>
      <c r="AY152" s="276"/>
      <c r="AZ152" s="276"/>
      <c r="BA152" s="276"/>
      <c r="BB152" s="276"/>
      <c r="BC152" s="276"/>
      <c r="BD152" s="276"/>
      <c r="BE152" s="276"/>
      <c r="BF152" s="276"/>
      <c r="BG152" s="276"/>
      <c r="BH152" s="276"/>
      <c r="BI152" s="276"/>
      <c r="BJ152" s="276"/>
      <c r="BK152" s="276"/>
      <c r="BL152" s="276"/>
      <c r="BM152" s="276"/>
      <c r="BN152" s="276"/>
      <c r="BO152" s="276"/>
      <c r="BP152" s="276"/>
      <c r="BQ152" s="278"/>
    </row>
    <row r="153" spans="1:70" ht="13.5" thickBot="1" x14ac:dyDescent="0.25">
      <c r="A153" s="14"/>
      <c r="B153" s="14"/>
      <c r="C153" s="14"/>
      <c r="D153" s="251" t="s">
        <v>8</v>
      </c>
      <c r="E153" s="252" t="s">
        <v>401</v>
      </c>
      <c r="F153" s="253">
        <f>B4+(139*B6)</f>
        <v>140</v>
      </c>
      <c r="G153" s="14"/>
      <c r="H153" s="1"/>
      <c r="I153" s="210"/>
      <c r="J153" s="210"/>
      <c r="K153" s="210" t="s">
        <v>0</v>
      </c>
      <c r="L153" s="210"/>
      <c r="M153" s="210"/>
      <c r="N153" s="210"/>
      <c r="O153" s="210"/>
      <c r="P153" s="211"/>
      <c r="Q153" s="210"/>
      <c r="R153" s="210"/>
      <c r="S153" s="210"/>
      <c r="T153" s="210"/>
      <c r="U153" s="210"/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1"/>
      <c r="AF153" s="210"/>
      <c r="AG153" s="210"/>
      <c r="AH153" s="210"/>
      <c r="AI153" s="210"/>
      <c r="AJ153" s="210"/>
      <c r="AK153" s="210"/>
      <c r="AL153" s="210"/>
    </row>
    <row r="154" spans="1:70" ht="13.5" thickBot="1" x14ac:dyDescent="0.25">
      <c r="A154" s="14"/>
      <c r="B154" s="14"/>
      <c r="C154" s="14"/>
      <c r="D154" s="251" t="s">
        <v>10</v>
      </c>
      <c r="E154" s="252" t="s">
        <v>401</v>
      </c>
      <c r="F154" s="253">
        <f>B4+(140*B6)</f>
        <v>141</v>
      </c>
      <c r="G154" s="14"/>
      <c r="H154" s="1"/>
      <c r="I154" s="215"/>
      <c r="J154" s="216"/>
      <c r="K154" s="216"/>
      <c r="L154" s="216"/>
      <c r="M154" s="216"/>
      <c r="N154" s="216"/>
      <c r="O154" s="216"/>
      <c r="P154" s="4" t="s">
        <v>438</v>
      </c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  <c r="AE154" s="4" t="s">
        <v>439</v>
      </c>
      <c r="AF154" s="216"/>
      <c r="AG154" s="216"/>
      <c r="AH154" s="216"/>
      <c r="AI154" s="216"/>
      <c r="AJ154" s="216"/>
      <c r="AK154" s="216"/>
      <c r="AL154" s="217"/>
      <c r="AN154" s="215"/>
      <c r="AO154" s="216"/>
      <c r="AP154" s="216"/>
      <c r="AQ154" s="216"/>
      <c r="AR154" s="216"/>
      <c r="AS154" s="216"/>
      <c r="AT154" s="216"/>
      <c r="AU154" s="4" t="s">
        <v>440</v>
      </c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4" t="s">
        <v>441</v>
      </c>
      <c r="BK154" s="216"/>
      <c r="BL154" s="216"/>
      <c r="BM154" s="216"/>
      <c r="BN154" s="216"/>
      <c r="BO154" s="216"/>
      <c r="BP154" s="216"/>
      <c r="BQ154" s="217"/>
    </row>
    <row r="155" spans="1:70" x14ac:dyDescent="0.2">
      <c r="A155" s="14"/>
      <c r="B155" s="14"/>
      <c r="C155" s="14"/>
      <c r="D155" s="251" t="s">
        <v>123</v>
      </c>
      <c r="E155" s="252" t="s">
        <v>401</v>
      </c>
      <c r="F155" s="253">
        <f>B4+(141*B6)</f>
        <v>142</v>
      </c>
      <c r="G155" s="14"/>
      <c r="H155" s="1"/>
      <c r="I155" s="219"/>
      <c r="J155" s="220">
        <f>F56</f>
        <v>43</v>
      </c>
      <c r="K155" s="221">
        <f>F104</f>
        <v>91</v>
      </c>
      <c r="L155" s="221">
        <f>F141</f>
        <v>128</v>
      </c>
      <c r="M155" s="221">
        <f>F181</f>
        <v>168</v>
      </c>
      <c r="N155" s="221">
        <f>F46</f>
        <v>33</v>
      </c>
      <c r="O155" s="221">
        <f>F80</f>
        <v>67</v>
      </c>
      <c r="P155" s="221">
        <f>F118</f>
        <v>105</v>
      </c>
      <c r="Q155" s="221">
        <f>F159</f>
        <v>146</v>
      </c>
      <c r="R155" s="221">
        <f>F34</f>
        <v>21</v>
      </c>
      <c r="S155" s="221">
        <f>F74</f>
        <v>61</v>
      </c>
      <c r="T155" s="221">
        <f>F114</f>
        <v>101</v>
      </c>
      <c r="U155" s="221">
        <f>F149</f>
        <v>136</v>
      </c>
      <c r="V155" s="222">
        <f>F18</f>
        <v>5</v>
      </c>
      <c r="W155" s="228">
        <f t="shared" ref="W155:W167" si="36">J155+K155+L155+M155+N155+O155+P155+Q155+R155+S155+T155+U155+V155</f>
        <v>1105</v>
      </c>
      <c r="X155" s="223"/>
      <c r="Y155" s="224" t="s">
        <v>39</v>
      </c>
      <c r="Z155" s="225" t="s">
        <v>391</v>
      </c>
      <c r="AA155" s="225" t="s">
        <v>46</v>
      </c>
      <c r="AB155" s="225" t="s">
        <v>393</v>
      </c>
      <c r="AC155" s="225" t="s">
        <v>92</v>
      </c>
      <c r="AD155" s="225" t="s">
        <v>21</v>
      </c>
      <c r="AE155" s="225" t="s">
        <v>141</v>
      </c>
      <c r="AF155" s="225" t="s">
        <v>112</v>
      </c>
      <c r="AG155" s="225" t="s">
        <v>54</v>
      </c>
      <c r="AH155" s="225" t="s">
        <v>61</v>
      </c>
      <c r="AI155" s="225" t="s">
        <v>45</v>
      </c>
      <c r="AJ155" s="225" t="s">
        <v>75</v>
      </c>
      <c r="AK155" s="226" t="s">
        <v>144</v>
      </c>
      <c r="AL155" s="227"/>
      <c r="AN155" s="219"/>
      <c r="AO155" s="220">
        <f>F56</f>
        <v>43</v>
      </c>
      <c r="AP155" s="221">
        <f>F68</f>
        <v>55</v>
      </c>
      <c r="AQ155" s="221">
        <f>F80</f>
        <v>67</v>
      </c>
      <c r="AR155" s="221">
        <f>F92</f>
        <v>79</v>
      </c>
      <c r="AS155" s="221">
        <f>F117</f>
        <v>104</v>
      </c>
      <c r="AT155" s="221">
        <f>F129</f>
        <v>116</v>
      </c>
      <c r="AU155" s="221">
        <f>F141</f>
        <v>128</v>
      </c>
      <c r="AV155" s="221">
        <f>F153</f>
        <v>140</v>
      </c>
      <c r="AW155" s="221">
        <f>F165</f>
        <v>152</v>
      </c>
      <c r="AX155" s="221">
        <f>F177</f>
        <v>164</v>
      </c>
      <c r="AY155" s="221">
        <f>F20</f>
        <v>7</v>
      </c>
      <c r="AZ155" s="221">
        <f>F32</f>
        <v>19</v>
      </c>
      <c r="BA155" s="222">
        <f>F44</f>
        <v>31</v>
      </c>
      <c r="BB155" s="228">
        <f t="shared" ref="BB155:BB167" si="37">AO155+AP155+AQ155+AR155+AS155+AT155+AU155+AV155+AW155+AX155+AY155+AZ155+BA155</f>
        <v>1105</v>
      </c>
      <c r="BC155" s="223"/>
      <c r="BD155" s="224" t="s">
        <v>39</v>
      </c>
      <c r="BE155" s="225" t="s">
        <v>50</v>
      </c>
      <c r="BF155" s="225" t="s">
        <v>21</v>
      </c>
      <c r="BG155" s="225" t="s">
        <v>84</v>
      </c>
      <c r="BH155" s="225" t="s">
        <v>385</v>
      </c>
      <c r="BI155" s="225" t="s">
        <v>131</v>
      </c>
      <c r="BJ155" s="225" t="s">
        <v>46</v>
      </c>
      <c r="BK155" s="225" t="s">
        <v>8</v>
      </c>
      <c r="BL155" s="225" t="s">
        <v>79</v>
      </c>
      <c r="BM155" s="225" t="s">
        <v>386</v>
      </c>
      <c r="BN155" s="225" t="s">
        <v>43</v>
      </c>
      <c r="BO155" s="225" t="s">
        <v>34</v>
      </c>
      <c r="BP155" s="226" t="s">
        <v>136</v>
      </c>
      <c r="BQ155" s="227"/>
    </row>
    <row r="156" spans="1:70" x14ac:dyDescent="0.2">
      <c r="A156" s="14"/>
      <c r="B156" s="14"/>
      <c r="C156" s="14"/>
      <c r="D156" s="251" t="s">
        <v>376</v>
      </c>
      <c r="E156" s="252" t="s">
        <v>401</v>
      </c>
      <c r="F156" s="253">
        <f>B4+(142*B6)</f>
        <v>143</v>
      </c>
      <c r="G156" s="14"/>
      <c r="H156" s="1"/>
      <c r="I156" s="219"/>
      <c r="J156" s="233">
        <f>F111</f>
        <v>98</v>
      </c>
      <c r="K156" s="234">
        <f>F145</f>
        <v>132</v>
      </c>
      <c r="L156" s="234">
        <f>F14</f>
        <v>1</v>
      </c>
      <c r="M156" s="234">
        <f>F55</f>
        <v>42</v>
      </c>
      <c r="N156" s="234">
        <f>F99</f>
        <v>86</v>
      </c>
      <c r="O156" s="234">
        <f>F139</f>
        <v>126</v>
      </c>
      <c r="P156" s="234">
        <f>F179</f>
        <v>166</v>
      </c>
      <c r="Q156" s="234">
        <f>F45</f>
        <v>32</v>
      </c>
      <c r="R156" s="234">
        <f>F83</f>
        <v>70</v>
      </c>
      <c r="S156" s="234">
        <f>F121</f>
        <v>108</v>
      </c>
      <c r="T156" s="234">
        <f>F169</f>
        <v>156</v>
      </c>
      <c r="U156" s="234">
        <f>F37</f>
        <v>24</v>
      </c>
      <c r="V156" s="235">
        <f>F77</f>
        <v>64</v>
      </c>
      <c r="W156" s="239">
        <f t="shared" si="36"/>
        <v>1105</v>
      </c>
      <c r="X156" s="223"/>
      <c r="Y156" s="236" t="s">
        <v>119</v>
      </c>
      <c r="Z156" s="237" t="s">
        <v>74</v>
      </c>
      <c r="AA156" s="237" t="s">
        <v>55</v>
      </c>
      <c r="AB156" s="237" t="s">
        <v>125</v>
      </c>
      <c r="AC156" s="237" t="s">
        <v>40</v>
      </c>
      <c r="AD156" s="237" t="s">
        <v>111</v>
      </c>
      <c r="AE156" s="237" t="s">
        <v>365</v>
      </c>
      <c r="AF156" s="237" t="s">
        <v>114</v>
      </c>
      <c r="AG156" s="237" t="s">
        <v>35</v>
      </c>
      <c r="AH156" s="237" t="s">
        <v>108</v>
      </c>
      <c r="AI156" s="237" t="s">
        <v>397</v>
      </c>
      <c r="AJ156" s="237" t="s">
        <v>65</v>
      </c>
      <c r="AK156" s="238" t="s">
        <v>165</v>
      </c>
      <c r="AL156" s="227"/>
      <c r="AN156" s="219"/>
      <c r="AO156" s="233">
        <f>F93</f>
        <v>80</v>
      </c>
      <c r="AP156" s="234">
        <f>F105</f>
        <v>92</v>
      </c>
      <c r="AQ156" s="234">
        <f>F130</f>
        <v>117</v>
      </c>
      <c r="AR156" s="234">
        <f>F142</f>
        <v>129</v>
      </c>
      <c r="AS156" s="234">
        <f>F154</f>
        <v>141</v>
      </c>
      <c r="AT156" s="234">
        <f>F166</f>
        <v>153</v>
      </c>
      <c r="AU156" s="234">
        <f>F178</f>
        <v>165</v>
      </c>
      <c r="AV156" s="234">
        <f>F21</f>
        <v>8</v>
      </c>
      <c r="AW156" s="234">
        <f>F33</f>
        <v>20</v>
      </c>
      <c r="AX156" s="234">
        <f>F45</f>
        <v>32</v>
      </c>
      <c r="AY156" s="234">
        <f>F57</f>
        <v>44</v>
      </c>
      <c r="AZ156" s="234">
        <f>F69</f>
        <v>56</v>
      </c>
      <c r="BA156" s="235">
        <f>F81</f>
        <v>68</v>
      </c>
      <c r="BB156" s="239">
        <f t="shared" si="37"/>
        <v>1105</v>
      </c>
      <c r="BC156" s="223"/>
      <c r="BD156" s="236" t="s">
        <v>87</v>
      </c>
      <c r="BE156" s="237" t="s">
        <v>166</v>
      </c>
      <c r="BF156" s="237" t="s">
        <v>323</v>
      </c>
      <c r="BG156" s="237" t="s">
        <v>96</v>
      </c>
      <c r="BH156" s="237" t="s">
        <v>10</v>
      </c>
      <c r="BI156" s="237" t="s">
        <v>67</v>
      </c>
      <c r="BJ156" s="237" t="s">
        <v>367</v>
      </c>
      <c r="BK156" s="237" t="s">
        <v>83</v>
      </c>
      <c r="BL156" s="237" t="s">
        <v>64</v>
      </c>
      <c r="BM156" s="237" t="s">
        <v>114</v>
      </c>
      <c r="BN156" s="237" t="s">
        <v>105</v>
      </c>
      <c r="BO156" s="237" t="s">
        <v>86</v>
      </c>
      <c r="BP156" s="238" t="s">
        <v>94</v>
      </c>
      <c r="BQ156" s="227"/>
    </row>
    <row r="157" spans="1:70" x14ac:dyDescent="0.2">
      <c r="A157" s="14"/>
      <c r="B157" s="14"/>
      <c r="C157" s="14"/>
      <c r="D157" s="251" t="s">
        <v>169</v>
      </c>
      <c r="E157" s="252" t="s">
        <v>401</v>
      </c>
      <c r="F157" s="264">
        <f>B4+(143*B6)</f>
        <v>144</v>
      </c>
      <c r="G157" s="14"/>
      <c r="H157" s="1"/>
      <c r="I157" s="219"/>
      <c r="J157" s="233">
        <f>F164</f>
        <v>151</v>
      </c>
      <c r="K157" s="234">
        <f>F35</f>
        <v>22</v>
      </c>
      <c r="L157" s="234">
        <f>F75</f>
        <v>62</v>
      </c>
      <c r="M157" s="234">
        <f>F110</f>
        <v>97</v>
      </c>
      <c r="N157" s="234">
        <f>F148</f>
        <v>135</v>
      </c>
      <c r="O157" s="234">
        <f>F17</f>
        <v>4</v>
      </c>
      <c r="P157" s="234">
        <f>F65</f>
        <v>52</v>
      </c>
      <c r="Q157" s="234">
        <f>F102</f>
        <v>89</v>
      </c>
      <c r="R157" s="234">
        <f>F142</f>
        <v>129</v>
      </c>
      <c r="S157" s="234">
        <f>F176</f>
        <v>163</v>
      </c>
      <c r="T157" s="234">
        <f>F41</f>
        <v>28</v>
      </c>
      <c r="U157" s="234">
        <f>F79</f>
        <v>66</v>
      </c>
      <c r="V157" s="235">
        <f>F120</f>
        <v>107</v>
      </c>
      <c r="W157" s="239">
        <f t="shared" si="36"/>
        <v>1105</v>
      </c>
      <c r="X157" s="223"/>
      <c r="Y157" s="236" t="s">
        <v>143</v>
      </c>
      <c r="Z157" s="237" t="s">
        <v>100</v>
      </c>
      <c r="AA157" s="237" t="s">
        <v>44</v>
      </c>
      <c r="AB157" s="237" t="s">
        <v>145</v>
      </c>
      <c r="AC157" s="237" t="s">
        <v>63</v>
      </c>
      <c r="AD157" s="237" t="s">
        <v>82</v>
      </c>
      <c r="AE157" s="237" t="s">
        <v>400</v>
      </c>
      <c r="AF157" s="237" t="s">
        <v>32</v>
      </c>
      <c r="AG157" s="237" t="s">
        <v>96</v>
      </c>
      <c r="AH157" s="237" t="s">
        <v>378</v>
      </c>
      <c r="AI157" s="237" t="s">
        <v>49</v>
      </c>
      <c r="AJ157" s="237" t="s">
        <v>15</v>
      </c>
      <c r="AK157" s="238" t="s">
        <v>22</v>
      </c>
      <c r="AL157" s="227"/>
      <c r="AN157" s="219"/>
      <c r="AO157" s="233">
        <f>F143</f>
        <v>130</v>
      </c>
      <c r="AP157" s="234">
        <f>F155</f>
        <v>142</v>
      </c>
      <c r="AQ157" s="234">
        <f>F167</f>
        <v>154</v>
      </c>
      <c r="AR157" s="234">
        <f>F179</f>
        <v>166</v>
      </c>
      <c r="AS157" s="234">
        <f>F22</f>
        <v>9</v>
      </c>
      <c r="AT157" s="234">
        <f>F34</f>
        <v>21</v>
      </c>
      <c r="AU157" s="234">
        <f>F46</f>
        <v>33</v>
      </c>
      <c r="AV157" s="234">
        <f>F58</f>
        <v>45</v>
      </c>
      <c r="AW157" s="234">
        <f>F70</f>
        <v>57</v>
      </c>
      <c r="AX157" s="234">
        <f>F82</f>
        <v>69</v>
      </c>
      <c r="AY157" s="234">
        <f>F94</f>
        <v>81</v>
      </c>
      <c r="AZ157" s="234">
        <f>F106</f>
        <v>93</v>
      </c>
      <c r="BA157" s="235">
        <f>F118</f>
        <v>105</v>
      </c>
      <c r="BB157" s="239">
        <f t="shared" si="37"/>
        <v>1105</v>
      </c>
      <c r="BC157" s="223"/>
      <c r="BD157" s="236" t="s">
        <v>383</v>
      </c>
      <c r="BE157" s="237" t="s">
        <v>123</v>
      </c>
      <c r="BF157" s="237" t="s">
        <v>158</v>
      </c>
      <c r="BG157" s="237" t="s">
        <v>365</v>
      </c>
      <c r="BH157" s="237" t="s">
        <v>150</v>
      </c>
      <c r="BI157" s="237" t="s">
        <v>54</v>
      </c>
      <c r="BJ157" s="237" t="s">
        <v>92</v>
      </c>
      <c r="BK157" s="237" t="s">
        <v>13</v>
      </c>
      <c r="BL157" s="237" t="s">
        <v>29</v>
      </c>
      <c r="BM157" s="237" t="s">
        <v>152</v>
      </c>
      <c r="BN157" s="237" t="s">
        <v>163</v>
      </c>
      <c r="BO157" s="237" t="s">
        <v>66</v>
      </c>
      <c r="BP157" s="238" t="s">
        <v>169</v>
      </c>
      <c r="BQ157" s="227"/>
    </row>
    <row r="158" spans="1:70" x14ac:dyDescent="0.2">
      <c r="A158" s="14"/>
      <c r="B158" s="14"/>
      <c r="C158" s="14"/>
      <c r="D158" s="251" t="s">
        <v>121</v>
      </c>
      <c r="E158" s="252" t="s">
        <v>401</v>
      </c>
      <c r="F158" s="264">
        <f>B4+(144*B6)</f>
        <v>145</v>
      </c>
      <c r="G158" s="14"/>
      <c r="H158" s="1"/>
      <c r="I158" s="219"/>
      <c r="J158" s="233">
        <f>F44</f>
        <v>31</v>
      </c>
      <c r="K158" s="234">
        <f>F82</f>
        <v>69</v>
      </c>
      <c r="L158" s="234">
        <f>F130</f>
        <v>117</v>
      </c>
      <c r="M158" s="234">
        <f>F167</f>
        <v>154</v>
      </c>
      <c r="N158" s="234">
        <f>F38</f>
        <v>25</v>
      </c>
      <c r="O158" s="234">
        <f>F72</f>
        <v>59</v>
      </c>
      <c r="P158" s="234">
        <f>F106</f>
        <v>93</v>
      </c>
      <c r="Q158" s="234">
        <f>F144</f>
        <v>131</v>
      </c>
      <c r="R158" s="234">
        <f>F16</f>
        <v>3</v>
      </c>
      <c r="S158" s="234">
        <f>F60</f>
        <v>47</v>
      </c>
      <c r="T158" s="234">
        <f>F100</f>
        <v>87</v>
      </c>
      <c r="U158" s="234">
        <f>F140</f>
        <v>127</v>
      </c>
      <c r="V158" s="235">
        <f>F175</f>
        <v>162</v>
      </c>
      <c r="W158" s="239">
        <f t="shared" si="36"/>
        <v>1105</v>
      </c>
      <c r="X158" s="223"/>
      <c r="Y158" s="236" t="s">
        <v>136</v>
      </c>
      <c r="Z158" s="237" t="s">
        <v>152</v>
      </c>
      <c r="AA158" s="237" t="s">
        <v>323</v>
      </c>
      <c r="AB158" s="237" t="s">
        <v>158</v>
      </c>
      <c r="AC158" s="237" t="s">
        <v>159</v>
      </c>
      <c r="AD158" s="237" t="s">
        <v>142</v>
      </c>
      <c r="AE158" s="237" t="s">
        <v>66</v>
      </c>
      <c r="AF158" s="237" t="s">
        <v>156</v>
      </c>
      <c r="AG158" s="237" t="s">
        <v>72</v>
      </c>
      <c r="AH158" s="237" t="s">
        <v>102</v>
      </c>
      <c r="AI158" s="237" t="s">
        <v>153</v>
      </c>
      <c r="AJ158" s="237" t="s">
        <v>11</v>
      </c>
      <c r="AK158" s="238" t="s">
        <v>374</v>
      </c>
      <c r="AL158" s="227"/>
      <c r="AN158" s="219"/>
      <c r="AO158" s="233">
        <f>F180</f>
        <v>167</v>
      </c>
      <c r="AP158" s="234">
        <f>F23</f>
        <v>10</v>
      </c>
      <c r="AQ158" s="234">
        <f>F35</f>
        <v>22</v>
      </c>
      <c r="AR158" s="234">
        <f>F47</f>
        <v>34</v>
      </c>
      <c r="AS158" s="234">
        <f>F59</f>
        <v>46</v>
      </c>
      <c r="AT158" s="234">
        <f>F71</f>
        <v>58</v>
      </c>
      <c r="AU158" s="234">
        <f>F83</f>
        <v>70</v>
      </c>
      <c r="AV158" s="234">
        <f>F95</f>
        <v>82</v>
      </c>
      <c r="AW158" s="234">
        <f>F107</f>
        <v>94</v>
      </c>
      <c r="AX158" s="234">
        <f>F119</f>
        <v>106</v>
      </c>
      <c r="AY158" s="234">
        <f>F131</f>
        <v>118</v>
      </c>
      <c r="AZ158" s="234">
        <f>F156</f>
        <v>143</v>
      </c>
      <c r="BA158" s="235">
        <f>F168</f>
        <v>155</v>
      </c>
      <c r="BB158" s="239">
        <f t="shared" si="37"/>
        <v>1105</v>
      </c>
      <c r="BC158" s="223"/>
      <c r="BD158" s="236" t="s">
        <v>396</v>
      </c>
      <c r="BE158" s="237" t="s">
        <v>115</v>
      </c>
      <c r="BF158" s="237" t="s">
        <v>100</v>
      </c>
      <c r="BG158" s="237" t="s">
        <v>160</v>
      </c>
      <c r="BH158" s="237" t="s">
        <v>59</v>
      </c>
      <c r="BI158" s="237" t="s">
        <v>122</v>
      </c>
      <c r="BJ158" s="237" t="s">
        <v>35</v>
      </c>
      <c r="BK158" s="237" t="s">
        <v>69</v>
      </c>
      <c r="BL158" s="237" t="s">
        <v>51</v>
      </c>
      <c r="BM158" s="237" t="s">
        <v>134</v>
      </c>
      <c r="BN158" s="237" t="s">
        <v>60</v>
      </c>
      <c r="BO158" s="237" t="s">
        <v>376</v>
      </c>
      <c r="BP158" s="238" t="s">
        <v>62</v>
      </c>
      <c r="BQ158" s="227"/>
    </row>
    <row r="159" spans="1:70" x14ac:dyDescent="0.2">
      <c r="A159" s="14"/>
      <c r="B159" s="14"/>
      <c r="C159" s="14"/>
      <c r="D159" s="251" t="s">
        <v>112</v>
      </c>
      <c r="E159" s="252" t="s">
        <v>401</v>
      </c>
      <c r="F159" s="253">
        <f>B4+(145*B6)</f>
        <v>146</v>
      </c>
      <c r="G159" s="14"/>
      <c r="H159" s="1"/>
      <c r="I159" s="219"/>
      <c r="J159" s="233">
        <f>F103</f>
        <v>90</v>
      </c>
      <c r="K159" s="234">
        <f>F137</f>
        <v>124</v>
      </c>
      <c r="L159" s="234">
        <f>F171</f>
        <v>158</v>
      </c>
      <c r="M159" s="234">
        <f>F40</f>
        <v>27</v>
      </c>
      <c r="N159" s="234">
        <f>F81</f>
        <v>68</v>
      </c>
      <c r="O159" s="234">
        <f>F125</f>
        <v>112</v>
      </c>
      <c r="P159" s="234">
        <f>F165</f>
        <v>152</v>
      </c>
      <c r="Q159" s="234">
        <f>F36</f>
        <v>23</v>
      </c>
      <c r="R159" s="234">
        <f>F71</f>
        <v>58</v>
      </c>
      <c r="S159" s="234">
        <f>F109</f>
        <v>96</v>
      </c>
      <c r="T159" s="234">
        <f>F147</f>
        <v>134</v>
      </c>
      <c r="U159" s="234">
        <f>F26</f>
        <v>13</v>
      </c>
      <c r="V159" s="235">
        <f>F63</f>
        <v>50</v>
      </c>
      <c r="W159" s="239">
        <f t="shared" si="36"/>
        <v>1105</v>
      </c>
      <c r="X159" s="223"/>
      <c r="Y159" s="236" t="s">
        <v>12</v>
      </c>
      <c r="Z159" s="237" t="s">
        <v>113</v>
      </c>
      <c r="AA159" s="237" t="s">
        <v>384</v>
      </c>
      <c r="AB159" s="237" t="s">
        <v>93</v>
      </c>
      <c r="AC159" s="237" t="s">
        <v>94</v>
      </c>
      <c r="AD159" s="237" t="s">
        <v>104</v>
      </c>
      <c r="AE159" s="237" t="s">
        <v>79</v>
      </c>
      <c r="AF159" s="237" t="s">
        <v>127</v>
      </c>
      <c r="AG159" s="237" t="s">
        <v>122</v>
      </c>
      <c r="AH159" s="237" t="s">
        <v>48</v>
      </c>
      <c r="AI159" s="237" t="s">
        <v>109</v>
      </c>
      <c r="AJ159" s="237" t="s">
        <v>375</v>
      </c>
      <c r="AK159" s="238" t="s">
        <v>135</v>
      </c>
      <c r="AL159" s="227"/>
      <c r="AN159" s="219"/>
      <c r="AO159" s="233">
        <f>F48</f>
        <v>35</v>
      </c>
      <c r="AP159" s="234">
        <f>F60</f>
        <v>47</v>
      </c>
      <c r="AQ159" s="234">
        <f>F72</f>
        <v>59</v>
      </c>
      <c r="AR159" s="234">
        <f>F84</f>
        <v>71</v>
      </c>
      <c r="AS159" s="234">
        <f>F96</f>
        <v>83</v>
      </c>
      <c r="AT159" s="234">
        <f>F108</f>
        <v>95</v>
      </c>
      <c r="AU159" s="234">
        <f>F120</f>
        <v>107</v>
      </c>
      <c r="AV159" s="234">
        <f>F132</f>
        <v>119</v>
      </c>
      <c r="AW159" s="234">
        <f>F144</f>
        <v>131</v>
      </c>
      <c r="AX159" s="234">
        <f>F169</f>
        <v>156</v>
      </c>
      <c r="AY159" s="234">
        <f>F181</f>
        <v>168</v>
      </c>
      <c r="AZ159" s="234">
        <f>F24</f>
        <v>11</v>
      </c>
      <c r="BA159" s="235">
        <f>F36</f>
        <v>23</v>
      </c>
      <c r="BB159" s="239">
        <f t="shared" si="37"/>
        <v>1105</v>
      </c>
      <c r="BC159" s="223"/>
      <c r="BD159" s="236" t="s">
        <v>26</v>
      </c>
      <c r="BE159" s="237" t="s">
        <v>102</v>
      </c>
      <c r="BF159" s="237" t="s">
        <v>142</v>
      </c>
      <c r="BG159" s="237" t="s">
        <v>106</v>
      </c>
      <c r="BH159" s="237" t="s">
        <v>80</v>
      </c>
      <c r="BI159" s="237" t="s">
        <v>56</v>
      </c>
      <c r="BJ159" s="237" t="s">
        <v>22</v>
      </c>
      <c r="BK159" s="237" t="s">
        <v>175</v>
      </c>
      <c r="BL159" s="237" t="s">
        <v>156</v>
      </c>
      <c r="BM159" s="237" t="s">
        <v>397</v>
      </c>
      <c r="BN159" s="237" t="s">
        <v>393</v>
      </c>
      <c r="BO159" s="237" t="s">
        <v>120</v>
      </c>
      <c r="BP159" s="238" t="s">
        <v>127</v>
      </c>
      <c r="BQ159" s="227"/>
    </row>
    <row r="160" spans="1:70" x14ac:dyDescent="0.2">
      <c r="A160" s="14"/>
      <c r="B160" s="14"/>
      <c r="C160" s="14"/>
      <c r="D160" s="251" t="s">
        <v>147</v>
      </c>
      <c r="E160" s="252" t="s">
        <v>401</v>
      </c>
      <c r="F160" s="253">
        <f>B4+(146*B6)</f>
        <v>147</v>
      </c>
      <c r="G160" s="14"/>
      <c r="H160" s="1"/>
      <c r="I160" s="219"/>
      <c r="J160" s="233">
        <f>F146</f>
        <v>133</v>
      </c>
      <c r="K160" s="234">
        <f>F21</f>
        <v>8</v>
      </c>
      <c r="L160" s="234">
        <f>F61</f>
        <v>48</v>
      </c>
      <c r="M160" s="234">
        <f>F101</f>
        <v>88</v>
      </c>
      <c r="N160" s="234">
        <f>F136</f>
        <v>123</v>
      </c>
      <c r="O160" s="234">
        <f>F174</f>
        <v>161</v>
      </c>
      <c r="P160" s="234">
        <f>F43</f>
        <v>30</v>
      </c>
      <c r="Q160" s="234">
        <f>F91</f>
        <v>78</v>
      </c>
      <c r="R160" s="234">
        <f>F128</f>
        <v>115</v>
      </c>
      <c r="S160" s="234">
        <f>F168</f>
        <v>155</v>
      </c>
      <c r="T160" s="234">
        <f>F33</f>
        <v>20</v>
      </c>
      <c r="U160" s="234">
        <f>F67</f>
        <v>54</v>
      </c>
      <c r="V160" s="235">
        <f>F105</f>
        <v>92</v>
      </c>
      <c r="W160" s="239">
        <f t="shared" si="36"/>
        <v>1105</v>
      </c>
      <c r="X160" s="223"/>
      <c r="Y160" s="236" t="s">
        <v>126</v>
      </c>
      <c r="Z160" s="237" t="s">
        <v>83</v>
      </c>
      <c r="AA160" s="237" t="s">
        <v>101</v>
      </c>
      <c r="AB160" s="237" t="s">
        <v>95</v>
      </c>
      <c r="AC160" s="237" t="s">
        <v>97</v>
      </c>
      <c r="AD160" s="237" t="s">
        <v>377</v>
      </c>
      <c r="AE160" s="237" t="s">
        <v>116</v>
      </c>
      <c r="AF160" s="237" t="s">
        <v>369</v>
      </c>
      <c r="AG160" s="237" t="s">
        <v>148</v>
      </c>
      <c r="AH160" s="237" t="s">
        <v>62</v>
      </c>
      <c r="AI160" s="237" t="s">
        <v>64</v>
      </c>
      <c r="AJ160" s="237" t="s">
        <v>18</v>
      </c>
      <c r="AK160" s="238" t="s">
        <v>166</v>
      </c>
      <c r="AL160" s="227"/>
      <c r="AN160" s="219"/>
      <c r="AO160" s="233">
        <f>F85</f>
        <v>72</v>
      </c>
      <c r="AP160" s="234">
        <f>F97</f>
        <v>84</v>
      </c>
      <c r="AQ160" s="234">
        <f>F109</f>
        <v>96</v>
      </c>
      <c r="AR160" s="234">
        <f>F121</f>
        <v>108</v>
      </c>
      <c r="AS160" s="234">
        <f>F133</f>
        <v>120</v>
      </c>
      <c r="AT160" s="234">
        <f>F145</f>
        <v>132</v>
      </c>
      <c r="AU160" s="234">
        <f>F157</f>
        <v>144</v>
      </c>
      <c r="AV160" s="234">
        <f>F182</f>
        <v>169</v>
      </c>
      <c r="AW160" s="234">
        <f>F25</f>
        <v>12</v>
      </c>
      <c r="AX160" s="234">
        <f>F37</f>
        <v>24</v>
      </c>
      <c r="AY160" s="234">
        <f>F49</f>
        <v>36</v>
      </c>
      <c r="AZ160" s="234">
        <f>F61</f>
        <v>48</v>
      </c>
      <c r="BA160" s="235">
        <f>F73</f>
        <v>60</v>
      </c>
      <c r="BB160" s="239">
        <f t="shared" si="37"/>
        <v>1105</v>
      </c>
      <c r="BC160" s="223"/>
      <c r="BD160" s="236" t="s">
        <v>68</v>
      </c>
      <c r="BE160" s="237" t="s">
        <v>71</v>
      </c>
      <c r="BF160" s="237" t="s">
        <v>48</v>
      </c>
      <c r="BG160" s="237" t="s">
        <v>108</v>
      </c>
      <c r="BH160" s="237" t="s">
        <v>38</v>
      </c>
      <c r="BI160" s="237" t="s">
        <v>74</v>
      </c>
      <c r="BJ160" s="237" t="s">
        <v>169</v>
      </c>
      <c r="BK160" s="237" t="s">
        <v>388</v>
      </c>
      <c r="BL160" s="237" t="s">
        <v>168</v>
      </c>
      <c r="BM160" s="237" t="s">
        <v>65</v>
      </c>
      <c r="BN160" s="237" t="s">
        <v>37</v>
      </c>
      <c r="BO160" s="237" t="s">
        <v>101</v>
      </c>
      <c r="BP160" s="238" t="s">
        <v>47</v>
      </c>
      <c r="BQ160" s="227"/>
    </row>
    <row r="161" spans="1:70" x14ac:dyDescent="0.2">
      <c r="A161" s="14"/>
      <c r="B161" s="14"/>
      <c r="C161" s="14"/>
      <c r="D161" s="251" t="s">
        <v>78</v>
      </c>
      <c r="E161" s="252" t="s">
        <v>401</v>
      </c>
      <c r="F161" s="264">
        <f>B4+(147*B6)</f>
        <v>148</v>
      </c>
      <c r="G161" s="14"/>
      <c r="H161" s="1"/>
      <c r="I161" s="219"/>
      <c r="J161" s="233">
        <f>F32</f>
        <v>19</v>
      </c>
      <c r="K161" s="234">
        <f>F70</f>
        <v>57</v>
      </c>
      <c r="L161" s="234">
        <f>F108</f>
        <v>95</v>
      </c>
      <c r="M161" s="234">
        <f>F156</f>
        <v>143</v>
      </c>
      <c r="N161" s="234">
        <f>F24</f>
        <v>11</v>
      </c>
      <c r="O161" s="234">
        <f>F64</f>
        <v>51</v>
      </c>
      <c r="P161" s="234">
        <f>F98</f>
        <v>85</v>
      </c>
      <c r="Q161" s="234">
        <f>F132</f>
        <v>119</v>
      </c>
      <c r="R161" s="234">
        <f>F170</f>
        <v>157</v>
      </c>
      <c r="S161" s="234">
        <f>F42</f>
        <v>29</v>
      </c>
      <c r="T161" s="234">
        <f>F86</f>
        <v>73</v>
      </c>
      <c r="U161" s="234">
        <f>F126</f>
        <v>113</v>
      </c>
      <c r="V161" s="235">
        <f>F166</f>
        <v>153</v>
      </c>
      <c r="W161" s="239">
        <f t="shared" si="36"/>
        <v>1105</v>
      </c>
      <c r="X161" s="223"/>
      <c r="Y161" s="236" t="s">
        <v>34</v>
      </c>
      <c r="Z161" s="237" t="s">
        <v>29</v>
      </c>
      <c r="AA161" s="237" t="s">
        <v>56</v>
      </c>
      <c r="AB161" s="237" t="s">
        <v>376</v>
      </c>
      <c r="AC161" s="237" t="s">
        <v>120</v>
      </c>
      <c r="AD161" s="237" t="s">
        <v>146</v>
      </c>
      <c r="AE161" s="237" t="s">
        <v>103</v>
      </c>
      <c r="AF161" s="237" t="s">
        <v>175</v>
      </c>
      <c r="AG161" s="237" t="s">
        <v>392</v>
      </c>
      <c r="AH161" s="237" t="s">
        <v>16</v>
      </c>
      <c r="AI161" s="237" t="s">
        <v>81</v>
      </c>
      <c r="AJ161" s="237" t="s">
        <v>36</v>
      </c>
      <c r="AK161" s="238" t="s">
        <v>67</v>
      </c>
      <c r="AL161" s="227"/>
      <c r="AN161" s="219"/>
      <c r="AO161" s="233">
        <f>F122</f>
        <v>109</v>
      </c>
      <c r="AP161" s="234">
        <f>F134</f>
        <v>121</v>
      </c>
      <c r="AQ161" s="234">
        <f>F146</f>
        <v>133</v>
      </c>
      <c r="AR161" s="234">
        <f>F158</f>
        <v>145</v>
      </c>
      <c r="AS161" s="234">
        <f>F170</f>
        <v>157</v>
      </c>
      <c r="AT161" s="234">
        <f>F26</f>
        <v>13</v>
      </c>
      <c r="AU161" s="234">
        <f>F38</f>
        <v>25</v>
      </c>
      <c r="AV161" s="234">
        <f>F50</f>
        <v>37</v>
      </c>
      <c r="AW161" s="234">
        <f>F62</f>
        <v>49</v>
      </c>
      <c r="AX161" s="234">
        <f>F74</f>
        <v>61</v>
      </c>
      <c r="AY161" s="234">
        <f>F86</f>
        <v>73</v>
      </c>
      <c r="AZ161" s="234">
        <f>F98</f>
        <v>85</v>
      </c>
      <c r="BA161" s="235">
        <f>F110</f>
        <v>97</v>
      </c>
      <c r="BB161" s="239">
        <f t="shared" si="37"/>
        <v>1105</v>
      </c>
      <c r="BC161" s="223"/>
      <c r="BD161" s="236" t="s">
        <v>107</v>
      </c>
      <c r="BE161" s="237" t="s">
        <v>27</v>
      </c>
      <c r="BF161" s="237" t="s">
        <v>126</v>
      </c>
      <c r="BG161" s="237" t="s">
        <v>121</v>
      </c>
      <c r="BH161" s="237" t="s">
        <v>392</v>
      </c>
      <c r="BI161" s="237" t="s">
        <v>375</v>
      </c>
      <c r="BJ161" s="237" t="s">
        <v>159</v>
      </c>
      <c r="BK161" s="237" t="s">
        <v>176</v>
      </c>
      <c r="BL161" s="237" t="s">
        <v>31</v>
      </c>
      <c r="BM161" s="237" t="s">
        <v>61</v>
      </c>
      <c r="BN161" s="237" t="s">
        <v>81</v>
      </c>
      <c r="BO161" s="237" t="s">
        <v>103</v>
      </c>
      <c r="BP161" s="238" t="s">
        <v>145</v>
      </c>
      <c r="BQ161" s="227"/>
    </row>
    <row r="162" spans="1:70" x14ac:dyDescent="0.2">
      <c r="A162" s="14"/>
      <c r="B162" s="14"/>
      <c r="C162" s="14"/>
      <c r="D162" s="251" t="s">
        <v>52</v>
      </c>
      <c r="E162" s="252" t="s">
        <v>401</v>
      </c>
      <c r="F162" s="264">
        <f>B4+(148*B6)</f>
        <v>149</v>
      </c>
      <c r="G162" s="14"/>
      <c r="H162" s="1"/>
      <c r="I162" s="219"/>
      <c r="J162" s="233">
        <f>F89</f>
        <v>76</v>
      </c>
      <c r="K162" s="234">
        <f>F129</f>
        <v>116</v>
      </c>
      <c r="L162" s="234">
        <f>F163</f>
        <v>150</v>
      </c>
      <c r="M162" s="234">
        <f>F28</f>
        <v>15</v>
      </c>
      <c r="N162" s="234">
        <f>F66</f>
        <v>53</v>
      </c>
      <c r="O162" s="234">
        <f>F107</f>
        <v>94</v>
      </c>
      <c r="P162" s="234">
        <f>F151</f>
        <v>138</v>
      </c>
      <c r="Q162" s="234">
        <f>F22</f>
        <v>9</v>
      </c>
      <c r="R162" s="234">
        <f>F62</f>
        <v>49</v>
      </c>
      <c r="S162" s="234">
        <f>F97</f>
        <v>84</v>
      </c>
      <c r="T162" s="234">
        <f>F135</f>
        <v>122</v>
      </c>
      <c r="U162" s="234">
        <f>F173</f>
        <v>160</v>
      </c>
      <c r="V162" s="235">
        <f>F52</f>
        <v>39</v>
      </c>
      <c r="W162" s="239">
        <f t="shared" si="36"/>
        <v>1105</v>
      </c>
      <c r="X162" s="223"/>
      <c r="Y162" s="236" t="s">
        <v>88</v>
      </c>
      <c r="Z162" s="237" t="s">
        <v>131</v>
      </c>
      <c r="AA162" s="237" t="s">
        <v>25</v>
      </c>
      <c r="AB162" s="237" t="s">
        <v>17</v>
      </c>
      <c r="AC162" s="237" t="s">
        <v>138</v>
      </c>
      <c r="AD162" s="237" t="s">
        <v>51</v>
      </c>
      <c r="AE162" s="237" t="s">
        <v>98</v>
      </c>
      <c r="AF162" s="237" t="s">
        <v>150</v>
      </c>
      <c r="AG162" s="237" t="s">
        <v>31</v>
      </c>
      <c r="AH162" s="237" t="s">
        <v>71</v>
      </c>
      <c r="AI162" s="237" t="s">
        <v>155</v>
      </c>
      <c r="AJ162" s="237" t="s">
        <v>373</v>
      </c>
      <c r="AK162" s="238" t="s">
        <v>379</v>
      </c>
      <c r="AL162" s="227"/>
      <c r="AN162" s="219"/>
      <c r="AO162" s="233">
        <f>F159</f>
        <v>146</v>
      </c>
      <c r="AP162" s="234">
        <f>F171</f>
        <v>158</v>
      </c>
      <c r="AQ162" s="234">
        <f>F14</f>
        <v>1</v>
      </c>
      <c r="AR162" s="234">
        <f>F39</f>
        <v>26</v>
      </c>
      <c r="AS162" s="234">
        <f>F51</f>
        <v>38</v>
      </c>
      <c r="AT162" s="234">
        <f>F63</f>
        <v>50</v>
      </c>
      <c r="AU162" s="234">
        <f>F75</f>
        <v>62</v>
      </c>
      <c r="AV162" s="234">
        <f>F87</f>
        <v>74</v>
      </c>
      <c r="AW162" s="234">
        <f>F99</f>
        <v>86</v>
      </c>
      <c r="AX162" s="234">
        <f>F111</f>
        <v>98</v>
      </c>
      <c r="AY162" s="234">
        <f>F123</f>
        <v>110</v>
      </c>
      <c r="AZ162" s="234">
        <f>F135</f>
        <v>122</v>
      </c>
      <c r="BA162" s="235">
        <f>F147</f>
        <v>134</v>
      </c>
      <c r="BB162" s="239">
        <f t="shared" si="37"/>
        <v>1105</v>
      </c>
      <c r="BC162" s="223"/>
      <c r="BD162" s="236" t="s">
        <v>112</v>
      </c>
      <c r="BE162" s="237" t="s">
        <v>384</v>
      </c>
      <c r="BF162" s="237" t="s">
        <v>55</v>
      </c>
      <c r="BG162" s="237" t="s">
        <v>387</v>
      </c>
      <c r="BH162" s="237" t="s">
        <v>57</v>
      </c>
      <c r="BI162" s="237" t="s">
        <v>135</v>
      </c>
      <c r="BJ162" s="237" t="s">
        <v>44</v>
      </c>
      <c r="BK162" s="237" t="s">
        <v>70</v>
      </c>
      <c r="BL162" s="237" t="s">
        <v>40</v>
      </c>
      <c r="BM162" s="237" t="s">
        <v>119</v>
      </c>
      <c r="BN162" s="237" t="s">
        <v>58</v>
      </c>
      <c r="BO162" s="237" t="s">
        <v>155</v>
      </c>
      <c r="BP162" s="238" t="s">
        <v>109</v>
      </c>
      <c r="BQ162" s="227"/>
    </row>
    <row r="163" spans="1:70" x14ac:dyDescent="0.2">
      <c r="A163" s="14"/>
      <c r="B163" s="14"/>
      <c r="C163" s="14"/>
      <c r="D163" s="251" t="s">
        <v>25</v>
      </c>
      <c r="E163" s="252" t="s">
        <v>401</v>
      </c>
      <c r="F163" s="253">
        <f>B4+(149*B6)</f>
        <v>150</v>
      </c>
      <c r="G163" s="14"/>
      <c r="H163" s="1"/>
      <c r="I163" s="219"/>
      <c r="J163" s="233">
        <f>F131</f>
        <v>118</v>
      </c>
      <c r="K163" s="234">
        <f>F172</f>
        <v>159</v>
      </c>
      <c r="L163" s="234">
        <f>F47</f>
        <v>34</v>
      </c>
      <c r="M163" s="234">
        <f>F87</f>
        <v>74</v>
      </c>
      <c r="N163" s="234">
        <f>F127</f>
        <v>114</v>
      </c>
      <c r="O163" s="234">
        <f>F162</f>
        <v>149</v>
      </c>
      <c r="P163" s="234">
        <f>F31</f>
        <v>18</v>
      </c>
      <c r="Q163" s="234">
        <f>F69</f>
        <v>56</v>
      </c>
      <c r="R163" s="234">
        <f>F117</f>
        <v>104</v>
      </c>
      <c r="S163" s="234">
        <f>F154</f>
        <v>141</v>
      </c>
      <c r="T163" s="234">
        <f>F25</f>
        <v>12</v>
      </c>
      <c r="U163" s="234">
        <f>F59</f>
        <v>46</v>
      </c>
      <c r="V163" s="235">
        <f>F93</f>
        <v>80</v>
      </c>
      <c r="W163" s="239">
        <f t="shared" si="36"/>
        <v>1105</v>
      </c>
      <c r="X163" s="223"/>
      <c r="Y163" s="236" t="s">
        <v>60</v>
      </c>
      <c r="Z163" s="237" t="s">
        <v>368</v>
      </c>
      <c r="AA163" s="237" t="s">
        <v>160</v>
      </c>
      <c r="AB163" s="237" t="s">
        <v>70</v>
      </c>
      <c r="AC163" s="237" t="s">
        <v>128</v>
      </c>
      <c r="AD163" s="237" t="s">
        <v>52</v>
      </c>
      <c r="AE163" s="237" t="s">
        <v>91</v>
      </c>
      <c r="AF163" s="237" t="s">
        <v>86</v>
      </c>
      <c r="AG163" s="237" t="s">
        <v>385</v>
      </c>
      <c r="AH163" s="237" t="s">
        <v>10</v>
      </c>
      <c r="AI163" s="237" t="s">
        <v>168</v>
      </c>
      <c r="AJ163" s="237" t="s">
        <v>59</v>
      </c>
      <c r="AK163" s="238" t="s">
        <v>87</v>
      </c>
      <c r="AL163" s="227"/>
      <c r="AN163" s="219"/>
      <c r="AO163" s="233">
        <f>F27</f>
        <v>14</v>
      </c>
      <c r="AP163" s="234">
        <f>F52</f>
        <v>39</v>
      </c>
      <c r="AQ163" s="234">
        <f>F64</f>
        <v>51</v>
      </c>
      <c r="AR163" s="234">
        <f>F76</f>
        <v>63</v>
      </c>
      <c r="AS163" s="234">
        <f>F88</f>
        <v>75</v>
      </c>
      <c r="AT163" s="234">
        <f>F100</f>
        <v>87</v>
      </c>
      <c r="AU163" s="234">
        <f>F112</f>
        <v>99</v>
      </c>
      <c r="AV163" s="234">
        <f>F124</f>
        <v>111</v>
      </c>
      <c r="AW163" s="234">
        <f>F136</f>
        <v>123</v>
      </c>
      <c r="AX163" s="234">
        <f>F148</f>
        <v>135</v>
      </c>
      <c r="AY163" s="234">
        <f>F160</f>
        <v>147</v>
      </c>
      <c r="AZ163" s="234">
        <f>F172</f>
        <v>159</v>
      </c>
      <c r="BA163" s="235">
        <f>F15</f>
        <v>2</v>
      </c>
      <c r="BB163" s="239">
        <f t="shared" si="37"/>
        <v>1105</v>
      </c>
      <c r="BC163" s="223"/>
      <c r="BD163" s="236" t="s">
        <v>118</v>
      </c>
      <c r="BE163" s="237" t="s">
        <v>379</v>
      </c>
      <c r="BF163" s="237" t="s">
        <v>146</v>
      </c>
      <c r="BG163" s="237" t="s">
        <v>73</v>
      </c>
      <c r="BH163" s="237" t="s">
        <v>162</v>
      </c>
      <c r="BI163" s="237" t="s">
        <v>153</v>
      </c>
      <c r="BJ163" s="237" t="s">
        <v>24</v>
      </c>
      <c r="BK163" s="237" t="s">
        <v>14</v>
      </c>
      <c r="BL163" s="237" t="s">
        <v>97</v>
      </c>
      <c r="BM163" s="237" t="s">
        <v>63</v>
      </c>
      <c r="BN163" s="237" t="s">
        <v>147</v>
      </c>
      <c r="BO163" s="237" t="s">
        <v>368</v>
      </c>
      <c r="BP163" s="238" t="s">
        <v>157</v>
      </c>
      <c r="BQ163" s="227"/>
    </row>
    <row r="164" spans="1:70" x14ac:dyDescent="0.2">
      <c r="A164" s="14"/>
      <c r="B164" s="14"/>
      <c r="C164" s="14"/>
      <c r="D164" s="251" t="s">
        <v>143</v>
      </c>
      <c r="E164" s="252" t="s">
        <v>401</v>
      </c>
      <c r="F164" s="253">
        <f>B4+(150*B6)</f>
        <v>151</v>
      </c>
      <c r="G164" s="14"/>
      <c r="H164" s="1"/>
      <c r="I164" s="219"/>
      <c r="J164" s="233">
        <f>F23</f>
        <v>10</v>
      </c>
      <c r="K164" s="234">
        <f>F58</f>
        <v>45</v>
      </c>
      <c r="L164" s="234">
        <f>F96</f>
        <v>83</v>
      </c>
      <c r="M164" s="234">
        <f>F134</f>
        <v>121</v>
      </c>
      <c r="N164" s="234">
        <f>F182</f>
        <v>169</v>
      </c>
      <c r="O164" s="234">
        <f>F50</f>
        <v>37</v>
      </c>
      <c r="P164" s="234">
        <f>F90</f>
        <v>77</v>
      </c>
      <c r="Q164" s="234">
        <f>F124</f>
        <v>111</v>
      </c>
      <c r="R164" s="234">
        <f>F158</f>
        <v>145</v>
      </c>
      <c r="S164" s="234">
        <f>F27</f>
        <v>14</v>
      </c>
      <c r="T164" s="234">
        <f>F68</f>
        <v>55</v>
      </c>
      <c r="U164" s="234">
        <f>F112</f>
        <v>99</v>
      </c>
      <c r="V164" s="235">
        <f>F152</f>
        <v>139</v>
      </c>
      <c r="W164" s="239">
        <f t="shared" si="36"/>
        <v>1105</v>
      </c>
      <c r="X164" s="223"/>
      <c r="Y164" s="236" t="s">
        <v>115</v>
      </c>
      <c r="Z164" s="237" t="s">
        <v>13</v>
      </c>
      <c r="AA164" s="237" t="s">
        <v>80</v>
      </c>
      <c r="AB164" s="237" t="s">
        <v>27</v>
      </c>
      <c r="AC164" s="237" t="s">
        <v>388</v>
      </c>
      <c r="AD164" s="237" t="s">
        <v>176</v>
      </c>
      <c r="AE164" s="237" t="s">
        <v>77</v>
      </c>
      <c r="AF164" s="237" t="s">
        <v>14</v>
      </c>
      <c r="AG164" s="237" t="s">
        <v>121</v>
      </c>
      <c r="AH164" s="237" t="s">
        <v>118</v>
      </c>
      <c r="AI164" s="237" t="s">
        <v>50</v>
      </c>
      <c r="AJ164" s="237" t="s">
        <v>24</v>
      </c>
      <c r="AK164" s="238" t="s">
        <v>30</v>
      </c>
      <c r="AL164" s="227"/>
      <c r="AN164" s="219"/>
      <c r="AO164" s="233">
        <f>F77</f>
        <v>64</v>
      </c>
      <c r="AP164" s="234">
        <f>F89</f>
        <v>76</v>
      </c>
      <c r="AQ164" s="234">
        <f>F101</f>
        <v>88</v>
      </c>
      <c r="AR164" s="234">
        <f>F113</f>
        <v>100</v>
      </c>
      <c r="AS164" s="234">
        <f>F125</f>
        <v>112</v>
      </c>
      <c r="AT164" s="234">
        <f>F137</f>
        <v>124</v>
      </c>
      <c r="AU164" s="234">
        <f>F149</f>
        <v>136</v>
      </c>
      <c r="AV164" s="234">
        <f>F161</f>
        <v>148</v>
      </c>
      <c r="AW164" s="234">
        <f>F173</f>
        <v>160</v>
      </c>
      <c r="AX164" s="234">
        <f>F16</f>
        <v>3</v>
      </c>
      <c r="AY164" s="234">
        <f>F28</f>
        <v>15</v>
      </c>
      <c r="AZ164" s="234">
        <f>F40</f>
        <v>27</v>
      </c>
      <c r="BA164" s="235">
        <f>F65</f>
        <v>52</v>
      </c>
      <c r="BB164" s="239">
        <f t="shared" si="37"/>
        <v>1105</v>
      </c>
      <c r="BC164" s="223"/>
      <c r="BD164" s="236" t="s">
        <v>165</v>
      </c>
      <c r="BE164" s="237" t="s">
        <v>88</v>
      </c>
      <c r="BF164" s="237" t="s">
        <v>95</v>
      </c>
      <c r="BG164" s="237" t="s">
        <v>89</v>
      </c>
      <c r="BH164" s="237" t="s">
        <v>104</v>
      </c>
      <c r="BI164" s="237" t="s">
        <v>113</v>
      </c>
      <c r="BJ164" s="237" t="s">
        <v>75</v>
      </c>
      <c r="BK164" s="237" t="s">
        <v>78</v>
      </c>
      <c r="BL164" s="237" t="s">
        <v>373</v>
      </c>
      <c r="BM164" s="237" t="s">
        <v>72</v>
      </c>
      <c r="BN164" s="237" t="s">
        <v>17</v>
      </c>
      <c r="BO164" s="237" t="s">
        <v>93</v>
      </c>
      <c r="BP164" s="238" t="s">
        <v>400</v>
      </c>
      <c r="BQ164" s="227"/>
    </row>
    <row r="165" spans="1:70" x14ac:dyDescent="0.2">
      <c r="A165" s="14"/>
      <c r="B165" s="14"/>
      <c r="C165" s="14"/>
      <c r="D165" s="251" t="s">
        <v>79</v>
      </c>
      <c r="E165" s="252" t="s">
        <v>401</v>
      </c>
      <c r="F165" s="264">
        <f>B4+(151*B6)</f>
        <v>152</v>
      </c>
      <c r="G165" s="14"/>
      <c r="H165" s="1"/>
      <c r="I165" s="219"/>
      <c r="J165" s="233">
        <f>F78</f>
        <v>65</v>
      </c>
      <c r="K165" s="234">
        <f>F115</f>
        <v>102</v>
      </c>
      <c r="L165" s="234">
        <f>F155</f>
        <v>142</v>
      </c>
      <c r="M165" s="234">
        <f>F20</f>
        <v>7</v>
      </c>
      <c r="N165" s="234">
        <f>F54</f>
        <v>41</v>
      </c>
      <c r="O165" s="234">
        <f>F92</f>
        <v>79</v>
      </c>
      <c r="P165" s="234">
        <f>F133</f>
        <v>120</v>
      </c>
      <c r="Q165" s="234">
        <f>F177</f>
        <v>164</v>
      </c>
      <c r="R165" s="234">
        <f>F48</f>
        <v>35</v>
      </c>
      <c r="S165" s="234">
        <f>F88</f>
        <v>75</v>
      </c>
      <c r="T165" s="234">
        <f>F123</f>
        <v>110</v>
      </c>
      <c r="U165" s="234">
        <f>F161</f>
        <v>148</v>
      </c>
      <c r="V165" s="235">
        <f>F30</f>
        <v>17</v>
      </c>
      <c r="W165" s="239">
        <f t="shared" si="36"/>
        <v>1105</v>
      </c>
      <c r="X165" s="223"/>
      <c r="Y165" s="236" t="s">
        <v>366</v>
      </c>
      <c r="Z165" s="237" t="s">
        <v>9</v>
      </c>
      <c r="AA165" s="237" t="s">
        <v>123</v>
      </c>
      <c r="AB165" s="237" t="s">
        <v>43</v>
      </c>
      <c r="AC165" s="237" t="s">
        <v>149</v>
      </c>
      <c r="AD165" s="237" t="s">
        <v>84</v>
      </c>
      <c r="AE165" s="237" t="s">
        <v>38</v>
      </c>
      <c r="AF165" s="237" t="s">
        <v>386</v>
      </c>
      <c r="AG165" s="237" t="s">
        <v>26</v>
      </c>
      <c r="AH165" s="237" t="s">
        <v>162</v>
      </c>
      <c r="AI165" s="237" t="s">
        <v>58</v>
      </c>
      <c r="AJ165" s="237" t="s">
        <v>78</v>
      </c>
      <c r="AK165" s="238" t="s">
        <v>23</v>
      </c>
      <c r="AL165" s="227"/>
      <c r="AN165" s="219"/>
      <c r="AO165" s="233">
        <f>F114</f>
        <v>101</v>
      </c>
      <c r="AP165" s="234">
        <f>F126</f>
        <v>113</v>
      </c>
      <c r="AQ165" s="234">
        <f>F138</f>
        <v>125</v>
      </c>
      <c r="AR165" s="234">
        <f>F150</f>
        <v>137</v>
      </c>
      <c r="AS165" s="234">
        <f>F162</f>
        <v>149</v>
      </c>
      <c r="AT165" s="234">
        <f>F174</f>
        <v>161</v>
      </c>
      <c r="AU165" s="234">
        <f>F17</f>
        <v>4</v>
      </c>
      <c r="AV165" s="234">
        <f>F29</f>
        <v>16</v>
      </c>
      <c r="AW165" s="234">
        <f>F41</f>
        <v>28</v>
      </c>
      <c r="AX165" s="234">
        <f>F53</f>
        <v>40</v>
      </c>
      <c r="AY165" s="234">
        <f>F78</f>
        <v>65</v>
      </c>
      <c r="AZ165" s="234">
        <f>F90</f>
        <v>77</v>
      </c>
      <c r="BA165" s="235">
        <f>F102</f>
        <v>89</v>
      </c>
      <c r="BB165" s="239">
        <f t="shared" si="37"/>
        <v>1105</v>
      </c>
      <c r="BC165" s="223"/>
      <c r="BD165" s="236" t="s">
        <v>45</v>
      </c>
      <c r="BE165" s="237" t="s">
        <v>36</v>
      </c>
      <c r="BF165" s="237" t="s">
        <v>133</v>
      </c>
      <c r="BG165" s="237" t="s">
        <v>41</v>
      </c>
      <c r="BH165" s="237" t="s">
        <v>52</v>
      </c>
      <c r="BI165" s="237" t="s">
        <v>377</v>
      </c>
      <c r="BJ165" s="237" t="s">
        <v>82</v>
      </c>
      <c r="BK165" s="237" t="s">
        <v>19</v>
      </c>
      <c r="BL165" s="237" t="s">
        <v>49</v>
      </c>
      <c r="BM165" s="237" t="s">
        <v>130</v>
      </c>
      <c r="BN165" s="237" t="s">
        <v>366</v>
      </c>
      <c r="BO165" s="237" t="s">
        <v>77</v>
      </c>
      <c r="BP165" s="238" t="s">
        <v>32</v>
      </c>
      <c r="BQ165" s="227"/>
    </row>
    <row r="166" spans="1:70" x14ac:dyDescent="0.2">
      <c r="A166" s="14"/>
      <c r="B166" s="14"/>
      <c r="C166" s="14"/>
      <c r="D166" s="251" t="s">
        <v>67</v>
      </c>
      <c r="E166" s="252" t="s">
        <v>401</v>
      </c>
      <c r="F166" s="264">
        <f>B4+(152*B6)</f>
        <v>153</v>
      </c>
      <c r="G166" s="14"/>
      <c r="H166" s="1"/>
      <c r="I166" s="219"/>
      <c r="J166" s="233">
        <f>F119</f>
        <v>106</v>
      </c>
      <c r="K166" s="234">
        <f>F157</f>
        <v>144</v>
      </c>
      <c r="L166" s="234">
        <f>F29</f>
        <v>16</v>
      </c>
      <c r="M166" s="234">
        <f>F73</f>
        <v>60</v>
      </c>
      <c r="N166" s="234">
        <f>F113</f>
        <v>100</v>
      </c>
      <c r="O166" s="234">
        <f>F153</f>
        <v>140</v>
      </c>
      <c r="P166" s="234">
        <f>F19</f>
        <v>6</v>
      </c>
      <c r="Q166" s="234">
        <f>F57</f>
        <v>44</v>
      </c>
      <c r="R166" s="234">
        <f>F95</f>
        <v>82</v>
      </c>
      <c r="S166" s="234">
        <f>F143</f>
        <v>130</v>
      </c>
      <c r="T166" s="234">
        <f>F180</f>
        <v>167</v>
      </c>
      <c r="U166" s="234">
        <f>F51</f>
        <v>38</v>
      </c>
      <c r="V166" s="235">
        <f>F85</f>
        <v>72</v>
      </c>
      <c r="W166" s="239">
        <f t="shared" si="36"/>
        <v>1105</v>
      </c>
      <c r="X166" s="223"/>
      <c r="Y166" s="236" t="s">
        <v>134</v>
      </c>
      <c r="Z166" s="237" t="s">
        <v>93</v>
      </c>
      <c r="AA166" s="237" t="s">
        <v>19</v>
      </c>
      <c r="AB166" s="237" t="s">
        <v>47</v>
      </c>
      <c r="AC166" s="237" t="s">
        <v>89</v>
      </c>
      <c r="AD166" s="237" t="s">
        <v>8</v>
      </c>
      <c r="AE166" s="237" t="s">
        <v>28</v>
      </c>
      <c r="AF166" s="237" t="s">
        <v>105</v>
      </c>
      <c r="AG166" s="237" t="s">
        <v>69</v>
      </c>
      <c r="AH166" s="237" t="s">
        <v>383</v>
      </c>
      <c r="AI166" s="237" t="s">
        <v>396</v>
      </c>
      <c r="AJ166" s="237" t="s">
        <v>57</v>
      </c>
      <c r="AK166" s="238" t="s">
        <v>68</v>
      </c>
      <c r="AL166" s="227"/>
      <c r="AN166" s="219"/>
      <c r="AO166" s="233">
        <f>F151</f>
        <v>138</v>
      </c>
      <c r="AP166" s="234">
        <f>F163</f>
        <v>150</v>
      </c>
      <c r="AQ166" s="234">
        <f>F175</f>
        <v>162</v>
      </c>
      <c r="AR166" s="234">
        <f>F18</f>
        <v>5</v>
      </c>
      <c r="AS166" s="234">
        <f>F30</f>
        <v>17</v>
      </c>
      <c r="AT166" s="234">
        <f>F42</f>
        <v>29</v>
      </c>
      <c r="AU166" s="234">
        <f>F54</f>
        <v>41</v>
      </c>
      <c r="AV166" s="234">
        <f>F66</f>
        <v>53</v>
      </c>
      <c r="AW166" s="234">
        <f>F91</f>
        <v>78</v>
      </c>
      <c r="AX166" s="234">
        <f>F103</f>
        <v>90</v>
      </c>
      <c r="AY166" s="234">
        <f>F115</f>
        <v>102</v>
      </c>
      <c r="AZ166" s="234">
        <f>F127</f>
        <v>114</v>
      </c>
      <c r="BA166" s="235">
        <f>F139</f>
        <v>126</v>
      </c>
      <c r="BB166" s="239">
        <f t="shared" si="37"/>
        <v>1105</v>
      </c>
      <c r="BC166" s="223"/>
      <c r="BD166" s="236" t="s">
        <v>98</v>
      </c>
      <c r="BE166" s="237" t="s">
        <v>25</v>
      </c>
      <c r="BF166" s="237" t="s">
        <v>374</v>
      </c>
      <c r="BG166" s="237" t="s">
        <v>144</v>
      </c>
      <c r="BH166" s="237" t="s">
        <v>23</v>
      </c>
      <c r="BI166" s="237" t="s">
        <v>16</v>
      </c>
      <c r="BJ166" s="237" t="s">
        <v>149</v>
      </c>
      <c r="BK166" s="237" t="s">
        <v>138</v>
      </c>
      <c r="BL166" s="237" t="s">
        <v>369</v>
      </c>
      <c r="BM166" s="237" t="s">
        <v>12</v>
      </c>
      <c r="BN166" s="237" t="s">
        <v>9</v>
      </c>
      <c r="BO166" s="237" t="s">
        <v>128</v>
      </c>
      <c r="BP166" s="238" t="s">
        <v>111</v>
      </c>
      <c r="BQ166" s="227"/>
    </row>
    <row r="167" spans="1:70" ht="13.5" thickBot="1" x14ac:dyDescent="0.25">
      <c r="A167" s="14"/>
      <c r="B167" s="14"/>
      <c r="C167" s="14"/>
      <c r="D167" s="251" t="s">
        <v>158</v>
      </c>
      <c r="E167" s="252" t="s">
        <v>401</v>
      </c>
      <c r="F167" s="253">
        <f>B4+(153*B6)</f>
        <v>154</v>
      </c>
      <c r="G167" s="14"/>
      <c r="H167" s="1"/>
      <c r="I167" s="219"/>
      <c r="J167" s="254">
        <f>F178</f>
        <v>165</v>
      </c>
      <c r="K167" s="255">
        <f>F49</f>
        <v>36</v>
      </c>
      <c r="L167" s="255">
        <f>F84</f>
        <v>71</v>
      </c>
      <c r="M167" s="255">
        <f>F122</f>
        <v>109</v>
      </c>
      <c r="N167" s="255">
        <f>F160</f>
        <v>147</v>
      </c>
      <c r="O167" s="255">
        <f>F39</f>
        <v>26</v>
      </c>
      <c r="P167" s="255">
        <f>F76</f>
        <v>63</v>
      </c>
      <c r="Q167" s="255">
        <f>F116</f>
        <v>103</v>
      </c>
      <c r="R167" s="255">
        <f>F150</f>
        <v>137</v>
      </c>
      <c r="S167" s="255">
        <f>F15</f>
        <v>2</v>
      </c>
      <c r="T167" s="255">
        <f>F53</f>
        <v>40</v>
      </c>
      <c r="U167" s="255">
        <f>F94</f>
        <v>81</v>
      </c>
      <c r="V167" s="256">
        <f>F138</f>
        <v>125</v>
      </c>
      <c r="W167" s="239">
        <f t="shared" si="36"/>
        <v>1105</v>
      </c>
      <c r="X167" s="223"/>
      <c r="Y167" s="257" t="s">
        <v>367</v>
      </c>
      <c r="Z167" s="258" t="s">
        <v>37</v>
      </c>
      <c r="AA167" s="258" t="s">
        <v>106</v>
      </c>
      <c r="AB167" s="258" t="s">
        <v>107</v>
      </c>
      <c r="AC167" s="258" t="s">
        <v>147</v>
      </c>
      <c r="AD167" s="258" t="s">
        <v>387</v>
      </c>
      <c r="AE167" s="258" t="s">
        <v>73</v>
      </c>
      <c r="AF167" s="258" t="s">
        <v>139</v>
      </c>
      <c r="AG167" s="258" t="s">
        <v>41</v>
      </c>
      <c r="AH167" s="258" t="s">
        <v>157</v>
      </c>
      <c r="AI167" s="258" t="s">
        <v>130</v>
      </c>
      <c r="AJ167" s="258" t="s">
        <v>163</v>
      </c>
      <c r="AK167" s="259" t="s">
        <v>133</v>
      </c>
      <c r="AL167" s="227"/>
      <c r="AN167" s="219"/>
      <c r="AO167" s="254">
        <f>F19</f>
        <v>6</v>
      </c>
      <c r="AP167" s="255">
        <f>F31</f>
        <v>18</v>
      </c>
      <c r="AQ167" s="255">
        <f>F43</f>
        <v>30</v>
      </c>
      <c r="AR167" s="255">
        <f>F55</f>
        <v>42</v>
      </c>
      <c r="AS167" s="255">
        <f>F67</f>
        <v>54</v>
      </c>
      <c r="AT167" s="255">
        <f>F79</f>
        <v>66</v>
      </c>
      <c r="AU167" s="255">
        <f>F104</f>
        <v>91</v>
      </c>
      <c r="AV167" s="255">
        <f>F116</f>
        <v>103</v>
      </c>
      <c r="AW167" s="255">
        <f>F128</f>
        <v>115</v>
      </c>
      <c r="AX167" s="255">
        <f>F140</f>
        <v>127</v>
      </c>
      <c r="AY167" s="255">
        <f>F152</f>
        <v>139</v>
      </c>
      <c r="AZ167" s="255">
        <f>F164</f>
        <v>151</v>
      </c>
      <c r="BA167" s="256">
        <f>F176</f>
        <v>163</v>
      </c>
      <c r="BB167" s="239">
        <f t="shared" si="37"/>
        <v>1105</v>
      </c>
      <c r="BC167" s="223"/>
      <c r="BD167" s="257" t="s">
        <v>28</v>
      </c>
      <c r="BE167" s="258" t="s">
        <v>91</v>
      </c>
      <c r="BF167" s="258" t="s">
        <v>116</v>
      </c>
      <c r="BG167" s="258" t="s">
        <v>125</v>
      </c>
      <c r="BH167" s="258" t="s">
        <v>18</v>
      </c>
      <c r="BI167" s="258" t="s">
        <v>15</v>
      </c>
      <c r="BJ167" s="258" t="s">
        <v>391</v>
      </c>
      <c r="BK167" s="258" t="s">
        <v>139</v>
      </c>
      <c r="BL167" s="258" t="s">
        <v>148</v>
      </c>
      <c r="BM167" s="258" t="s">
        <v>11</v>
      </c>
      <c r="BN167" s="258" t="s">
        <v>30</v>
      </c>
      <c r="BO167" s="258" t="s">
        <v>143</v>
      </c>
      <c r="BP167" s="259" t="s">
        <v>378</v>
      </c>
      <c r="BQ167" s="227"/>
    </row>
    <row r="168" spans="1:70" x14ac:dyDescent="0.2">
      <c r="A168" s="14"/>
      <c r="B168" s="14"/>
      <c r="C168" s="14"/>
      <c r="D168" s="251" t="s">
        <v>62</v>
      </c>
      <c r="E168" s="252" t="s">
        <v>401</v>
      </c>
      <c r="F168" s="253">
        <f>B4+(154*B6)</f>
        <v>155</v>
      </c>
      <c r="G168" s="14"/>
      <c r="H168" s="1"/>
      <c r="I168" s="219"/>
      <c r="J168" s="260">
        <f t="shared" ref="J168:V168" si="38">J155+J156+J157+J158+J159+J160+J161+J162+J163+J164+J165+J166+J167</f>
        <v>1105</v>
      </c>
      <c r="K168" s="261">
        <f t="shared" si="38"/>
        <v>1105</v>
      </c>
      <c r="L168" s="261">
        <f t="shared" si="38"/>
        <v>1105</v>
      </c>
      <c r="M168" s="261">
        <f t="shared" si="38"/>
        <v>1105</v>
      </c>
      <c r="N168" s="261">
        <f t="shared" si="38"/>
        <v>1105</v>
      </c>
      <c r="O168" s="261">
        <f t="shared" si="38"/>
        <v>1105</v>
      </c>
      <c r="P168" s="261">
        <f t="shared" si="38"/>
        <v>1105</v>
      </c>
      <c r="Q168" s="261">
        <f t="shared" si="38"/>
        <v>1105</v>
      </c>
      <c r="R168" s="261">
        <f t="shared" si="38"/>
        <v>1105</v>
      </c>
      <c r="S168" s="261">
        <f t="shared" si="38"/>
        <v>1105</v>
      </c>
      <c r="T168" s="261">
        <f t="shared" si="38"/>
        <v>1105</v>
      </c>
      <c r="U168" s="261">
        <f t="shared" si="38"/>
        <v>1105</v>
      </c>
      <c r="V168" s="261">
        <f t="shared" si="38"/>
        <v>1105</v>
      </c>
      <c r="W168" s="262">
        <f>J155^2+K156^2+L157^2+M158^2+N159^2+O160^2+P161^2+Q162^2+R163^2+S164^2+T165^2+U166^2+V167^2</f>
        <v>124865</v>
      </c>
      <c r="X168" s="223"/>
      <c r="Y168" s="263"/>
      <c r="Z168" s="263"/>
      <c r="AA168" s="263"/>
      <c r="AB168" s="263"/>
      <c r="AC168" s="263"/>
      <c r="AD168" s="263"/>
      <c r="AE168" s="263"/>
      <c r="AF168" s="263"/>
      <c r="AG168" s="263"/>
      <c r="AH168" s="263"/>
      <c r="AI168" s="263"/>
      <c r="AJ168" s="263"/>
      <c r="AK168" s="263"/>
      <c r="AL168" s="227"/>
      <c r="AN168" s="219"/>
      <c r="AO168" s="260">
        <f t="shared" ref="AO168:BA168" si="39">AO155+AO156+AO157+AO158+AO159+AO160+AO161+AO162+AO163+AO164+AO165+AO166+AO167</f>
        <v>1105</v>
      </c>
      <c r="AP168" s="261">
        <f t="shared" si="39"/>
        <v>1105</v>
      </c>
      <c r="AQ168" s="261">
        <f t="shared" si="39"/>
        <v>1105</v>
      </c>
      <c r="AR168" s="261">
        <f t="shared" si="39"/>
        <v>1105</v>
      </c>
      <c r="AS168" s="261">
        <f t="shared" si="39"/>
        <v>1105</v>
      </c>
      <c r="AT168" s="261">
        <f t="shared" si="39"/>
        <v>1105</v>
      </c>
      <c r="AU168" s="261">
        <f t="shared" si="39"/>
        <v>1105</v>
      </c>
      <c r="AV168" s="261">
        <f t="shared" si="39"/>
        <v>1105</v>
      </c>
      <c r="AW168" s="261">
        <f t="shared" si="39"/>
        <v>1105</v>
      </c>
      <c r="AX168" s="261">
        <f t="shared" si="39"/>
        <v>1105</v>
      </c>
      <c r="AY168" s="261">
        <f t="shared" si="39"/>
        <v>1105</v>
      </c>
      <c r="AZ168" s="261">
        <f t="shared" si="39"/>
        <v>1105</v>
      </c>
      <c r="BA168" s="261">
        <f t="shared" si="39"/>
        <v>1105</v>
      </c>
      <c r="BB168" s="262">
        <f>AO155+AP156+AQ157+AR158+AS159+AT160+AU161+AV162+AW163+AX164+AY165+AZ166+BA167</f>
        <v>1105</v>
      </c>
      <c r="BC168" s="223"/>
      <c r="BD168" s="263"/>
      <c r="BE168" s="263"/>
      <c r="BF168" s="263"/>
      <c r="BG168" s="263"/>
      <c r="BH168" s="263"/>
      <c r="BI168" s="263"/>
      <c r="BJ168" s="263"/>
      <c r="BK168" s="263"/>
      <c r="BL168" s="263"/>
      <c r="BM168" s="263"/>
      <c r="BN168" s="263"/>
      <c r="BO168" s="263"/>
      <c r="BP168" s="263"/>
      <c r="BQ168" s="227"/>
    </row>
    <row r="169" spans="1:70" x14ac:dyDescent="0.2">
      <c r="A169" s="14"/>
      <c r="B169" s="14"/>
      <c r="C169" s="14"/>
      <c r="D169" s="251" t="s">
        <v>397</v>
      </c>
      <c r="E169" s="252" t="s">
        <v>401</v>
      </c>
      <c r="F169" s="253">
        <f>B4+(155*B6)</f>
        <v>156</v>
      </c>
      <c r="G169" s="14"/>
      <c r="H169" s="1"/>
      <c r="I169" s="219"/>
      <c r="J169" s="269">
        <f>J167+K155+L156+M157+N158+O159+P160+Q161+R162+S163+T164+U165+V166</f>
        <v>1105</v>
      </c>
      <c r="K169" s="270">
        <f>K167+J166+L155+M156+N157+O158+P159+Q160+R161+S162+T163+U164+V165</f>
        <v>1105</v>
      </c>
      <c r="L169" s="270">
        <f>L167+K166+J165+M155+N156+O157+P158+Q159+R160+S161+T162+U163+V164</f>
        <v>1105</v>
      </c>
      <c r="M169" s="270">
        <f>M167+L166+K165+J164+N155+O156+P157+Q158+R159+S160+T161+U162+V163</f>
        <v>1105</v>
      </c>
      <c r="N169" s="270">
        <f>N167+M166+L165+K164+J163+O155+P156+Q157+R158+S159+T160+U161+V162</f>
        <v>1105</v>
      </c>
      <c r="O169" s="270">
        <f>O167+N166+M165+L164+K163+J162+P155+Q156+R157+S158+T159+U160+V161</f>
        <v>1105</v>
      </c>
      <c r="P169" s="270">
        <f>P167+O166+N165+M164+L163+K162+J161+Q155+R156+S157+T158+U159+V160</f>
        <v>1105</v>
      </c>
      <c r="Q169" s="270">
        <f>Q167+P166+O165+N164+M163+L162+K161+J160+R155+S156+T157+U158+V159</f>
        <v>1105</v>
      </c>
      <c r="R169" s="270">
        <f>R167+Q166+P165+O164+N163+M162+L161+K160+J159+S155+T156+U157+V158</f>
        <v>1105</v>
      </c>
      <c r="S169" s="270">
        <f>S167+R166+Q165+P164+O163+N162+M161+L160+K159+J158+T155+U156+V157</f>
        <v>1105</v>
      </c>
      <c r="T169" s="270">
        <f>T167+S166+R165+Q164+P163+O162+N161+M160+L159+K158+J157+U155+V156</f>
        <v>1105</v>
      </c>
      <c r="U169" s="270">
        <f>U167+T166+S165+R164+Q163+P162+O161+N160+M159+L158+K157+J156+V155</f>
        <v>1105</v>
      </c>
      <c r="V169" s="270">
        <f>V167+U166+T165+S164+R163+Q162+P161+O160+N159+M158+L157+K156+J155</f>
        <v>1105</v>
      </c>
      <c r="W169" s="271">
        <f>V155^2+U156^2+T157^2+S158^2+R159^2+Q160^2+P161^2+O162^2+N163^2+M164^2+L165^2+K166^2+J167^2</f>
        <v>124865</v>
      </c>
      <c r="X169" s="223"/>
      <c r="Y169" s="237" t="s">
        <v>39</v>
      </c>
      <c r="Z169" s="237" t="s">
        <v>74</v>
      </c>
      <c r="AA169" s="237" t="s">
        <v>44</v>
      </c>
      <c r="AB169" s="237" t="s">
        <v>158</v>
      </c>
      <c r="AC169" s="237" t="s">
        <v>94</v>
      </c>
      <c r="AD169" s="237" t="s">
        <v>377</v>
      </c>
      <c r="AE169" s="237" t="s">
        <v>103</v>
      </c>
      <c r="AF169" s="237" t="s">
        <v>150</v>
      </c>
      <c r="AG169" s="237" t="s">
        <v>385</v>
      </c>
      <c r="AH169" s="237" t="s">
        <v>118</v>
      </c>
      <c r="AI169" s="237" t="s">
        <v>58</v>
      </c>
      <c r="AJ169" s="237" t="s">
        <v>57</v>
      </c>
      <c r="AK169" s="237" t="s">
        <v>133</v>
      </c>
      <c r="AL169" s="227"/>
      <c r="AN169" s="219"/>
      <c r="AO169" s="269">
        <f>AO155+AP167+AQ166+AR165+AS164+AT163+AU162+AV161+AW160+AX159+AY158+AZ157+BA156</f>
        <v>1105</v>
      </c>
      <c r="AP169" s="270">
        <f>AP155+AO156+AQ167+AR166+AS165+AT164+AU163+AV162+AW161+AX160+AY159+AZ158+BA157</f>
        <v>1105</v>
      </c>
      <c r="AQ169" s="270">
        <f>AQ155+AP156+AO157+AR167+AS166+AT165+AU164+AV163+AW162+AX161+AY160+AZ159+BA158</f>
        <v>1105</v>
      </c>
      <c r="AR169" s="270">
        <f>AR155+AQ156+AP157+AO158+AS167+AT166+AU165+AV164+AW163+AX162+AY161+AZ160+BA159</f>
        <v>1105</v>
      </c>
      <c r="AS169" s="270">
        <f>AS155+AR156+AQ157+AP158+AO159+AT167+AU166+AV165+AW164+AX163+AY162+AZ161+BA160</f>
        <v>1105</v>
      </c>
      <c r="AT169" s="270">
        <f>AT155+AS156+AR157+AQ158+AP159+AO160+AU167+AV166+AW165+AX164+AY163+AZ162+BA161</f>
        <v>1105</v>
      </c>
      <c r="AU169" s="270">
        <f>AU155+AT156+AS157+AR158+AQ159+AP160+AO161+AV167+AW166+AX165+AY164+AZ163+BA162</f>
        <v>1105</v>
      </c>
      <c r="AV169" s="270">
        <f>AV155+AU156+AT157+AS158+AR159+AQ160+AP161+AO162+AW167+AX166+AY165+AZ164+BA163</f>
        <v>1105</v>
      </c>
      <c r="AW169" s="270">
        <f>AW155+AV156+AU157+AT158+AS159+AR160+AQ161+AP162+AO163+AX167+AY166+AZ165+BA164</f>
        <v>1105</v>
      </c>
      <c r="AX169" s="270">
        <f>AX155+AW156+AV157+AU158+AT159+AS160+AR161+AQ162+AP163+AO164+AY167+AZ166+BA165</f>
        <v>1105</v>
      </c>
      <c r="AY169" s="270">
        <f>AY155+AX156+AW157+AV158+AU159+AT160+AS161+AR162+AQ163+AP164+AO165+AZ167+BA166</f>
        <v>1105</v>
      </c>
      <c r="AZ169" s="270">
        <f>AZ155+AY156+AX157+AW158+AV159+AU160+AT161+AS162+AR163+AQ164+AP165+AO166+BA167</f>
        <v>1105</v>
      </c>
      <c r="BA169" s="270">
        <f>BA155+AZ156+AY157+AX158+AW159+AV160+AU161+AT162+AS163+AR164+AQ165+AP166+AO167</f>
        <v>1105</v>
      </c>
      <c r="BB169" s="271">
        <f>BA155+AZ156+AY157+AX158+AW159+AV160+AU161+AT162+AS163+AR164+AQ165+AP166+AO167</f>
        <v>1105</v>
      </c>
      <c r="BC169" s="223"/>
      <c r="BD169" s="237" t="s">
        <v>39</v>
      </c>
      <c r="BE169" s="237" t="s">
        <v>166</v>
      </c>
      <c r="BF169" s="237" t="s">
        <v>158</v>
      </c>
      <c r="BG169" s="237" t="s">
        <v>160</v>
      </c>
      <c r="BH169" s="237" t="s">
        <v>80</v>
      </c>
      <c r="BI169" s="237" t="s">
        <v>74</v>
      </c>
      <c r="BJ169" s="237" t="s">
        <v>159</v>
      </c>
      <c r="BK169" s="237" t="s">
        <v>70</v>
      </c>
      <c r="BL169" s="237" t="s">
        <v>97</v>
      </c>
      <c r="BM169" s="237" t="s">
        <v>72</v>
      </c>
      <c r="BN169" s="237" t="s">
        <v>366</v>
      </c>
      <c r="BO169" s="237" t="s">
        <v>128</v>
      </c>
      <c r="BP169" s="237" t="s">
        <v>378</v>
      </c>
      <c r="BQ169" s="227"/>
    </row>
    <row r="170" spans="1:70" ht="13.5" thickBot="1" x14ac:dyDescent="0.25">
      <c r="A170" s="14"/>
      <c r="B170" s="14"/>
      <c r="C170" s="14"/>
      <c r="D170" s="251" t="s">
        <v>392</v>
      </c>
      <c r="E170" s="252" t="s">
        <v>401</v>
      </c>
      <c r="F170" s="253">
        <f>B4+(156*B6)</f>
        <v>157</v>
      </c>
      <c r="G170" s="14"/>
      <c r="H170" s="1"/>
      <c r="I170" s="219"/>
      <c r="J170" s="272">
        <f>J155+K167+L166+M165+N164+O163+P162+Q161+R160+S159+T158+U157+V156</f>
        <v>1105</v>
      </c>
      <c r="K170" s="273">
        <f>K155+J156+L167+M166+N165+O164+P163+Q162+R161+S160+T159+U158+V157</f>
        <v>1105</v>
      </c>
      <c r="L170" s="273">
        <f>L155+K156+J157+M167+N166+O165+P164+Q163+R162+S161+T160+U159+V158</f>
        <v>1105</v>
      </c>
      <c r="M170" s="273">
        <f>M155+L156+K157+J158+N167+O166+P165+Q164+R163+S162+T161+U160+V159</f>
        <v>1105</v>
      </c>
      <c r="N170" s="273">
        <f>N155+M156+L157+K158+J159+O167+P166+Q165+R164+S163+T162+U161+V160</f>
        <v>1105</v>
      </c>
      <c r="O170" s="273">
        <f>O155+N156+M157+L158+K159+J160+P167+Q166+R165+S164+T163+U162+V161</f>
        <v>1105</v>
      </c>
      <c r="P170" s="273">
        <f>P155+O156+N157+M158+L159+K160+J161+Q167+R166+S165+T164+U163+V162</f>
        <v>1105</v>
      </c>
      <c r="Q170" s="273">
        <f>Q155+P156+O157+N158+M159+L160+K161+J162+R167+S166+T165+U164+V163</f>
        <v>1105</v>
      </c>
      <c r="R170" s="273">
        <f>R155+Q156+P157+O158+N159+M160+L161+K162+J163+S167+T166+U165+V164</f>
        <v>1105</v>
      </c>
      <c r="S170" s="273">
        <f>S155+R156+Q157+P158+O159+N160+M161+L162+K163+J164+T167+U166+V165</f>
        <v>1105</v>
      </c>
      <c r="T170" s="273">
        <f>T155+S156+R157+Q158+P159+O160+N161+M162+L163+K164+J165+U167+V166</f>
        <v>1105</v>
      </c>
      <c r="U170" s="273">
        <f>U155+T156+S157+R158+Q159+P160+O161+N162+M163+L164+K165+J166+V167</f>
        <v>1105</v>
      </c>
      <c r="V170" s="273">
        <f>V155+U156+T157+S158+R159+Q160+P161+O162+N163+M164+L165+K166+J167</f>
        <v>1105</v>
      </c>
      <c r="W170" s="274">
        <f>P155^2+P156^2+P157^2+P158^2+P159^2+P160^2+P161^2+P162^2+P163^2+P164^2+P165^2+P166^2+P167^2</f>
        <v>124865</v>
      </c>
      <c r="X170" s="223"/>
      <c r="Y170" s="237" t="s">
        <v>367</v>
      </c>
      <c r="Z170" s="237" t="s">
        <v>169</v>
      </c>
      <c r="AA170" s="237" t="s">
        <v>123</v>
      </c>
      <c r="AB170" s="237" t="s">
        <v>27</v>
      </c>
      <c r="AC170" s="237" t="s">
        <v>128</v>
      </c>
      <c r="AD170" s="237" t="s">
        <v>51</v>
      </c>
      <c r="AE170" s="237" t="s">
        <v>103</v>
      </c>
      <c r="AF170" s="237" t="s">
        <v>369</v>
      </c>
      <c r="AG170" s="237" t="s">
        <v>122</v>
      </c>
      <c r="AH170" s="237" t="s">
        <v>102</v>
      </c>
      <c r="AI170" s="237" t="s">
        <v>49</v>
      </c>
      <c r="AJ170" s="237" t="s">
        <v>65</v>
      </c>
      <c r="AK170" s="237" t="s">
        <v>144</v>
      </c>
      <c r="AL170" s="227"/>
      <c r="AN170" s="219"/>
      <c r="AO170" s="272">
        <f>AO167+AP155+AQ156+AR157+AS158+AT159+AU160+AV161+AW162+AX163+AY164+AZ165+BA166</f>
        <v>1105</v>
      </c>
      <c r="AP170" s="273">
        <f>AP167+AO166+AQ155+AR156+AS157+AT158+AU159+AV160+AW161+AX162+AY163+AZ164+BA165</f>
        <v>1105</v>
      </c>
      <c r="AQ170" s="273">
        <f>AQ167+AP166+AO165+AR155+AS156+AT157+AU158+AV159+AW160+AX161+AY162+AZ163+BA164</f>
        <v>1105</v>
      </c>
      <c r="AR170" s="273">
        <f>AR167+AQ166+AP165+AO164+AS155+AT156+AU157+AV158+AW159+AX160+AY161+AZ162+BA163</f>
        <v>1105</v>
      </c>
      <c r="AS170" s="273">
        <f>AS167+AR166+AQ165+AP164+AO163+AT155+AU156+AV157+AW158+AX159+AY160+AZ161+BA162</f>
        <v>1105</v>
      </c>
      <c r="AT170" s="273">
        <f>AT167+AS166+AR165+AQ164+AP163+AO162+AU155+AV156+AW157+AX158+AY159+AZ160+BA161</f>
        <v>1105</v>
      </c>
      <c r="AU170" s="273">
        <f>AU167+AT166+AS165+AR164+AQ163+AP162+AO161+AV155+AW156+AX157+AY158+AZ159+BA160</f>
        <v>1105</v>
      </c>
      <c r="AV170" s="273">
        <f>AV167+AU166+AT165+AS164+AR163+AQ162+AP161+AO160+AW155+AX156+AY157+AZ158+BA159</f>
        <v>1105</v>
      </c>
      <c r="AW170" s="273">
        <f>AW167+AV166+AU165+AT164+AS163+AR162+AQ161+AP160+AO159+AX155+AY156+AZ157+BA158</f>
        <v>1105</v>
      </c>
      <c r="AX170" s="273">
        <f>AX167+AW166+AV165+AU164+AT163+AS162+AR161+AQ160+AP159+AO158+AY155+AZ156+BA157</f>
        <v>1105</v>
      </c>
      <c r="AY170" s="273">
        <f>AY167+AX166+AW165+AV164+AU163+AT162+AS161+AR160+AQ159+AP158+AO157+AZ155+BA156</f>
        <v>1105</v>
      </c>
      <c r="AZ170" s="273">
        <f>AZ167+AY166+AX165+AW164+AV163+AU162+AT161+AS160+AR159+AQ158+AP157+AO156+BA155</f>
        <v>1105</v>
      </c>
      <c r="BA170" s="273">
        <f>BA167+AZ166+AY165+AX164+AW163+AV162+AU161+AT160+AS159+AR158+AQ157+AP156+AO155</f>
        <v>1105</v>
      </c>
      <c r="BB170" s="281"/>
      <c r="BC170" s="223"/>
      <c r="BD170" s="237" t="s">
        <v>28</v>
      </c>
      <c r="BE170" s="237" t="s">
        <v>25</v>
      </c>
      <c r="BF170" s="237" t="s">
        <v>133</v>
      </c>
      <c r="BG170" s="237" t="s">
        <v>89</v>
      </c>
      <c r="BH170" s="237" t="s">
        <v>162</v>
      </c>
      <c r="BI170" s="237" t="s">
        <v>135</v>
      </c>
      <c r="BJ170" s="237" t="s">
        <v>159</v>
      </c>
      <c r="BK170" s="237" t="s">
        <v>388</v>
      </c>
      <c r="BL170" s="237" t="s">
        <v>156</v>
      </c>
      <c r="BM170" s="237" t="s">
        <v>134</v>
      </c>
      <c r="BN170" s="237" t="s">
        <v>163</v>
      </c>
      <c r="BO170" s="237" t="s">
        <v>86</v>
      </c>
      <c r="BP170" s="237" t="s">
        <v>136</v>
      </c>
      <c r="BQ170" s="223"/>
      <c r="BR170" s="279"/>
    </row>
    <row r="171" spans="1:70" ht="13.5" thickBot="1" x14ac:dyDescent="0.25">
      <c r="A171" s="14"/>
      <c r="B171" s="14"/>
      <c r="C171" s="14"/>
      <c r="D171" s="251" t="s">
        <v>384</v>
      </c>
      <c r="E171" s="252" t="s">
        <v>401</v>
      </c>
      <c r="F171" s="264">
        <f>B4+(157*B6)</f>
        <v>158</v>
      </c>
      <c r="G171" s="14"/>
      <c r="H171" s="1"/>
      <c r="I171" s="219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  <c r="AL171" s="227"/>
      <c r="AN171" s="219"/>
      <c r="AO171" s="223"/>
      <c r="AP171" s="223"/>
      <c r="AQ171" s="223"/>
      <c r="AR171" s="223"/>
      <c r="AS171" s="223"/>
      <c r="AT171" s="223"/>
      <c r="AU171" s="223"/>
      <c r="AV171" s="223"/>
      <c r="AW171" s="223"/>
      <c r="AX171" s="223"/>
      <c r="AY171" s="223"/>
      <c r="AZ171" s="223"/>
      <c r="BA171" s="223"/>
      <c r="BB171" s="223"/>
      <c r="BC171" s="223"/>
      <c r="BD171" s="223"/>
      <c r="BE171" s="223"/>
      <c r="BF171" s="223"/>
      <c r="BG171" s="223"/>
      <c r="BH171" s="223"/>
      <c r="BI171" s="223"/>
      <c r="BJ171" s="223"/>
      <c r="BK171" s="223"/>
      <c r="BL171" s="223"/>
      <c r="BM171" s="223"/>
      <c r="BN171" s="223"/>
      <c r="BO171" s="223"/>
      <c r="BP171" s="223"/>
      <c r="BQ171" s="227"/>
    </row>
    <row r="172" spans="1:70" ht="13.5" thickBot="1" x14ac:dyDescent="0.25">
      <c r="A172" s="14"/>
      <c r="B172" s="14"/>
      <c r="C172" s="14"/>
      <c r="D172" s="251" t="s">
        <v>368</v>
      </c>
      <c r="E172" s="252" t="s">
        <v>401</v>
      </c>
      <c r="F172" s="264">
        <f>B4+(158*B6)</f>
        <v>159</v>
      </c>
      <c r="G172" s="14"/>
      <c r="H172" s="1"/>
      <c r="I172" s="210"/>
      <c r="J172" s="210"/>
      <c r="K172" s="210" t="s">
        <v>0</v>
      </c>
      <c r="L172" s="210"/>
      <c r="M172" s="210"/>
      <c r="N172" s="210"/>
      <c r="O172" s="210"/>
      <c r="P172" s="211"/>
      <c r="Q172" s="210"/>
      <c r="R172" s="210"/>
      <c r="S172" s="210"/>
      <c r="T172" s="210"/>
      <c r="U172" s="21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1"/>
      <c r="AF172" s="210"/>
      <c r="AG172" s="210"/>
      <c r="AH172" s="210"/>
      <c r="AI172" s="210"/>
      <c r="AJ172" s="210"/>
      <c r="AK172" s="210"/>
      <c r="AL172" s="210"/>
      <c r="AN172" s="284"/>
      <c r="AO172" s="284"/>
      <c r="AP172" s="284"/>
      <c r="AQ172" s="284"/>
      <c r="AR172" s="284"/>
      <c r="AS172" s="284"/>
      <c r="AT172" s="284"/>
      <c r="AU172" s="284"/>
      <c r="AV172" s="284"/>
      <c r="AW172" s="284"/>
      <c r="AX172" s="284"/>
      <c r="AY172" s="284"/>
      <c r="AZ172" s="284"/>
      <c r="BA172" s="284"/>
      <c r="BB172" s="284"/>
      <c r="BC172" s="284"/>
      <c r="BD172" s="284"/>
      <c r="BE172" s="284"/>
      <c r="BF172" s="284"/>
      <c r="BG172" s="284"/>
      <c r="BH172" s="284"/>
      <c r="BI172" s="284"/>
      <c r="BJ172" s="284"/>
      <c r="BK172" s="284"/>
      <c r="BL172" s="284"/>
      <c r="BM172" s="284"/>
      <c r="BN172" s="284"/>
      <c r="BO172" s="284"/>
      <c r="BP172" s="284"/>
      <c r="BQ172" s="284"/>
    </row>
    <row r="173" spans="1:70" ht="13.5" thickBot="1" x14ac:dyDescent="0.25">
      <c r="A173" s="14"/>
      <c r="B173" s="14"/>
      <c r="C173" s="14"/>
      <c r="D173" s="251" t="s">
        <v>373</v>
      </c>
      <c r="E173" s="252" t="s">
        <v>401</v>
      </c>
      <c r="F173" s="253">
        <f>B4+(159*B6)</f>
        <v>160</v>
      </c>
      <c r="G173" s="14"/>
      <c r="H173" s="1"/>
      <c r="I173" s="215"/>
      <c r="J173" s="216"/>
      <c r="K173" s="216"/>
      <c r="L173" s="216"/>
      <c r="M173" s="216"/>
      <c r="N173" s="216"/>
      <c r="O173" s="216"/>
      <c r="P173" s="4" t="s">
        <v>442</v>
      </c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  <c r="AE173" s="4" t="s">
        <v>443</v>
      </c>
      <c r="AF173" s="216"/>
      <c r="AG173" s="216"/>
      <c r="AH173" s="216"/>
      <c r="AI173" s="216"/>
      <c r="AJ173" s="216"/>
      <c r="AK173" s="216"/>
      <c r="AL173" s="217"/>
      <c r="AN173" s="215"/>
      <c r="AO173" s="216"/>
      <c r="AP173" s="216"/>
      <c r="AQ173" s="216"/>
      <c r="AR173" s="216"/>
      <c r="AS173" s="216"/>
      <c r="AT173" s="216"/>
      <c r="AU173" s="4" t="s">
        <v>444</v>
      </c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4" t="s">
        <v>445</v>
      </c>
      <c r="BK173" s="216"/>
      <c r="BL173" s="216"/>
      <c r="BM173" s="216"/>
      <c r="BN173" s="216"/>
      <c r="BO173" s="216"/>
      <c r="BP173" s="216"/>
      <c r="BQ173" s="217"/>
    </row>
    <row r="174" spans="1:70" x14ac:dyDescent="0.2">
      <c r="A174" s="14"/>
      <c r="B174" s="14"/>
      <c r="C174" s="14"/>
      <c r="D174" s="251" t="s">
        <v>377</v>
      </c>
      <c r="E174" s="252" t="s">
        <v>401</v>
      </c>
      <c r="F174" s="253">
        <f>B4+(160*B6)</f>
        <v>161</v>
      </c>
      <c r="G174" s="14"/>
      <c r="H174" s="1"/>
      <c r="I174" s="219"/>
      <c r="J174" s="220">
        <f>F57</f>
        <v>44</v>
      </c>
      <c r="K174" s="221">
        <f>F104</f>
        <v>91</v>
      </c>
      <c r="L174" s="221">
        <f>F142</f>
        <v>129</v>
      </c>
      <c r="M174" s="221">
        <f>F180</f>
        <v>167</v>
      </c>
      <c r="N174" s="221">
        <f>F46</f>
        <v>33</v>
      </c>
      <c r="O174" s="221">
        <f>F79</f>
        <v>66</v>
      </c>
      <c r="P174" s="221">
        <f>F119</f>
        <v>106</v>
      </c>
      <c r="Q174" s="221">
        <f>F159</f>
        <v>146</v>
      </c>
      <c r="R174" s="221">
        <f>F35</f>
        <v>22</v>
      </c>
      <c r="S174" s="221">
        <f>F73</f>
        <v>60</v>
      </c>
      <c r="T174" s="221">
        <f>F114</f>
        <v>101</v>
      </c>
      <c r="U174" s="221">
        <f>F149</f>
        <v>136</v>
      </c>
      <c r="V174" s="222">
        <f>F17</f>
        <v>4</v>
      </c>
      <c r="W174" s="228">
        <f t="shared" ref="W174:W186" si="40">J174+K174+L174+M174+N174+O174+P174+Q174+R174+S174+T174+U174+V174</f>
        <v>1105</v>
      </c>
      <c r="X174" s="223"/>
      <c r="Y174" s="224" t="s">
        <v>105</v>
      </c>
      <c r="Z174" s="225" t="s">
        <v>391</v>
      </c>
      <c r="AA174" s="225" t="s">
        <v>96</v>
      </c>
      <c r="AB174" s="225" t="s">
        <v>396</v>
      </c>
      <c r="AC174" s="225" t="s">
        <v>92</v>
      </c>
      <c r="AD174" s="225" t="s">
        <v>15</v>
      </c>
      <c r="AE174" s="225" t="s">
        <v>134</v>
      </c>
      <c r="AF174" s="225" t="s">
        <v>112</v>
      </c>
      <c r="AG174" s="225" t="s">
        <v>100</v>
      </c>
      <c r="AH174" s="225" t="s">
        <v>47</v>
      </c>
      <c r="AI174" s="225" t="s">
        <v>45</v>
      </c>
      <c r="AJ174" s="225" t="s">
        <v>75</v>
      </c>
      <c r="AK174" s="226" t="s">
        <v>82</v>
      </c>
      <c r="AL174" s="227"/>
      <c r="AN174" s="219"/>
      <c r="AO174" s="220">
        <f>F59</f>
        <v>46</v>
      </c>
      <c r="AP174" s="221">
        <f>F87</f>
        <v>74</v>
      </c>
      <c r="AQ174" s="221">
        <f>F115</f>
        <v>102</v>
      </c>
      <c r="AR174" s="221">
        <f>F143</f>
        <v>130</v>
      </c>
      <c r="AS174" s="221">
        <f>F158</f>
        <v>145</v>
      </c>
      <c r="AT174" s="221">
        <f>F17</f>
        <v>4</v>
      </c>
      <c r="AU174" s="221">
        <f>F45</f>
        <v>32</v>
      </c>
      <c r="AV174" s="221">
        <f>F73</f>
        <v>60</v>
      </c>
      <c r="AW174" s="221">
        <f>F101</f>
        <v>88</v>
      </c>
      <c r="AX174" s="221">
        <f>F129</f>
        <v>116</v>
      </c>
      <c r="AY174" s="221">
        <f>F144</f>
        <v>131</v>
      </c>
      <c r="AZ174" s="221">
        <f>F172</f>
        <v>159</v>
      </c>
      <c r="BA174" s="222">
        <f>F31</f>
        <v>18</v>
      </c>
      <c r="BB174" s="228">
        <f t="shared" ref="BB174:BB186" si="41">AO174+AP174+AQ174+AR174+AS174+AT174+AU174+AV174+AW174+AX174+AY174+AZ174+BA174</f>
        <v>1105</v>
      </c>
      <c r="BC174" s="223"/>
      <c r="BD174" s="224" t="s">
        <v>59</v>
      </c>
      <c r="BE174" s="225" t="s">
        <v>70</v>
      </c>
      <c r="BF174" s="225" t="s">
        <v>9</v>
      </c>
      <c r="BG174" s="225" t="s">
        <v>383</v>
      </c>
      <c r="BH174" s="225" t="s">
        <v>121</v>
      </c>
      <c r="BI174" s="225" t="s">
        <v>82</v>
      </c>
      <c r="BJ174" s="225" t="s">
        <v>114</v>
      </c>
      <c r="BK174" s="225" t="s">
        <v>47</v>
      </c>
      <c r="BL174" s="225" t="s">
        <v>95</v>
      </c>
      <c r="BM174" s="225" t="s">
        <v>131</v>
      </c>
      <c r="BN174" s="225" t="s">
        <v>156</v>
      </c>
      <c r="BO174" s="225" t="s">
        <v>368</v>
      </c>
      <c r="BP174" s="226" t="s">
        <v>91</v>
      </c>
      <c r="BQ174" s="227"/>
    </row>
    <row r="175" spans="1:70" x14ac:dyDescent="0.2">
      <c r="A175" s="14"/>
      <c r="B175" s="14"/>
      <c r="C175" s="14"/>
      <c r="D175" s="251" t="s">
        <v>374</v>
      </c>
      <c r="E175" s="252" t="s">
        <v>401</v>
      </c>
      <c r="F175" s="264">
        <f>B4+(161*B6)</f>
        <v>162</v>
      </c>
      <c r="G175" s="14"/>
      <c r="H175" s="1"/>
      <c r="I175" s="219"/>
      <c r="J175" s="233">
        <f>F111</f>
        <v>98</v>
      </c>
      <c r="K175" s="234">
        <f>F144</f>
        <v>131</v>
      </c>
      <c r="L175" s="234">
        <f>F15</f>
        <v>2</v>
      </c>
      <c r="M175" s="234">
        <f>F55</f>
        <v>42</v>
      </c>
      <c r="N175" s="234">
        <f>F100</f>
        <v>87</v>
      </c>
      <c r="O175" s="234">
        <f>F138</f>
        <v>125</v>
      </c>
      <c r="P175" s="234">
        <f>F179</f>
        <v>166</v>
      </c>
      <c r="Q175" s="234">
        <f>F45</f>
        <v>32</v>
      </c>
      <c r="R175" s="234">
        <f>F82</f>
        <v>69</v>
      </c>
      <c r="S175" s="234">
        <f>F122</f>
        <v>109</v>
      </c>
      <c r="T175" s="234">
        <f>F169</f>
        <v>156</v>
      </c>
      <c r="U175" s="234">
        <f>F38</f>
        <v>25</v>
      </c>
      <c r="V175" s="235">
        <f>F76</f>
        <v>63</v>
      </c>
      <c r="W175" s="239">
        <f t="shared" si="40"/>
        <v>1105</v>
      </c>
      <c r="X175" s="223"/>
      <c r="Y175" s="236" t="s">
        <v>119</v>
      </c>
      <c r="Z175" s="237" t="s">
        <v>156</v>
      </c>
      <c r="AA175" s="237" t="s">
        <v>157</v>
      </c>
      <c r="AB175" s="237" t="s">
        <v>125</v>
      </c>
      <c r="AC175" s="237" t="s">
        <v>153</v>
      </c>
      <c r="AD175" s="237" t="s">
        <v>133</v>
      </c>
      <c r="AE175" s="237" t="s">
        <v>365</v>
      </c>
      <c r="AF175" s="237" t="s">
        <v>114</v>
      </c>
      <c r="AG175" s="237" t="s">
        <v>152</v>
      </c>
      <c r="AH175" s="237" t="s">
        <v>107</v>
      </c>
      <c r="AI175" s="237" t="s">
        <v>397</v>
      </c>
      <c r="AJ175" s="237" t="s">
        <v>159</v>
      </c>
      <c r="AK175" s="238" t="s">
        <v>73</v>
      </c>
      <c r="AL175" s="227"/>
      <c r="AN175" s="219"/>
      <c r="AO175" s="233">
        <f>F76</f>
        <v>63</v>
      </c>
      <c r="AP175" s="234">
        <f>F104</f>
        <v>91</v>
      </c>
      <c r="AQ175" s="234">
        <f>F119</f>
        <v>106</v>
      </c>
      <c r="AR175" s="234">
        <f>F147</f>
        <v>134</v>
      </c>
      <c r="AS175" s="234">
        <f>F175</f>
        <v>162</v>
      </c>
      <c r="AT175" s="234">
        <f>F34</f>
        <v>21</v>
      </c>
      <c r="AU175" s="234">
        <f>F62</f>
        <v>49</v>
      </c>
      <c r="AV175" s="234">
        <f>F90</f>
        <v>77</v>
      </c>
      <c r="AW175" s="234">
        <f>F105</f>
        <v>92</v>
      </c>
      <c r="AX175" s="234">
        <f>F133</f>
        <v>120</v>
      </c>
      <c r="AY175" s="234">
        <f>F161</f>
        <v>148</v>
      </c>
      <c r="AZ175" s="234">
        <f>F20</f>
        <v>7</v>
      </c>
      <c r="BA175" s="235">
        <f>F48</f>
        <v>35</v>
      </c>
      <c r="BB175" s="239">
        <f t="shared" si="41"/>
        <v>1105</v>
      </c>
      <c r="BC175" s="223"/>
      <c r="BD175" s="236" t="s">
        <v>73</v>
      </c>
      <c r="BE175" s="237" t="s">
        <v>391</v>
      </c>
      <c r="BF175" s="237" t="s">
        <v>134</v>
      </c>
      <c r="BG175" s="237" t="s">
        <v>109</v>
      </c>
      <c r="BH175" s="237" t="s">
        <v>374</v>
      </c>
      <c r="BI175" s="237" t="s">
        <v>54</v>
      </c>
      <c r="BJ175" s="237" t="s">
        <v>31</v>
      </c>
      <c r="BK175" s="237" t="s">
        <v>77</v>
      </c>
      <c r="BL175" s="237" t="s">
        <v>166</v>
      </c>
      <c r="BM175" s="237" t="s">
        <v>38</v>
      </c>
      <c r="BN175" s="237" t="s">
        <v>78</v>
      </c>
      <c r="BO175" s="237" t="s">
        <v>43</v>
      </c>
      <c r="BP175" s="238" t="s">
        <v>26</v>
      </c>
      <c r="BQ175" s="227"/>
    </row>
    <row r="176" spans="1:70" x14ac:dyDescent="0.2">
      <c r="A176" s="14"/>
      <c r="B176" s="14"/>
      <c r="C176" s="14"/>
      <c r="D176" s="251" t="s">
        <v>378</v>
      </c>
      <c r="E176" s="252" t="s">
        <v>401</v>
      </c>
      <c r="F176" s="264">
        <f>B4+(162*B6)</f>
        <v>163</v>
      </c>
      <c r="G176" s="14"/>
      <c r="H176" s="1"/>
      <c r="I176" s="219"/>
      <c r="J176" s="233">
        <f>F165</f>
        <v>152</v>
      </c>
      <c r="K176" s="234">
        <f>F34</f>
        <v>21</v>
      </c>
      <c r="L176" s="234">
        <f>F75</f>
        <v>62</v>
      </c>
      <c r="M176" s="234">
        <f>F110</f>
        <v>97</v>
      </c>
      <c r="N176" s="234">
        <f>F147</f>
        <v>134</v>
      </c>
      <c r="O176" s="234">
        <f>F18</f>
        <v>5</v>
      </c>
      <c r="P176" s="234">
        <f>F65</f>
        <v>52</v>
      </c>
      <c r="Q176" s="234">
        <f>F103</f>
        <v>90</v>
      </c>
      <c r="R176" s="234">
        <f>F141</f>
        <v>128</v>
      </c>
      <c r="S176" s="234">
        <f>F176</f>
        <v>163</v>
      </c>
      <c r="T176" s="234">
        <f>F40</f>
        <v>27</v>
      </c>
      <c r="U176" s="234">
        <f>F80</f>
        <v>67</v>
      </c>
      <c r="V176" s="235">
        <f>F120</f>
        <v>107</v>
      </c>
      <c r="W176" s="239">
        <f t="shared" si="40"/>
        <v>1105</v>
      </c>
      <c r="X176" s="223"/>
      <c r="Y176" s="236" t="s">
        <v>79</v>
      </c>
      <c r="Z176" s="237" t="s">
        <v>54</v>
      </c>
      <c r="AA176" s="237" t="s">
        <v>44</v>
      </c>
      <c r="AB176" s="237" t="s">
        <v>145</v>
      </c>
      <c r="AC176" s="237" t="s">
        <v>109</v>
      </c>
      <c r="AD176" s="237" t="s">
        <v>144</v>
      </c>
      <c r="AE176" s="237" t="s">
        <v>400</v>
      </c>
      <c r="AF176" s="237" t="s">
        <v>12</v>
      </c>
      <c r="AG176" s="237" t="s">
        <v>46</v>
      </c>
      <c r="AH176" s="237" t="s">
        <v>378</v>
      </c>
      <c r="AI176" s="237" t="s">
        <v>93</v>
      </c>
      <c r="AJ176" s="237" t="s">
        <v>21</v>
      </c>
      <c r="AK176" s="238" t="s">
        <v>22</v>
      </c>
      <c r="AL176" s="227"/>
      <c r="AN176" s="219"/>
      <c r="AO176" s="233">
        <f>F80</f>
        <v>67</v>
      </c>
      <c r="AP176" s="234">
        <f>F108</f>
        <v>95</v>
      </c>
      <c r="AQ176" s="234">
        <f>F136</f>
        <v>123</v>
      </c>
      <c r="AR176" s="234">
        <f>F164</f>
        <v>151</v>
      </c>
      <c r="AS176" s="234">
        <f>F23</f>
        <v>10</v>
      </c>
      <c r="AT176" s="234">
        <f>F51</f>
        <v>38</v>
      </c>
      <c r="AU176" s="234">
        <f>F66</f>
        <v>53</v>
      </c>
      <c r="AV176" s="234">
        <f>F94</f>
        <v>81</v>
      </c>
      <c r="AW176" s="234">
        <f>F122</f>
        <v>109</v>
      </c>
      <c r="AX176" s="234">
        <f>F150</f>
        <v>137</v>
      </c>
      <c r="AY176" s="234">
        <f>F178</f>
        <v>165</v>
      </c>
      <c r="AZ176" s="234">
        <f>F37</f>
        <v>24</v>
      </c>
      <c r="BA176" s="235">
        <f>F65</f>
        <v>52</v>
      </c>
      <c r="BB176" s="239">
        <f t="shared" si="41"/>
        <v>1105</v>
      </c>
      <c r="BC176" s="223"/>
      <c r="BD176" s="236" t="s">
        <v>21</v>
      </c>
      <c r="BE176" s="237" t="s">
        <v>56</v>
      </c>
      <c r="BF176" s="237" t="s">
        <v>97</v>
      </c>
      <c r="BG176" s="237" t="s">
        <v>143</v>
      </c>
      <c r="BH176" s="237" t="s">
        <v>115</v>
      </c>
      <c r="BI176" s="237" t="s">
        <v>57</v>
      </c>
      <c r="BJ176" s="237" t="s">
        <v>138</v>
      </c>
      <c r="BK176" s="237" t="s">
        <v>163</v>
      </c>
      <c r="BL176" s="237" t="s">
        <v>107</v>
      </c>
      <c r="BM176" s="237" t="s">
        <v>41</v>
      </c>
      <c r="BN176" s="237" t="s">
        <v>367</v>
      </c>
      <c r="BO176" s="237" t="s">
        <v>65</v>
      </c>
      <c r="BP176" s="238" t="s">
        <v>400</v>
      </c>
      <c r="BQ176" s="227"/>
    </row>
    <row r="177" spans="1:69" x14ac:dyDescent="0.2">
      <c r="A177" s="14"/>
      <c r="B177" s="14"/>
      <c r="C177" s="14"/>
      <c r="D177" s="251" t="s">
        <v>386</v>
      </c>
      <c r="E177" s="252" t="s">
        <v>401</v>
      </c>
      <c r="F177" s="253">
        <f>B4+(163*B6)</f>
        <v>164</v>
      </c>
      <c r="G177" s="14"/>
      <c r="H177" s="1"/>
      <c r="I177" s="219"/>
      <c r="J177" s="233">
        <f>F43</f>
        <v>30</v>
      </c>
      <c r="K177" s="234">
        <f>F83</f>
        <v>70</v>
      </c>
      <c r="L177" s="234">
        <f>F130</f>
        <v>117</v>
      </c>
      <c r="M177" s="234">
        <f>F168</f>
        <v>155</v>
      </c>
      <c r="N177" s="234">
        <f>F37</f>
        <v>24</v>
      </c>
      <c r="O177" s="234">
        <f>F72</f>
        <v>59</v>
      </c>
      <c r="P177" s="234">
        <f>F105</f>
        <v>92</v>
      </c>
      <c r="Q177" s="234">
        <f>F145</f>
        <v>132</v>
      </c>
      <c r="R177" s="234">
        <f>F16</f>
        <v>3</v>
      </c>
      <c r="S177" s="234">
        <f>F61</f>
        <v>48</v>
      </c>
      <c r="T177" s="234">
        <f>F99</f>
        <v>86</v>
      </c>
      <c r="U177" s="234">
        <f>F140</f>
        <v>127</v>
      </c>
      <c r="V177" s="235">
        <f>F175</f>
        <v>162</v>
      </c>
      <c r="W177" s="239">
        <f t="shared" si="40"/>
        <v>1105</v>
      </c>
      <c r="X177" s="223"/>
      <c r="Y177" s="236" t="s">
        <v>116</v>
      </c>
      <c r="Z177" s="237" t="s">
        <v>35</v>
      </c>
      <c r="AA177" s="237" t="s">
        <v>323</v>
      </c>
      <c r="AB177" s="237" t="s">
        <v>62</v>
      </c>
      <c r="AC177" s="237" t="s">
        <v>65</v>
      </c>
      <c r="AD177" s="237" t="s">
        <v>142</v>
      </c>
      <c r="AE177" s="237" t="s">
        <v>166</v>
      </c>
      <c r="AF177" s="237" t="s">
        <v>74</v>
      </c>
      <c r="AG177" s="237" t="s">
        <v>72</v>
      </c>
      <c r="AH177" s="237" t="s">
        <v>101</v>
      </c>
      <c r="AI177" s="237" t="s">
        <v>40</v>
      </c>
      <c r="AJ177" s="237" t="s">
        <v>11</v>
      </c>
      <c r="AK177" s="238" t="s">
        <v>374</v>
      </c>
      <c r="AL177" s="227"/>
      <c r="AN177" s="219"/>
      <c r="AO177" s="233">
        <f>F97</f>
        <v>84</v>
      </c>
      <c r="AP177" s="234">
        <f>F125</f>
        <v>112</v>
      </c>
      <c r="AQ177" s="234">
        <f>F153</f>
        <v>140</v>
      </c>
      <c r="AR177" s="234">
        <f>F181</f>
        <v>168</v>
      </c>
      <c r="AS177" s="234">
        <f>F27</f>
        <v>14</v>
      </c>
      <c r="AT177" s="234">
        <f>F55</f>
        <v>42</v>
      </c>
      <c r="AU177" s="234">
        <f>F83</f>
        <v>70</v>
      </c>
      <c r="AV177" s="234">
        <f>F111</f>
        <v>98</v>
      </c>
      <c r="AW177" s="234">
        <f>F139</f>
        <v>126</v>
      </c>
      <c r="AX177" s="234">
        <f>F167</f>
        <v>154</v>
      </c>
      <c r="AY177" s="234">
        <f>F26</f>
        <v>13</v>
      </c>
      <c r="AZ177" s="234">
        <f>F41</f>
        <v>28</v>
      </c>
      <c r="BA177" s="235">
        <f>F69</f>
        <v>56</v>
      </c>
      <c r="BB177" s="239">
        <f t="shared" si="41"/>
        <v>1105</v>
      </c>
      <c r="BC177" s="223"/>
      <c r="BD177" s="236" t="s">
        <v>71</v>
      </c>
      <c r="BE177" s="237" t="s">
        <v>104</v>
      </c>
      <c r="BF177" s="237" t="s">
        <v>8</v>
      </c>
      <c r="BG177" s="237" t="s">
        <v>393</v>
      </c>
      <c r="BH177" s="237" t="s">
        <v>118</v>
      </c>
      <c r="BI177" s="237" t="s">
        <v>125</v>
      </c>
      <c r="BJ177" s="237" t="s">
        <v>35</v>
      </c>
      <c r="BK177" s="237" t="s">
        <v>119</v>
      </c>
      <c r="BL177" s="237" t="s">
        <v>111</v>
      </c>
      <c r="BM177" s="237" t="s">
        <v>158</v>
      </c>
      <c r="BN177" s="237" t="s">
        <v>375</v>
      </c>
      <c r="BO177" s="237" t="s">
        <v>49</v>
      </c>
      <c r="BP177" s="238" t="s">
        <v>86</v>
      </c>
      <c r="BQ177" s="227"/>
    </row>
    <row r="178" spans="1:69" x14ac:dyDescent="0.2">
      <c r="A178" s="14"/>
      <c r="B178" s="14"/>
      <c r="C178" s="14"/>
      <c r="D178" s="251" t="s">
        <v>367</v>
      </c>
      <c r="E178" s="252" t="s">
        <v>401</v>
      </c>
      <c r="F178" s="253">
        <f>B4+(164*B6)</f>
        <v>165</v>
      </c>
      <c r="G178" s="14"/>
      <c r="H178" s="1"/>
      <c r="I178" s="219"/>
      <c r="J178" s="233">
        <f>F102</f>
        <v>89</v>
      </c>
      <c r="K178" s="234">
        <f>F137</f>
        <v>124</v>
      </c>
      <c r="L178" s="234">
        <f>F170</f>
        <v>157</v>
      </c>
      <c r="M178" s="234">
        <f>F41</f>
        <v>28</v>
      </c>
      <c r="N178" s="234">
        <f>F81</f>
        <v>68</v>
      </c>
      <c r="O178" s="234">
        <f>F126</f>
        <v>113</v>
      </c>
      <c r="P178" s="234">
        <f>F164</f>
        <v>151</v>
      </c>
      <c r="Q178" s="234">
        <f>F36</f>
        <v>23</v>
      </c>
      <c r="R178" s="234">
        <f>F71</f>
        <v>58</v>
      </c>
      <c r="S178" s="234">
        <f>F108</f>
        <v>95</v>
      </c>
      <c r="T178" s="234">
        <f>F148</f>
        <v>135</v>
      </c>
      <c r="U178" s="234">
        <f>F26</f>
        <v>13</v>
      </c>
      <c r="V178" s="235">
        <f>F64</f>
        <v>51</v>
      </c>
      <c r="W178" s="239">
        <f t="shared" si="40"/>
        <v>1105</v>
      </c>
      <c r="X178" s="223"/>
      <c r="Y178" s="236" t="s">
        <v>32</v>
      </c>
      <c r="Z178" s="237" t="s">
        <v>113</v>
      </c>
      <c r="AA178" s="237" t="s">
        <v>392</v>
      </c>
      <c r="AB178" s="237" t="s">
        <v>49</v>
      </c>
      <c r="AC178" s="237" t="s">
        <v>94</v>
      </c>
      <c r="AD178" s="237" t="s">
        <v>36</v>
      </c>
      <c r="AE178" s="237" t="s">
        <v>143</v>
      </c>
      <c r="AF178" s="237" t="s">
        <v>127</v>
      </c>
      <c r="AG178" s="237" t="s">
        <v>122</v>
      </c>
      <c r="AH178" s="237" t="s">
        <v>56</v>
      </c>
      <c r="AI178" s="237" t="s">
        <v>63</v>
      </c>
      <c r="AJ178" s="237" t="s">
        <v>375</v>
      </c>
      <c r="AK178" s="238" t="s">
        <v>146</v>
      </c>
      <c r="AL178" s="227"/>
      <c r="AN178" s="219"/>
      <c r="AO178" s="233">
        <f>F114</f>
        <v>101</v>
      </c>
      <c r="AP178" s="234">
        <f>F142</f>
        <v>129</v>
      </c>
      <c r="AQ178" s="234">
        <f>F157</f>
        <v>144</v>
      </c>
      <c r="AR178" s="234">
        <f>F16</f>
        <v>3</v>
      </c>
      <c r="AS178" s="234">
        <f>F44</f>
        <v>31</v>
      </c>
      <c r="AT178" s="234">
        <f>F72</f>
        <v>59</v>
      </c>
      <c r="AU178" s="234">
        <f>F100</f>
        <v>87</v>
      </c>
      <c r="AV178" s="234">
        <f>F128</f>
        <v>115</v>
      </c>
      <c r="AW178" s="234">
        <f>F156</f>
        <v>143</v>
      </c>
      <c r="AX178" s="234">
        <f>F171</f>
        <v>158</v>
      </c>
      <c r="AY178" s="234">
        <f>F30</f>
        <v>17</v>
      </c>
      <c r="AZ178" s="234">
        <f>F58</f>
        <v>45</v>
      </c>
      <c r="BA178" s="235">
        <f>F86</f>
        <v>73</v>
      </c>
      <c r="BB178" s="239">
        <f t="shared" si="41"/>
        <v>1105</v>
      </c>
      <c r="BC178" s="223"/>
      <c r="BD178" s="236" t="s">
        <v>45</v>
      </c>
      <c r="BE178" s="237" t="s">
        <v>96</v>
      </c>
      <c r="BF178" s="237" t="s">
        <v>169</v>
      </c>
      <c r="BG178" s="237" t="s">
        <v>72</v>
      </c>
      <c r="BH178" s="237" t="s">
        <v>136</v>
      </c>
      <c r="BI178" s="237" t="s">
        <v>142</v>
      </c>
      <c r="BJ178" s="237" t="s">
        <v>153</v>
      </c>
      <c r="BK178" s="237" t="s">
        <v>148</v>
      </c>
      <c r="BL178" s="237" t="s">
        <v>376</v>
      </c>
      <c r="BM178" s="237" t="s">
        <v>384</v>
      </c>
      <c r="BN178" s="237" t="s">
        <v>23</v>
      </c>
      <c r="BO178" s="237" t="s">
        <v>13</v>
      </c>
      <c r="BP178" s="238" t="s">
        <v>81</v>
      </c>
      <c r="BQ178" s="227"/>
    </row>
    <row r="179" spans="1:69" x14ac:dyDescent="0.2">
      <c r="A179" s="14"/>
      <c r="B179" s="14"/>
      <c r="C179" s="14"/>
      <c r="D179" s="251" t="s">
        <v>365</v>
      </c>
      <c r="E179" s="252" t="s">
        <v>401</v>
      </c>
      <c r="F179" s="264">
        <f>B4+(165*B6)</f>
        <v>166</v>
      </c>
      <c r="G179" s="14"/>
      <c r="H179" s="1"/>
      <c r="I179" s="219"/>
      <c r="J179" s="233">
        <f>F146</f>
        <v>133</v>
      </c>
      <c r="K179" s="234">
        <f>F22</f>
        <v>9</v>
      </c>
      <c r="L179" s="234">
        <f>F60</f>
        <v>47</v>
      </c>
      <c r="M179" s="234">
        <f>F101</f>
        <v>88</v>
      </c>
      <c r="N179" s="234">
        <f>F136</f>
        <v>123</v>
      </c>
      <c r="O179" s="234">
        <f>F173</f>
        <v>160</v>
      </c>
      <c r="P179" s="234">
        <f>F44</f>
        <v>31</v>
      </c>
      <c r="Q179" s="234">
        <f>F91</f>
        <v>78</v>
      </c>
      <c r="R179" s="234">
        <f>F129</f>
        <v>116</v>
      </c>
      <c r="S179" s="234">
        <f>F167</f>
        <v>154</v>
      </c>
      <c r="T179" s="234">
        <f>F33</f>
        <v>20</v>
      </c>
      <c r="U179" s="234">
        <f>F66</f>
        <v>53</v>
      </c>
      <c r="V179" s="235">
        <f>F106</f>
        <v>93</v>
      </c>
      <c r="W179" s="239">
        <f t="shared" si="40"/>
        <v>1105</v>
      </c>
      <c r="X179" s="223"/>
      <c r="Y179" s="236" t="s">
        <v>126</v>
      </c>
      <c r="Z179" s="237" t="s">
        <v>150</v>
      </c>
      <c r="AA179" s="237" t="s">
        <v>102</v>
      </c>
      <c r="AB179" s="237" t="s">
        <v>95</v>
      </c>
      <c r="AC179" s="237" t="s">
        <v>97</v>
      </c>
      <c r="AD179" s="237" t="s">
        <v>373</v>
      </c>
      <c r="AE179" s="237" t="s">
        <v>136</v>
      </c>
      <c r="AF179" s="237" t="s">
        <v>369</v>
      </c>
      <c r="AG179" s="237" t="s">
        <v>131</v>
      </c>
      <c r="AH179" s="237" t="s">
        <v>158</v>
      </c>
      <c r="AI179" s="237" t="s">
        <v>64</v>
      </c>
      <c r="AJ179" s="237" t="s">
        <v>138</v>
      </c>
      <c r="AK179" s="238" t="s">
        <v>66</v>
      </c>
      <c r="AL179" s="227"/>
      <c r="AN179" s="219"/>
      <c r="AO179" s="233">
        <f>F118</f>
        <v>105</v>
      </c>
      <c r="AP179" s="234">
        <f>F146</f>
        <v>133</v>
      </c>
      <c r="AQ179" s="234">
        <f>F174</f>
        <v>161</v>
      </c>
      <c r="AR179" s="234">
        <f>F33</f>
        <v>20</v>
      </c>
      <c r="AS179" s="234">
        <f>F61</f>
        <v>48</v>
      </c>
      <c r="AT179" s="234">
        <f>F89</f>
        <v>76</v>
      </c>
      <c r="AU179" s="234">
        <f>F117</f>
        <v>104</v>
      </c>
      <c r="AV179" s="234">
        <f>F132</f>
        <v>119</v>
      </c>
      <c r="AW179" s="234">
        <f>F160</f>
        <v>147</v>
      </c>
      <c r="AX179" s="234">
        <f>F19</f>
        <v>6</v>
      </c>
      <c r="AY179" s="234">
        <f>F47</f>
        <v>34</v>
      </c>
      <c r="AZ179" s="234">
        <f>F75</f>
        <v>62</v>
      </c>
      <c r="BA179" s="235">
        <f>F103</f>
        <v>90</v>
      </c>
      <c r="BB179" s="239">
        <f t="shared" si="41"/>
        <v>1105</v>
      </c>
      <c r="BC179" s="223"/>
      <c r="BD179" s="236" t="s">
        <v>141</v>
      </c>
      <c r="BE179" s="237" t="s">
        <v>126</v>
      </c>
      <c r="BF179" s="237" t="s">
        <v>377</v>
      </c>
      <c r="BG179" s="237" t="s">
        <v>64</v>
      </c>
      <c r="BH179" s="237" t="s">
        <v>101</v>
      </c>
      <c r="BI179" s="237" t="s">
        <v>88</v>
      </c>
      <c r="BJ179" s="237" t="s">
        <v>385</v>
      </c>
      <c r="BK179" s="237" t="s">
        <v>175</v>
      </c>
      <c r="BL179" s="237" t="s">
        <v>147</v>
      </c>
      <c r="BM179" s="237" t="s">
        <v>28</v>
      </c>
      <c r="BN179" s="237" t="s">
        <v>160</v>
      </c>
      <c r="BO179" s="237" t="s">
        <v>44</v>
      </c>
      <c r="BP179" s="238" t="s">
        <v>12</v>
      </c>
      <c r="BQ179" s="227"/>
    </row>
    <row r="180" spans="1:69" x14ac:dyDescent="0.2">
      <c r="A180" s="14"/>
      <c r="B180" s="14"/>
      <c r="C180" s="14"/>
      <c r="D180" s="251" t="s">
        <v>396</v>
      </c>
      <c r="E180" s="252" t="s">
        <v>401</v>
      </c>
      <c r="F180" s="264">
        <f>B4+(166*B6)</f>
        <v>167</v>
      </c>
      <c r="G180" s="14"/>
      <c r="H180" s="1"/>
      <c r="I180" s="219"/>
      <c r="J180" s="233">
        <f>F32</f>
        <v>19</v>
      </c>
      <c r="K180" s="234">
        <f>F69</f>
        <v>56</v>
      </c>
      <c r="L180" s="234">
        <f>F109</f>
        <v>96</v>
      </c>
      <c r="M180" s="234">
        <f>F156</f>
        <v>143</v>
      </c>
      <c r="N180" s="234">
        <f>F25</f>
        <v>12</v>
      </c>
      <c r="O180" s="234">
        <f>F63</f>
        <v>50</v>
      </c>
      <c r="P180" s="234">
        <f>F98</f>
        <v>85</v>
      </c>
      <c r="Q180" s="234">
        <f>F131</f>
        <v>118</v>
      </c>
      <c r="R180" s="234">
        <f>F171</f>
        <v>158</v>
      </c>
      <c r="S180" s="234">
        <f>F42</f>
        <v>29</v>
      </c>
      <c r="T180" s="234">
        <f>F87</f>
        <v>74</v>
      </c>
      <c r="U180" s="234">
        <f>F125</f>
        <v>112</v>
      </c>
      <c r="V180" s="235">
        <f>F166</f>
        <v>153</v>
      </c>
      <c r="W180" s="239">
        <f t="shared" si="40"/>
        <v>1105</v>
      </c>
      <c r="X180" s="223"/>
      <c r="Y180" s="236" t="s">
        <v>34</v>
      </c>
      <c r="Z180" s="237" t="s">
        <v>86</v>
      </c>
      <c r="AA180" s="237" t="s">
        <v>48</v>
      </c>
      <c r="AB180" s="237" t="s">
        <v>376</v>
      </c>
      <c r="AC180" s="237" t="s">
        <v>168</v>
      </c>
      <c r="AD180" s="237" t="s">
        <v>135</v>
      </c>
      <c r="AE180" s="237" t="s">
        <v>103</v>
      </c>
      <c r="AF180" s="237" t="s">
        <v>60</v>
      </c>
      <c r="AG180" s="237" t="s">
        <v>384</v>
      </c>
      <c r="AH180" s="237" t="s">
        <v>16</v>
      </c>
      <c r="AI180" s="237" t="s">
        <v>70</v>
      </c>
      <c r="AJ180" s="237" t="s">
        <v>104</v>
      </c>
      <c r="AK180" s="238" t="s">
        <v>67</v>
      </c>
      <c r="AL180" s="227"/>
      <c r="AN180" s="219"/>
      <c r="AO180" s="233">
        <f>F135</f>
        <v>122</v>
      </c>
      <c r="AP180" s="234">
        <f>F163</f>
        <v>150</v>
      </c>
      <c r="AQ180" s="234">
        <f>F22</f>
        <v>9</v>
      </c>
      <c r="AR180" s="234">
        <f>F50</f>
        <v>37</v>
      </c>
      <c r="AS180" s="234">
        <f>F78</f>
        <v>65</v>
      </c>
      <c r="AT180" s="234">
        <f>F93</f>
        <v>80</v>
      </c>
      <c r="AU180" s="234">
        <f>F121</f>
        <v>108</v>
      </c>
      <c r="AV180" s="234">
        <f>F149</f>
        <v>136</v>
      </c>
      <c r="AW180" s="234">
        <f>F177</f>
        <v>164</v>
      </c>
      <c r="AX180" s="234">
        <f>F36</f>
        <v>23</v>
      </c>
      <c r="AY180" s="234">
        <f>F64</f>
        <v>51</v>
      </c>
      <c r="AZ180" s="234">
        <f>F79</f>
        <v>66</v>
      </c>
      <c r="BA180" s="235">
        <f>F107</f>
        <v>94</v>
      </c>
      <c r="BB180" s="239">
        <f t="shared" si="41"/>
        <v>1105</v>
      </c>
      <c r="BC180" s="223"/>
      <c r="BD180" s="236" t="s">
        <v>155</v>
      </c>
      <c r="BE180" s="237" t="s">
        <v>25</v>
      </c>
      <c r="BF180" s="237" t="s">
        <v>150</v>
      </c>
      <c r="BG180" s="237" t="s">
        <v>176</v>
      </c>
      <c r="BH180" s="237" t="s">
        <v>366</v>
      </c>
      <c r="BI180" s="237" t="s">
        <v>87</v>
      </c>
      <c r="BJ180" s="237" t="s">
        <v>108</v>
      </c>
      <c r="BK180" s="237" t="s">
        <v>75</v>
      </c>
      <c r="BL180" s="237" t="s">
        <v>386</v>
      </c>
      <c r="BM180" s="237" t="s">
        <v>127</v>
      </c>
      <c r="BN180" s="237" t="s">
        <v>146</v>
      </c>
      <c r="BO180" s="237" t="s">
        <v>15</v>
      </c>
      <c r="BP180" s="238" t="s">
        <v>51</v>
      </c>
      <c r="BQ180" s="227"/>
    </row>
    <row r="181" spans="1:69" x14ac:dyDescent="0.2">
      <c r="A181" s="14"/>
      <c r="B181" s="14"/>
      <c r="C181" s="14"/>
      <c r="D181" s="251" t="s">
        <v>393</v>
      </c>
      <c r="E181" s="252" t="s">
        <v>401</v>
      </c>
      <c r="F181" s="253">
        <f>B4+(167*B6)</f>
        <v>168</v>
      </c>
      <c r="G181" s="14"/>
      <c r="H181" s="1"/>
      <c r="I181" s="219"/>
      <c r="J181" s="233">
        <f>F90</f>
        <v>77</v>
      </c>
      <c r="K181" s="234">
        <f>F128</f>
        <v>115</v>
      </c>
      <c r="L181" s="234">
        <f>F163</f>
        <v>150</v>
      </c>
      <c r="M181" s="234">
        <f>F27</f>
        <v>14</v>
      </c>
      <c r="N181" s="234">
        <f>F67</f>
        <v>54</v>
      </c>
      <c r="O181" s="234">
        <f>F107</f>
        <v>94</v>
      </c>
      <c r="P181" s="234">
        <f>F152</f>
        <v>139</v>
      </c>
      <c r="Q181" s="234">
        <f>F21</f>
        <v>8</v>
      </c>
      <c r="R181" s="234">
        <f>F62</f>
        <v>49</v>
      </c>
      <c r="S181" s="234">
        <f>F97</f>
        <v>84</v>
      </c>
      <c r="T181" s="234">
        <f>F134</f>
        <v>121</v>
      </c>
      <c r="U181" s="234">
        <f>F174</f>
        <v>161</v>
      </c>
      <c r="V181" s="235">
        <f>F52</f>
        <v>39</v>
      </c>
      <c r="W181" s="239">
        <f t="shared" si="40"/>
        <v>1105</v>
      </c>
      <c r="X181" s="223"/>
      <c r="Y181" s="236" t="s">
        <v>77</v>
      </c>
      <c r="Z181" s="237" t="s">
        <v>148</v>
      </c>
      <c r="AA181" s="237" t="s">
        <v>25</v>
      </c>
      <c r="AB181" s="237" t="s">
        <v>118</v>
      </c>
      <c r="AC181" s="237" t="s">
        <v>18</v>
      </c>
      <c r="AD181" s="237" t="s">
        <v>51</v>
      </c>
      <c r="AE181" s="237" t="s">
        <v>30</v>
      </c>
      <c r="AF181" s="237" t="s">
        <v>83</v>
      </c>
      <c r="AG181" s="237" t="s">
        <v>31</v>
      </c>
      <c r="AH181" s="237" t="s">
        <v>71</v>
      </c>
      <c r="AI181" s="237" t="s">
        <v>27</v>
      </c>
      <c r="AJ181" s="237" t="s">
        <v>377</v>
      </c>
      <c r="AK181" s="238" t="s">
        <v>379</v>
      </c>
      <c r="AL181" s="227"/>
      <c r="AN181" s="219"/>
      <c r="AO181" s="233">
        <f>F152</f>
        <v>139</v>
      </c>
      <c r="AP181" s="234">
        <f>F180</f>
        <v>167</v>
      </c>
      <c r="AQ181" s="234">
        <f>F39</f>
        <v>26</v>
      </c>
      <c r="AR181" s="234">
        <f>F54</f>
        <v>41</v>
      </c>
      <c r="AS181" s="234">
        <f>F82</f>
        <v>69</v>
      </c>
      <c r="AT181" s="234">
        <f>F110</f>
        <v>97</v>
      </c>
      <c r="AU181" s="234">
        <f>F138</f>
        <v>125</v>
      </c>
      <c r="AV181" s="234">
        <f>F166</f>
        <v>153</v>
      </c>
      <c r="AW181" s="234">
        <f>F25</f>
        <v>12</v>
      </c>
      <c r="AX181" s="234">
        <f>F40</f>
        <v>27</v>
      </c>
      <c r="AY181" s="234">
        <f>F68</f>
        <v>55</v>
      </c>
      <c r="AZ181" s="234">
        <f>F96</f>
        <v>83</v>
      </c>
      <c r="BA181" s="235">
        <f>F124</f>
        <v>111</v>
      </c>
      <c r="BB181" s="239">
        <f t="shared" si="41"/>
        <v>1105</v>
      </c>
      <c r="BC181" s="223"/>
      <c r="BD181" s="236" t="s">
        <v>30</v>
      </c>
      <c r="BE181" s="237" t="s">
        <v>396</v>
      </c>
      <c r="BF181" s="237" t="s">
        <v>387</v>
      </c>
      <c r="BG181" s="237" t="s">
        <v>149</v>
      </c>
      <c r="BH181" s="237" t="s">
        <v>152</v>
      </c>
      <c r="BI181" s="237" t="s">
        <v>145</v>
      </c>
      <c r="BJ181" s="237" t="s">
        <v>133</v>
      </c>
      <c r="BK181" s="237" t="s">
        <v>67</v>
      </c>
      <c r="BL181" s="237" t="s">
        <v>168</v>
      </c>
      <c r="BM181" s="237" t="s">
        <v>93</v>
      </c>
      <c r="BN181" s="237" t="s">
        <v>50</v>
      </c>
      <c r="BO181" s="237" t="s">
        <v>80</v>
      </c>
      <c r="BP181" s="238" t="s">
        <v>14</v>
      </c>
      <c r="BQ181" s="227"/>
    </row>
    <row r="182" spans="1:69" ht="13.5" thickBot="1" x14ac:dyDescent="0.25">
      <c r="A182" s="14"/>
      <c r="B182" s="14"/>
      <c r="C182" s="14"/>
      <c r="D182" s="285" t="s">
        <v>388</v>
      </c>
      <c r="E182" s="286" t="s">
        <v>401</v>
      </c>
      <c r="F182" s="287">
        <f>B4+(168*B6)</f>
        <v>169</v>
      </c>
      <c r="G182" s="14"/>
      <c r="H182" s="1"/>
      <c r="I182" s="219"/>
      <c r="J182" s="233">
        <f>F132</f>
        <v>119</v>
      </c>
      <c r="K182" s="234">
        <f>F172</f>
        <v>159</v>
      </c>
      <c r="L182" s="234">
        <f>F48</f>
        <v>35</v>
      </c>
      <c r="M182" s="234">
        <f>F86</f>
        <v>73</v>
      </c>
      <c r="N182" s="234">
        <f>F127</f>
        <v>114</v>
      </c>
      <c r="O182" s="234">
        <f>F162</f>
        <v>149</v>
      </c>
      <c r="P182" s="234">
        <f>F30</f>
        <v>17</v>
      </c>
      <c r="Q182" s="234">
        <f>F70</f>
        <v>57</v>
      </c>
      <c r="R182" s="234">
        <f>F117</f>
        <v>104</v>
      </c>
      <c r="S182" s="234">
        <f>F155</f>
        <v>142</v>
      </c>
      <c r="T182" s="234">
        <f>F24</f>
        <v>11</v>
      </c>
      <c r="U182" s="234">
        <f>F59</f>
        <v>46</v>
      </c>
      <c r="V182" s="235">
        <f>F92</f>
        <v>79</v>
      </c>
      <c r="W182" s="239">
        <f t="shared" si="40"/>
        <v>1105</v>
      </c>
      <c r="X182" s="223"/>
      <c r="Y182" s="236" t="s">
        <v>175</v>
      </c>
      <c r="Z182" s="237" t="s">
        <v>368</v>
      </c>
      <c r="AA182" s="237" t="s">
        <v>26</v>
      </c>
      <c r="AB182" s="237" t="s">
        <v>81</v>
      </c>
      <c r="AC182" s="237" t="s">
        <v>128</v>
      </c>
      <c r="AD182" s="237" t="s">
        <v>52</v>
      </c>
      <c r="AE182" s="237" t="s">
        <v>23</v>
      </c>
      <c r="AF182" s="237" t="s">
        <v>29</v>
      </c>
      <c r="AG182" s="237" t="s">
        <v>385</v>
      </c>
      <c r="AH182" s="237" t="s">
        <v>123</v>
      </c>
      <c r="AI182" s="237" t="s">
        <v>120</v>
      </c>
      <c r="AJ182" s="237" t="s">
        <v>59</v>
      </c>
      <c r="AK182" s="238" t="s">
        <v>84</v>
      </c>
      <c r="AL182" s="227"/>
      <c r="AN182" s="219"/>
      <c r="AO182" s="233">
        <f>F169</f>
        <v>156</v>
      </c>
      <c r="AP182" s="234">
        <f>F15</f>
        <v>2</v>
      </c>
      <c r="AQ182" s="234">
        <f>F43</f>
        <v>30</v>
      </c>
      <c r="AR182" s="234">
        <f>F71</f>
        <v>58</v>
      </c>
      <c r="AS182" s="234">
        <f>F99</f>
        <v>86</v>
      </c>
      <c r="AT182" s="234">
        <f>F127</f>
        <v>114</v>
      </c>
      <c r="AU182" s="234">
        <f>F155</f>
        <v>142</v>
      </c>
      <c r="AV182" s="234">
        <f>F170</f>
        <v>157</v>
      </c>
      <c r="AW182" s="234">
        <f>F29</f>
        <v>16</v>
      </c>
      <c r="AX182" s="234">
        <f>F57</f>
        <v>44</v>
      </c>
      <c r="AY182" s="234">
        <f>F85</f>
        <v>72</v>
      </c>
      <c r="AZ182" s="234">
        <f>F113</f>
        <v>100</v>
      </c>
      <c r="BA182" s="235">
        <f>F141</f>
        <v>128</v>
      </c>
      <c r="BB182" s="239">
        <f t="shared" si="41"/>
        <v>1105</v>
      </c>
      <c r="BC182" s="223"/>
      <c r="BD182" s="236" t="s">
        <v>397</v>
      </c>
      <c r="BE182" s="237" t="s">
        <v>157</v>
      </c>
      <c r="BF182" s="237" t="s">
        <v>116</v>
      </c>
      <c r="BG182" s="237" t="s">
        <v>122</v>
      </c>
      <c r="BH182" s="237" t="s">
        <v>40</v>
      </c>
      <c r="BI182" s="237" t="s">
        <v>128</v>
      </c>
      <c r="BJ182" s="237" t="s">
        <v>123</v>
      </c>
      <c r="BK182" s="237" t="s">
        <v>392</v>
      </c>
      <c r="BL182" s="237" t="s">
        <v>19</v>
      </c>
      <c r="BM182" s="237" t="s">
        <v>105</v>
      </c>
      <c r="BN182" s="237" t="s">
        <v>68</v>
      </c>
      <c r="BO182" s="237" t="s">
        <v>89</v>
      </c>
      <c r="BP182" s="238" t="s">
        <v>46</v>
      </c>
      <c r="BQ182" s="227"/>
    </row>
    <row r="183" spans="1:69" x14ac:dyDescent="0.2">
      <c r="A183" s="14"/>
      <c r="B183" s="14"/>
      <c r="C183" s="14"/>
      <c r="D183" s="288"/>
      <c r="E183" s="289"/>
      <c r="F183" s="290"/>
      <c r="G183" s="14"/>
      <c r="H183" s="1"/>
      <c r="I183" s="219"/>
      <c r="J183" s="233">
        <f>F23</f>
        <v>10</v>
      </c>
      <c r="K183" s="234">
        <f>F58</f>
        <v>45</v>
      </c>
      <c r="L183" s="234">
        <f>F95</f>
        <v>82</v>
      </c>
      <c r="M183" s="234">
        <f>F135</f>
        <v>122</v>
      </c>
      <c r="N183" s="234">
        <f>F182</f>
        <v>169</v>
      </c>
      <c r="O183" s="234">
        <f>F51</f>
        <v>38</v>
      </c>
      <c r="P183" s="234">
        <f>F89</f>
        <v>76</v>
      </c>
      <c r="Q183" s="234">
        <f>F124</f>
        <v>111</v>
      </c>
      <c r="R183" s="234">
        <f>F157</f>
        <v>144</v>
      </c>
      <c r="S183" s="234">
        <f>F28</f>
        <v>15</v>
      </c>
      <c r="T183" s="234">
        <f>F68</f>
        <v>55</v>
      </c>
      <c r="U183" s="234">
        <f>F113</f>
        <v>100</v>
      </c>
      <c r="V183" s="235">
        <f>F151</f>
        <v>138</v>
      </c>
      <c r="W183" s="239">
        <f t="shared" si="40"/>
        <v>1105</v>
      </c>
      <c r="X183" s="223"/>
      <c r="Y183" s="236" t="s">
        <v>115</v>
      </c>
      <c r="Z183" s="237" t="s">
        <v>13</v>
      </c>
      <c r="AA183" s="237" t="s">
        <v>69</v>
      </c>
      <c r="AB183" s="237" t="s">
        <v>155</v>
      </c>
      <c r="AC183" s="237" t="s">
        <v>388</v>
      </c>
      <c r="AD183" s="237" t="s">
        <v>57</v>
      </c>
      <c r="AE183" s="237" t="s">
        <v>88</v>
      </c>
      <c r="AF183" s="237" t="s">
        <v>14</v>
      </c>
      <c r="AG183" s="237" t="s">
        <v>169</v>
      </c>
      <c r="AH183" s="237" t="s">
        <v>17</v>
      </c>
      <c r="AI183" s="237" t="s">
        <v>50</v>
      </c>
      <c r="AJ183" s="237" t="s">
        <v>89</v>
      </c>
      <c r="AK183" s="238" t="s">
        <v>98</v>
      </c>
      <c r="AL183" s="227"/>
      <c r="AN183" s="219"/>
      <c r="AO183" s="233">
        <f>F173</f>
        <v>160</v>
      </c>
      <c r="AP183" s="234">
        <f>F32</f>
        <v>19</v>
      </c>
      <c r="AQ183" s="234">
        <f>F60</f>
        <v>47</v>
      </c>
      <c r="AR183" s="234">
        <f>F88</f>
        <v>75</v>
      </c>
      <c r="AS183" s="234">
        <f>F116</f>
        <v>103</v>
      </c>
      <c r="AT183" s="234">
        <f>F131</f>
        <v>118</v>
      </c>
      <c r="AU183" s="234">
        <f>F159</f>
        <v>146</v>
      </c>
      <c r="AV183" s="234">
        <f>F18</f>
        <v>5</v>
      </c>
      <c r="AW183" s="234">
        <f>F46</f>
        <v>33</v>
      </c>
      <c r="AX183" s="234">
        <f>F74</f>
        <v>61</v>
      </c>
      <c r="AY183" s="234">
        <f>F102</f>
        <v>89</v>
      </c>
      <c r="AZ183" s="234">
        <f>F130</f>
        <v>117</v>
      </c>
      <c r="BA183" s="235">
        <f>F145</f>
        <v>132</v>
      </c>
      <c r="BB183" s="239">
        <f t="shared" si="41"/>
        <v>1105</v>
      </c>
      <c r="BC183" s="223"/>
      <c r="BD183" s="236" t="s">
        <v>373</v>
      </c>
      <c r="BE183" s="237" t="s">
        <v>34</v>
      </c>
      <c r="BF183" s="237" t="s">
        <v>102</v>
      </c>
      <c r="BG183" s="237" t="s">
        <v>162</v>
      </c>
      <c r="BH183" s="237" t="s">
        <v>139</v>
      </c>
      <c r="BI183" s="237" t="s">
        <v>60</v>
      </c>
      <c r="BJ183" s="237" t="s">
        <v>112</v>
      </c>
      <c r="BK183" s="237" t="s">
        <v>144</v>
      </c>
      <c r="BL183" s="237" t="s">
        <v>92</v>
      </c>
      <c r="BM183" s="237" t="s">
        <v>61</v>
      </c>
      <c r="BN183" s="237" t="s">
        <v>32</v>
      </c>
      <c r="BO183" s="237" t="s">
        <v>323</v>
      </c>
      <c r="BP183" s="238" t="s">
        <v>74</v>
      </c>
      <c r="BQ183" s="227"/>
    </row>
    <row r="184" spans="1:69" x14ac:dyDescent="0.2">
      <c r="A184" s="223"/>
      <c r="B184" s="291"/>
      <c r="C184" s="229"/>
      <c r="D184" s="291"/>
      <c r="E184" s="292" t="s">
        <v>446</v>
      </c>
      <c r="F184" s="223"/>
      <c r="G184" s="223"/>
      <c r="I184" s="219"/>
      <c r="J184" s="233">
        <f>F78</f>
        <v>65</v>
      </c>
      <c r="K184" s="234">
        <f>F116</f>
        <v>103</v>
      </c>
      <c r="L184" s="234">
        <f>F154</f>
        <v>141</v>
      </c>
      <c r="M184" s="234">
        <f>F20</f>
        <v>7</v>
      </c>
      <c r="N184" s="234">
        <f>F53</f>
        <v>40</v>
      </c>
      <c r="O184" s="234">
        <f>F93</f>
        <v>80</v>
      </c>
      <c r="P184" s="234">
        <f>F133</f>
        <v>120</v>
      </c>
      <c r="Q184" s="234">
        <f>F178</f>
        <v>165</v>
      </c>
      <c r="R184" s="234">
        <f>F47</f>
        <v>34</v>
      </c>
      <c r="S184" s="234">
        <f>F88</f>
        <v>75</v>
      </c>
      <c r="T184" s="234">
        <f>F123</f>
        <v>110</v>
      </c>
      <c r="U184" s="234">
        <f>F160</f>
        <v>147</v>
      </c>
      <c r="V184" s="235">
        <f>F31</f>
        <v>18</v>
      </c>
      <c r="W184" s="239">
        <f t="shared" si="40"/>
        <v>1105</v>
      </c>
      <c r="X184" s="223"/>
      <c r="Y184" s="236" t="s">
        <v>366</v>
      </c>
      <c r="Z184" s="237" t="s">
        <v>139</v>
      </c>
      <c r="AA184" s="237" t="s">
        <v>10</v>
      </c>
      <c r="AB184" s="237" t="s">
        <v>43</v>
      </c>
      <c r="AC184" s="237" t="s">
        <v>130</v>
      </c>
      <c r="AD184" s="237" t="s">
        <v>87</v>
      </c>
      <c r="AE184" s="237" t="s">
        <v>38</v>
      </c>
      <c r="AF184" s="237" t="s">
        <v>367</v>
      </c>
      <c r="AG184" s="237" t="s">
        <v>160</v>
      </c>
      <c r="AH184" s="237" t="s">
        <v>162</v>
      </c>
      <c r="AI184" s="237" t="s">
        <v>58</v>
      </c>
      <c r="AJ184" s="237" t="s">
        <v>147</v>
      </c>
      <c r="AK184" s="238" t="s">
        <v>91</v>
      </c>
      <c r="AL184" s="227"/>
      <c r="AN184" s="219"/>
      <c r="AO184" s="233">
        <f>F21</f>
        <v>8</v>
      </c>
      <c r="AP184" s="234">
        <f>F49</f>
        <v>36</v>
      </c>
      <c r="AQ184" s="234">
        <f>F77</f>
        <v>64</v>
      </c>
      <c r="AR184" s="234">
        <f>F92</f>
        <v>79</v>
      </c>
      <c r="AS184" s="234">
        <f>F120</f>
        <v>107</v>
      </c>
      <c r="AT184" s="234">
        <f>F148</f>
        <v>135</v>
      </c>
      <c r="AU184" s="234">
        <f>F176</f>
        <v>163</v>
      </c>
      <c r="AV184" s="234">
        <f>F35</f>
        <v>22</v>
      </c>
      <c r="AW184" s="234">
        <f>F63</f>
        <v>50</v>
      </c>
      <c r="AX184" s="234">
        <f>F91</f>
        <v>78</v>
      </c>
      <c r="AY184" s="234">
        <f>F106</f>
        <v>93</v>
      </c>
      <c r="AZ184" s="234">
        <f>F134</f>
        <v>121</v>
      </c>
      <c r="BA184" s="235">
        <f>F162</f>
        <v>149</v>
      </c>
      <c r="BB184" s="239">
        <f t="shared" si="41"/>
        <v>1105</v>
      </c>
      <c r="BC184" s="223"/>
      <c r="BD184" s="236" t="s">
        <v>83</v>
      </c>
      <c r="BE184" s="237" t="s">
        <v>37</v>
      </c>
      <c r="BF184" s="237" t="s">
        <v>165</v>
      </c>
      <c r="BG184" s="237" t="s">
        <v>84</v>
      </c>
      <c r="BH184" s="237" t="s">
        <v>22</v>
      </c>
      <c r="BI184" s="237" t="s">
        <v>63</v>
      </c>
      <c r="BJ184" s="237" t="s">
        <v>378</v>
      </c>
      <c r="BK184" s="237" t="s">
        <v>100</v>
      </c>
      <c r="BL184" s="237" t="s">
        <v>135</v>
      </c>
      <c r="BM184" s="237" t="s">
        <v>369</v>
      </c>
      <c r="BN184" s="237" t="s">
        <v>66</v>
      </c>
      <c r="BO184" s="237" t="s">
        <v>27</v>
      </c>
      <c r="BP184" s="238" t="s">
        <v>52</v>
      </c>
      <c r="BQ184" s="227"/>
    </row>
    <row r="185" spans="1:69" x14ac:dyDescent="0.2">
      <c r="I185" s="219"/>
      <c r="J185" s="233">
        <f>F118</f>
        <v>105</v>
      </c>
      <c r="K185" s="234">
        <f>F158</f>
        <v>145</v>
      </c>
      <c r="L185" s="234">
        <f>F29</f>
        <v>16</v>
      </c>
      <c r="M185" s="234">
        <f>F74</f>
        <v>61</v>
      </c>
      <c r="N185" s="234">
        <f>F112</f>
        <v>99</v>
      </c>
      <c r="O185" s="234">
        <f>F153</f>
        <v>140</v>
      </c>
      <c r="P185" s="234">
        <f>F19</f>
        <v>6</v>
      </c>
      <c r="Q185" s="234">
        <f>F56</f>
        <v>43</v>
      </c>
      <c r="R185" s="234">
        <f>F96</f>
        <v>83</v>
      </c>
      <c r="S185" s="234">
        <f>F143</f>
        <v>130</v>
      </c>
      <c r="T185" s="234">
        <f>F181</f>
        <v>168</v>
      </c>
      <c r="U185" s="234">
        <f>F50</f>
        <v>37</v>
      </c>
      <c r="V185" s="235">
        <f>F85</f>
        <v>72</v>
      </c>
      <c r="W185" s="239">
        <f t="shared" si="40"/>
        <v>1105</v>
      </c>
      <c r="X185" s="223"/>
      <c r="Y185" s="236" t="s">
        <v>141</v>
      </c>
      <c r="Z185" s="237" t="s">
        <v>121</v>
      </c>
      <c r="AA185" s="237" t="s">
        <v>19</v>
      </c>
      <c r="AB185" s="237" t="s">
        <v>61</v>
      </c>
      <c r="AC185" s="237" t="s">
        <v>24</v>
      </c>
      <c r="AD185" s="237" t="s">
        <v>8</v>
      </c>
      <c r="AE185" s="237" t="s">
        <v>28</v>
      </c>
      <c r="AF185" s="237" t="s">
        <v>39</v>
      </c>
      <c r="AG185" s="237" t="s">
        <v>80</v>
      </c>
      <c r="AH185" s="237" t="s">
        <v>383</v>
      </c>
      <c r="AI185" s="237" t="s">
        <v>393</v>
      </c>
      <c r="AJ185" s="237" t="s">
        <v>176</v>
      </c>
      <c r="AK185" s="238" t="s">
        <v>68</v>
      </c>
      <c r="AL185" s="227"/>
      <c r="AN185" s="219"/>
      <c r="AO185" s="233">
        <f>F38</f>
        <v>25</v>
      </c>
      <c r="AP185" s="234">
        <f>F53</f>
        <v>40</v>
      </c>
      <c r="AQ185" s="234">
        <f>F81</f>
        <v>68</v>
      </c>
      <c r="AR185" s="234">
        <f>F109</f>
        <v>96</v>
      </c>
      <c r="AS185" s="234">
        <f>F137</f>
        <v>124</v>
      </c>
      <c r="AT185" s="234">
        <f>F165</f>
        <v>152</v>
      </c>
      <c r="AU185" s="234">
        <f>F24</f>
        <v>11</v>
      </c>
      <c r="AV185" s="234">
        <f>F52</f>
        <v>39</v>
      </c>
      <c r="AW185" s="234">
        <f>F67</f>
        <v>54</v>
      </c>
      <c r="AX185" s="234">
        <f>F95</f>
        <v>82</v>
      </c>
      <c r="AY185" s="234">
        <f>F123</f>
        <v>110</v>
      </c>
      <c r="AZ185" s="234">
        <f>F151</f>
        <v>138</v>
      </c>
      <c r="BA185" s="235">
        <f>F179</f>
        <v>166</v>
      </c>
      <c r="BB185" s="239">
        <f t="shared" si="41"/>
        <v>1105</v>
      </c>
      <c r="BC185" s="223"/>
      <c r="BD185" s="236" t="s">
        <v>159</v>
      </c>
      <c r="BE185" s="237" t="s">
        <v>130</v>
      </c>
      <c r="BF185" s="237" t="s">
        <v>94</v>
      </c>
      <c r="BG185" s="237" t="s">
        <v>48</v>
      </c>
      <c r="BH185" s="237" t="s">
        <v>113</v>
      </c>
      <c r="BI185" s="237" t="s">
        <v>79</v>
      </c>
      <c r="BJ185" s="237" t="s">
        <v>120</v>
      </c>
      <c r="BK185" s="237" t="s">
        <v>379</v>
      </c>
      <c r="BL185" s="237" t="s">
        <v>18</v>
      </c>
      <c r="BM185" s="237" t="s">
        <v>69</v>
      </c>
      <c r="BN185" s="237" t="s">
        <v>58</v>
      </c>
      <c r="BO185" s="237" t="s">
        <v>98</v>
      </c>
      <c r="BP185" s="238" t="s">
        <v>365</v>
      </c>
      <c r="BQ185" s="227"/>
    </row>
    <row r="186" spans="1:69" ht="13.5" thickBot="1" x14ac:dyDescent="0.25">
      <c r="I186" s="219"/>
      <c r="J186" s="254">
        <f>F177</f>
        <v>164</v>
      </c>
      <c r="K186" s="255">
        <f>F49</f>
        <v>36</v>
      </c>
      <c r="L186" s="255">
        <f>F84</f>
        <v>71</v>
      </c>
      <c r="M186" s="255">
        <f>F121</f>
        <v>108</v>
      </c>
      <c r="N186" s="255">
        <f>F161</f>
        <v>148</v>
      </c>
      <c r="O186" s="255">
        <f>F39</f>
        <v>26</v>
      </c>
      <c r="P186" s="255">
        <f>F77</f>
        <v>64</v>
      </c>
      <c r="Q186" s="255">
        <f>F115</f>
        <v>102</v>
      </c>
      <c r="R186" s="255">
        <f>F150</f>
        <v>137</v>
      </c>
      <c r="S186" s="255">
        <f>F14</f>
        <v>1</v>
      </c>
      <c r="T186" s="255">
        <f>F54</f>
        <v>41</v>
      </c>
      <c r="U186" s="255">
        <f>F94</f>
        <v>81</v>
      </c>
      <c r="V186" s="256">
        <f>F139</f>
        <v>126</v>
      </c>
      <c r="W186" s="239">
        <f t="shared" si="40"/>
        <v>1105</v>
      </c>
      <c r="X186" s="223"/>
      <c r="Y186" s="257" t="s">
        <v>386</v>
      </c>
      <c r="Z186" s="258" t="s">
        <v>37</v>
      </c>
      <c r="AA186" s="258" t="s">
        <v>106</v>
      </c>
      <c r="AB186" s="258" t="s">
        <v>108</v>
      </c>
      <c r="AC186" s="258" t="s">
        <v>78</v>
      </c>
      <c r="AD186" s="258" t="s">
        <v>387</v>
      </c>
      <c r="AE186" s="258" t="s">
        <v>165</v>
      </c>
      <c r="AF186" s="258" t="s">
        <v>9</v>
      </c>
      <c r="AG186" s="258" t="s">
        <v>41</v>
      </c>
      <c r="AH186" s="258" t="s">
        <v>55</v>
      </c>
      <c r="AI186" s="258" t="s">
        <v>149</v>
      </c>
      <c r="AJ186" s="258" t="s">
        <v>163</v>
      </c>
      <c r="AK186" s="259" t="s">
        <v>111</v>
      </c>
      <c r="AL186" s="227"/>
      <c r="AN186" s="219"/>
      <c r="AO186" s="254">
        <f>F42</f>
        <v>29</v>
      </c>
      <c r="AP186" s="255">
        <f>F70</f>
        <v>57</v>
      </c>
      <c r="AQ186" s="255">
        <f>F98</f>
        <v>85</v>
      </c>
      <c r="AR186" s="255">
        <f>F126</f>
        <v>113</v>
      </c>
      <c r="AS186" s="255">
        <f>F154</f>
        <v>141</v>
      </c>
      <c r="AT186" s="255">
        <f>F182</f>
        <v>169</v>
      </c>
      <c r="AU186" s="255">
        <f>F28</f>
        <v>15</v>
      </c>
      <c r="AV186" s="255">
        <f>F56</f>
        <v>43</v>
      </c>
      <c r="AW186" s="255">
        <f>F84</f>
        <v>71</v>
      </c>
      <c r="AX186" s="255">
        <f>F112</f>
        <v>99</v>
      </c>
      <c r="AY186" s="255">
        <f>F140</f>
        <v>127</v>
      </c>
      <c r="AZ186" s="255">
        <f>F168</f>
        <v>155</v>
      </c>
      <c r="BA186" s="256">
        <f>F14</f>
        <v>1</v>
      </c>
      <c r="BB186" s="239">
        <f t="shared" si="41"/>
        <v>1105</v>
      </c>
      <c r="BC186" s="223"/>
      <c r="BD186" s="257" t="s">
        <v>16</v>
      </c>
      <c r="BE186" s="258" t="s">
        <v>29</v>
      </c>
      <c r="BF186" s="258" t="s">
        <v>103</v>
      </c>
      <c r="BG186" s="258" t="s">
        <v>36</v>
      </c>
      <c r="BH186" s="258" t="s">
        <v>10</v>
      </c>
      <c r="BI186" s="258" t="s">
        <v>388</v>
      </c>
      <c r="BJ186" s="258" t="s">
        <v>17</v>
      </c>
      <c r="BK186" s="258" t="s">
        <v>39</v>
      </c>
      <c r="BL186" s="258" t="s">
        <v>106</v>
      </c>
      <c r="BM186" s="258" t="s">
        <v>24</v>
      </c>
      <c r="BN186" s="258" t="s">
        <v>11</v>
      </c>
      <c r="BO186" s="258" t="s">
        <v>62</v>
      </c>
      <c r="BP186" s="259" t="s">
        <v>55</v>
      </c>
      <c r="BQ186" s="227"/>
    </row>
    <row r="187" spans="1:69" x14ac:dyDescent="0.2">
      <c r="I187" s="219"/>
      <c r="J187" s="260">
        <f t="shared" ref="J187:V187" si="42">J174+J175+J176+J177+J178+J179+J180+J181+J182+J183+J184+J185+J186</f>
        <v>1105</v>
      </c>
      <c r="K187" s="261">
        <f t="shared" si="42"/>
        <v>1105</v>
      </c>
      <c r="L187" s="261">
        <f t="shared" si="42"/>
        <v>1105</v>
      </c>
      <c r="M187" s="261">
        <f t="shared" si="42"/>
        <v>1105</v>
      </c>
      <c r="N187" s="261">
        <f t="shared" si="42"/>
        <v>1105</v>
      </c>
      <c r="O187" s="261">
        <f t="shared" si="42"/>
        <v>1105</v>
      </c>
      <c r="P187" s="261">
        <f t="shared" si="42"/>
        <v>1105</v>
      </c>
      <c r="Q187" s="261">
        <f t="shared" si="42"/>
        <v>1105</v>
      </c>
      <c r="R187" s="261">
        <f t="shared" si="42"/>
        <v>1105</v>
      </c>
      <c r="S187" s="261">
        <f t="shared" si="42"/>
        <v>1105</v>
      </c>
      <c r="T187" s="261">
        <f t="shared" si="42"/>
        <v>1105</v>
      </c>
      <c r="U187" s="261">
        <f t="shared" si="42"/>
        <v>1105</v>
      </c>
      <c r="V187" s="261">
        <f t="shared" si="42"/>
        <v>1105</v>
      </c>
      <c r="W187" s="262">
        <f>J174^2+K175^2+L176^2+M177^2+N178^2+O179^2+P180^2+Q181^2+R182^2+S183^2+T184^2+U185^2+V186^2</f>
        <v>124865</v>
      </c>
      <c r="X187" s="223"/>
      <c r="Y187" s="263"/>
      <c r="Z187" s="263"/>
      <c r="AA187" s="263"/>
      <c r="AB187" s="263"/>
      <c r="AC187" s="263"/>
      <c r="AD187" s="263"/>
      <c r="AE187" s="263"/>
      <c r="AF187" s="263"/>
      <c r="AG187" s="263"/>
      <c r="AH187" s="263"/>
      <c r="AI187" s="263"/>
      <c r="AJ187" s="263"/>
      <c r="AK187" s="263"/>
      <c r="AL187" s="227"/>
      <c r="AN187" s="219"/>
      <c r="AO187" s="260">
        <f t="shared" ref="AO187:BA187" si="43">AO174+AO175+AO176+AO177+AO178+AO179+AO180+AO181+AO182+AO183+AO184+AO185+AO186</f>
        <v>1105</v>
      </c>
      <c r="AP187" s="261">
        <f t="shared" si="43"/>
        <v>1105</v>
      </c>
      <c r="AQ187" s="261">
        <f t="shared" si="43"/>
        <v>1105</v>
      </c>
      <c r="AR187" s="261">
        <f t="shared" si="43"/>
        <v>1105</v>
      </c>
      <c r="AS187" s="261">
        <f t="shared" si="43"/>
        <v>1105</v>
      </c>
      <c r="AT187" s="261">
        <f t="shared" si="43"/>
        <v>1105</v>
      </c>
      <c r="AU187" s="261">
        <f t="shared" si="43"/>
        <v>1105</v>
      </c>
      <c r="AV187" s="261">
        <f t="shared" si="43"/>
        <v>1105</v>
      </c>
      <c r="AW187" s="261">
        <f t="shared" si="43"/>
        <v>1105</v>
      </c>
      <c r="AX187" s="261">
        <f t="shared" si="43"/>
        <v>1105</v>
      </c>
      <c r="AY187" s="261">
        <f t="shared" si="43"/>
        <v>1105</v>
      </c>
      <c r="AZ187" s="261">
        <f t="shared" si="43"/>
        <v>1105</v>
      </c>
      <c r="BA187" s="261">
        <f t="shared" si="43"/>
        <v>1105</v>
      </c>
      <c r="BB187" s="262">
        <f>AO174+AP175+AQ176+AR177+AS178+AT179+AU180+AV181+AW182+AX183+AY184+AZ185+BA186</f>
        <v>1105</v>
      </c>
      <c r="BC187" s="223"/>
      <c r="BD187" s="263"/>
      <c r="BE187" s="263"/>
      <c r="BF187" s="263"/>
      <c r="BG187" s="263"/>
      <c r="BH187" s="263"/>
      <c r="BI187" s="263"/>
      <c r="BJ187" s="263"/>
      <c r="BK187" s="263"/>
      <c r="BL187" s="263"/>
      <c r="BM187" s="263"/>
      <c r="BN187" s="263"/>
      <c r="BO187" s="263"/>
      <c r="BP187" s="263"/>
      <c r="BQ187" s="227"/>
    </row>
    <row r="188" spans="1:69" x14ac:dyDescent="0.2">
      <c r="I188" s="219"/>
      <c r="J188" s="269">
        <f>J186+K174+L175+M176+N177+O178+P179+Q180+R181+S182+T183+U184+V185</f>
        <v>1105</v>
      </c>
      <c r="K188" s="270">
        <f>K186+J185+L174+M175+N176+O177+P178+Q179+R180+S181+T182+U183+V184</f>
        <v>1105</v>
      </c>
      <c r="L188" s="270">
        <f>L186+K185+J184+M174+N175+O176+P177+Q178+R179+S180+T181+U182+V183</f>
        <v>1105</v>
      </c>
      <c r="M188" s="270">
        <f>M186+L185+K184+J183+N174+O175+P176+Q177+R178+S179+T180+U181+V182</f>
        <v>1105</v>
      </c>
      <c r="N188" s="270">
        <f>N186+M185+L184+K183+J182+O174+P175+Q176+R177+S178+T179+U180+V181</f>
        <v>1105</v>
      </c>
      <c r="O188" s="270">
        <f>O186+N185+M184+L183+K182+J181+P174+Q175+R176+S177+T178+U179+V180</f>
        <v>1105</v>
      </c>
      <c r="P188" s="270">
        <f>P186+O185+N184+M183+L182+K181+J180+Q174+R175+S176+T177+U178+V179</f>
        <v>1105</v>
      </c>
      <c r="Q188" s="270">
        <f>Q186+P185+O184+N183+M182+L181+K180+J179+R174+S175+T176+U177+V178</f>
        <v>1105</v>
      </c>
      <c r="R188" s="270">
        <f>R186+Q185+P184+O183+N182+M181+L180+K179+J178+S174+T175+U176+V177</f>
        <v>1105</v>
      </c>
      <c r="S188" s="270">
        <f>S186+R185+Q184+P183+O182+N181+M180+L179+K178+J177+T174+U175+V176</f>
        <v>1105</v>
      </c>
      <c r="T188" s="270">
        <f>T186+S185+R184+Q183+P182+O181+N180+M179+L178+K177+J176+U174+V175</f>
        <v>1105</v>
      </c>
      <c r="U188" s="270">
        <f>U186+T185+S184+R183+Q182+P181+O180+N179+M178+L177+K176+J175+V174</f>
        <v>1105</v>
      </c>
      <c r="V188" s="270">
        <f>V186+U185+T184+S183+R182+Q181+P180+O179+N178+M177+L176+K175+J174</f>
        <v>1105</v>
      </c>
      <c r="W188" s="271">
        <f>V174^2+U175^2+T176^2+S177^2+R178^2+Q179^2+P180^2+O181^2+N182^2+M183^2+L184^2+K185^2+J186^2</f>
        <v>124865</v>
      </c>
      <c r="X188" s="223"/>
      <c r="Y188" s="237" t="s">
        <v>105</v>
      </c>
      <c r="Z188" s="237" t="s">
        <v>156</v>
      </c>
      <c r="AA188" s="237" t="s">
        <v>44</v>
      </c>
      <c r="AB188" s="237" t="s">
        <v>62</v>
      </c>
      <c r="AC188" s="237" t="s">
        <v>94</v>
      </c>
      <c r="AD188" s="237" t="s">
        <v>373</v>
      </c>
      <c r="AE188" s="237" t="s">
        <v>103</v>
      </c>
      <c r="AF188" s="237" t="s">
        <v>83</v>
      </c>
      <c r="AG188" s="237" t="s">
        <v>385</v>
      </c>
      <c r="AH188" s="237" t="s">
        <v>17</v>
      </c>
      <c r="AI188" s="237" t="s">
        <v>58</v>
      </c>
      <c r="AJ188" s="237" t="s">
        <v>176</v>
      </c>
      <c r="AK188" s="237" t="s">
        <v>111</v>
      </c>
      <c r="AL188" s="227"/>
      <c r="AN188" s="219"/>
      <c r="AO188" s="269">
        <f>AO174+AP186+AQ185+AR184+AS183+AT182+AU181+AV180+AW179+AX178+AY177+AZ176+BA175</f>
        <v>1105</v>
      </c>
      <c r="AP188" s="270">
        <f>AP174+AO175+AQ186+AR185+AS184+AT183+AU182+AV181+AW180+AX179+AY178+AZ177+BA176</f>
        <v>1105</v>
      </c>
      <c r="AQ188" s="270">
        <f>AQ174+AP175+AO176+AR186+AS185+AT184+AU183+AV182+AW181+AX180+AY179+AZ178+BA177</f>
        <v>1105</v>
      </c>
      <c r="AR188" s="270">
        <f>AR174+AQ175+AP176+AO177+AS186+AT185+AU184+AV183+AW182+AX181+AY180+AZ179+BA178</f>
        <v>1105</v>
      </c>
      <c r="AS188" s="270">
        <f>AS174+AR175+AQ176+AP177+AO178+AT186+AU185+AV184+AW183+AX182+AY181+AZ180+BA179</f>
        <v>1105</v>
      </c>
      <c r="AT188" s="270">
        <f>AT174+AS175+AR176+AQ177+AP178+AO179+AU186+AV185+AW184+AX183+AY182+AZ181+BA180</f>
        <v>1105</v>
      </c>
      <c r="AU188" s="270">
        <f>AU174+AT175+AS176+AR177+AQ178+AP179+AO180+AV186+AW185+AX184+AY183+AZ182+BA181</f>
        <v>1105</v>
      </c>
      <c r="AV188" s="270">
        <f>AV174+AU175+AT176+AS177+AR178+AQ179+AP180+AO181+AW186+AX185+AY184+AZ183+BA182</f>
        <v>1105</v>
      </c>
      <c r="AW188" s="270">
        <f>AW174+AV175+AU176+AT177+AS178+AR179+AQ180+AP181+AO182+AX186+AY185+AZ184+BA183</f>
        <v>1105</v>
      </c>
      <c r="AX188" s="270">
        <f>AX174+AW175+AV176+AU177+AT178+AS179+AR180+AQ181+AP182+AO183+AY186+AZ185+BA184</f>
        <v>1105</v>
      </c>
      <c r="AY188" s="270">
        <f>AY174+AX175+AW176+AV177+AU178+AT179+AS180+AR181+AQ182+AP183+AO184+AZ186+BA185</f>
        <v>1105</v>
      </c>
      <c r="AZ188" s="270">
        <f>AZ174+AY175+AX176+AW177+AV178+AU179+AT180+AS181+AR182+AQ183+AP184+AO185+BA186</f>
        <v>1105</v>
      </c>
      <c r="BA188" s="270">
        <f>BA174+AZ175+AY176+AX177+AW178+AV179+AU180+AT181+AS182+AR183+AQ184+AP185+AO186</f>
        <v>1105</v>
      </c>
      <c r="BB188" s="271">
        <f>BA174+AZ175+AY176+AX177+AW178+AV179+AU180+AT181+AS182+AR183+AQ184+AP185+AO186</f>
        <v>1105</v>
      </c>
      <c r="BC188" s="223"/>
      <c r="BD188" s="237" t="s">
        <v>59</v>
      </c>
      <c r="BE188" s="237" t="s">
        <v>391</v>
      </c>
      <c r="BF188" s="237" t="s">
        <v>97</v>
      </c>
      <c r="BG188" s="237" t="s">
        <v>393</v>
      </c>
      <c r="BH188" s="237" t="s">
        <v>136</v>
      </c>
      <c r="BI188" s="237" t="s">
        <v>88</v>
      </c>
      <c r="BJ188" s="237" t="s">
        <v>108</v>
      </c>
      <c r="BK188" s="237" t="s">
        <v>67</v>
      </c>
      <c r="BL188" s="237" t="s">
        <v>19</v>
      </c>
      <c r="BM188" s="237" t="s">
        <v>61</v>
      </c>
      <c r="BN188" s="237" t="s">
        <v>66</v>
      </c>
      <c r="BO188" s="237" t="s">
        <v>98</v>
      </c>
      <c r="BP188" s="237" t="s">
        <v>55</v>
      </c>
      <c r="BQ188" s="227"/>
    </row>
    <row r="189" spans="1:69" ht="13.5" thickBot="1" x14ac:dyDescent="0.25">
      <c r="I189" s="219"/>
      <c r="J189" s="272">
        <f>J174+K186+L185+M184+N183+O182+P181+Q180+R179+S178+T177+U176+V175</f>
        <v>1105</v>
      </c>
      <c r="K189" s="273">
        <f>K174+J175+L186+M185+N184+O183+P182+Q181+R180+S179+T178+U177+V176</f>
        <v>1105</v>
      </c>
      <c r="L189" s="273">
        <f>L174+K175+J176+M186+N185+O184+P183+Q182+R181+S180+T179+U178+V177</f>
        <v>1105</v>
      </c>
      <c r="M189" s="273">
        <f>M174+L175+K176+J177+N186+O185+P184+Q183+R182+S181+T180+U179+V178</f>
        <v>1105</v>
      </c>
      <c r="N189" s="273">
        <f>N174+M175+L176+K177+J178+O186+P185+Q184+R183+S182+T181+U180+V179</f>
        <v>1105</v>
      </c>
      <c r="O189" s="273">
        <f>O174+N175+M176+L177+K178+J179+P186+Q185+R184+S183+T182+U181+V180</f>
        <v>1105</v>
      </c>
      <c r="P189" s="273">
        <f>P174+O175+N176+M177+L178+K179+J180+Q186+R185+S184+T183+U182+V181</f>
        <v>1105</v>
      </c>
      <c r="Q189" s="273">
        <f>Q174+P175+O176+N177+M178+L179+K180+J181+R186+S185+T184+U183+V182</f>
        <v>1105</v>
      </c>
      <c r="R189" s="273">
        <f>R174+Q175+P176+O177+N178+M179+L180+K181+J182+S186+T185+U184+V183</f>
        <v>1105</v>
      </c>
      <c r="S189" s="273">
        <f>S174+R175+Q176+P177+O178+N179+M180+L181+K182+J183+T186+U185+V184</f>
        <v>1105</v>
      </c>
      <c r="T189" s="273">
        <f>T174+S175+R176+Q177+P178+O179+N180+M181+L182+K183+J184+U186+V185</f>
        <v>1105</v>
      </c>
      <c r="U189" s="273">
        <f>U174+T175+S176+R177+Q178+P179+O180+N181+M182+L183+K184+J185+V186</f>
        <v>1105</v>
      </c>
      <c r="V189" s="273">
        <f>V174+U175+T176+S177+R178+Q179+P180+O181+N182+M183+L184+K185+J186</f>
        <v>1105</v>
      </c>
      <c r="W189" s="274">
        <f>P174^2+P175^2+P176^2+P177^2+P178^2+P179^2+P180^2+P181^2+P182^2+P183^2+P184^2+P185^2+P186^2</f>
        <v>124865</v>
      </c>
      <c r="X189" s="223"/>
      <c r="Y189" s="237" t="s">
        <v>386</v>
      </c>
      <c r="Z189" s="237" t="s">
        <v>121</v>
      </c>
      <c r="AA189" s="237" t="s">
        <v>10</v>
      </c>
      <c r="AB189" s="237" t="s">
        <v>155</v>
      </c>
      <c r="AC189" s="237" t="s">
        <v>128</v>
      </c>
      <c r="AD189" s="237" t="s">
        <v>51</v>
      </c>
      <c r="AE189" s="237" t="s">
        <v>103</v>
      </c>
      <c r="AF189" s="237" t="s">
        <v>369</v>
      </c>
      <c r="AG189" s="237" t="s">
        <v>122</v>
      </c>
      <c r="AH189" s="237" t="s">
        <v>101</v>
      </c>
      <c r="AI189" s="237" t="s">
        <v>93</v>
      </c>
      <c r="AJ189" s="237" t="s">
        <v>159</v>
      </c>
      <c r="AK189" s="237" t="s">
        <v>82</v>
      </c>
      <c r="AL189" s="227"/>
      <c r="AN189" s="219"/>
      <c r="AO189" s="272">
        <f>AO186+AP174+AQ175+AR176+AS177+AT178+AU179+AV180+AW181+AX182+AY183+AZ184+BA185</f>
        <v>1105</v>
      </c>
      <c r="AP189" s="273">
        <f>AP174+AO175+AQ186+AR185+AS184+AT183+AU182+AV181+AW180+AX179+AY178+AZ177+BA176</f>
        <v>1105</v>
      </c>
      <c r="AQ189" s="273">
        <f>AQ174+AP175+AO176+AR186+AS185+AT184+AU183+AV182+AW181+AX180+AY179+AZ178+BA177</f>
        <v>1105</v>
      </c>
      <c r="AR189" s="273">
        <f>AR174+AQ175+AP176+AO177+AS186+AT185+AU184+AV183+AW182+AX181+AY180+AZ179+BA178</f>
        <v>1105</v>
      </c>
      <c r="AS189" s="273">
        <f>AS174+AR175+AQ176+AP177+AO178+AT186+AU185+AV184+AW183+AX182+AY181+AZ180+BA179</f>
        <v>1105</v>
      </c>
      <c r="AT189" s="273">
        <f>AT174+AS175+AR176+AQ177+AP178+AO179+AU186+AV185+AW184+AX183+AY182+AZ181+BA180</f>
        <v>1105</v>
      </c>
      <c r="AU189" s="273">
        <f>AU174+AT175+AS176+AR177+AQ178+AP179+AO180+AV186+AW185+AX184+AY183+AZ182+BA181</f>
        <v>1105</v>
      </c>
      <c r="AV189" s="273">
        <f>AV174+AU175+AT176+AS177+AR178+AQ179+AP180+AO181+AW186+AX185+AY184+AZ183+BA182</f>
        <v>1105</v>
      </c>
      <c r="AW189" s="273">
        <f>AW174+AV175+AU176+AT177+AS178+AR179+AQ180+AP181+AO182+AX186+AY185+AZ184+BA183</f>
        <v>1105</v>
      </c>
      <c r="AX189" s="273">
        <f>AX174+AW175+AV176+AU177+AT178+AS179+AR180+AQ181+AP182+AO183+AY186+AZ185+BA184</f>
        <v>1105</v>
      </c>
      <c r="AY189" s="273">
        <f>AY174+AX175+AW176+AV177+AU178+AT179+AS180+AR181+AQ182+AP183+AO184+AZ186+BA185</f>
        <v>1105</v>
      </c>
      <c r="AZ189" s="273">
        <f>AZ174+AY175+AX176+AW177+AV178+AU179+AT180+AS181+AR182+AQ183+AP184+AO185+BA186</f>
        <v>1105</v>
      </c>
      <c r="BA189" s="273">
        <f>BA174+AZ175+AY176+AX177+AW178+AV179+AU180+AT181+AS182+AR183+AQ184+AP185+AO186</f>
        <v>1105</v>
      </c>
      <c r="BB189" s="281"/>
      <c r="BC189" s="223"/>
      <c r="BD189" s="237" t="s">
        <v>16</v>
      </c>
      <c r="BE189" s="237" t="s">
        <v>130</v>
      </c>
      <c r="BF189" s="237" t="s">
        <v>165</v>
      </c>
      <c r="BG189" s="237" t="s">
        <v>162</v>
      </c>
      <c r="BH189" s="237" t="s">
        <v>40</v>
      </c>
      <c r="BI189" s="237" t="s">
        <v>145</v>
      </c>
      <c r="BJ189" s="237" t="s">
        <v>108</v>
      </c>
      <c r="BK189" s="237" t="s">
        <v>175</v>
      </c>
      <c r="BL189" s="237" t="s">
        <v>376</v>
      </c>
      <c r="BM189" s="237" t="s">
        <v>158</v>
      </c>
      <c r="BN189" s="237" t="s">
        <v>367</v>
      </c>
      <c r="BO189" s="237" t="s">
        <v>43</v>
      </c>
      <c r="BP189" s="237" t="s">
        <v>91</v>
      </c>
      <c r="BQ189" s="223"/>
    </row>
    <row r="190" spans="1:69" ht="13.5" thickBot="1" x14ac:dyDescent="0.25">
      <c r="I190" s="219"/>
      <c r="J190" s="223"/>
      <c r="K190" s="223"/>
      <c r="L190" s="223"/>
      <c r="M190" s="223"/>
      <c r="N190" s="223"/>
      <c r="O190" s="223"/>
      <c r="P190" s="223"/>
      <c r="Q190" s="223"/>
      <c r="R190" s="223"/>
      <c r="S190" s="223"/>
      <c r="T190" s="223"/>
      <c r="U190" s="223"/>
      <c r="V190" s="223"/>
      <c r="W190" s="223"/>
      <c r="X190" s="223"/>
      <c r="Y190" s="223"/>
      <c r="Z190" s="223"/>
      <c r="AA190" s="223"/>
      <c r="AB190" s="223"/>
      <c r="AC190" s="223"/>
      <c r="AD190" s="223"/>
      <c r="AE190" s="223"/>
      <c r="AF190" s="223"/>
      <c r="AG190" s="223"/>
      <c r="AH190" s="223"/>
      <c r="AI190" s="223"/>
      <c r="AJ190" s="223"/>
      <c r="AK190" s="223"/>
      <c r="AL190" s="227"/>
      <c r="AN190" s="275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6"/>
      <c r="AY190" s="276"/>
      <c r="AZ190" s="276"/>
      <c r="BA190" s="276"/>
      <c r="BB190" s="276"/>
      <c r="BC190" s="276"/>
      <c r="BD190" s="276"/>
      <c r="BE190" s="276"/>
      <c r="BF190" s="276"/>
      <c r="BG190" s="276"/>
      <c r="BH190" s="276"/>
      <c r="BI190" s="276"/>
      <c r="BJ190" s="276"/>
      <c r="BK190" s="276"/>
      <c r="BL190" s="276"/>
      <c r="BM190" s="276"/>
      <c r="BN190" s="276"/>
      <c r="BO190" s="276"/>
      <c r="BP190" s="276"/>
      <c r="BQ190" s="278"/>
    </row>
    <row r="191" spans="1:69" ht="13.5" thickBot="1" x14ac:dyDescent="0.25">
      <c r="I191" s="210"/>
      <c r="J191" s="210"/>
      <c r="K191" s="210" t="s">
        <v>0</v>
      </c>
      <c r="L191" s="210"/>
      <c r="M191" s="210"/>
      <c r="N191" s="210"/>
      <c r="O191" s="210"/>
      <c r="P191" s="211"/>
      <c r="Q191" s="210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1"/>
      <c r="AF191" s="210"/>
      <c r="AG191" s="210"/>
      <c r="AH191" s="210"/>
      <c r="AI191" s="210"/>
      <c r="AJ191" s="210"/>
      <c r="AK191" s="210"/>
      <c r="AL191" s="210"/>
    </row>
    <row r="192" spans="1:69" ht="13.5" thickBot="1" x14ac:dyDescent="0.25">
      <c r="I192" s="215"/>
      <c r="J192" s="216"/>
      <c r="K192" s="216"/>
      <c r="L192" s="216"/>
      <c r="M192" s="216"/>
      <c r="N192" s="216"/>
      <c r="O192" s="216"/>
      <c r="P192" s="4" t="s">
        <v>447</v>
      </c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  <c r="AE192" s="4" t="s">
        <v>448</v>
      </c>
      <c r="AF192" s="216"/>
      <c r="AG192" s="216"/>
      <c r="AH192" s="216"/>
      <c r="AI192" s="216"/>
      <c r="AJ192" s="216"/>
      <c r="AK192" s="216"/>
      <c r="AL192" s="217"/>
      <c r="AN192" s="215"/>
      <c r="AO192" s="216"/>
      <c r="AP192" s="216"/>
      <c r="AQ192" s="216"/>
      <c r="AR192" s="216"/>
      <c r="AS192" s="216"/>
      <c r="AT192" s="216"/>
      <c r="AU192" s="4" t="s">
        <v>449</v>
      </c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4" t="s">
        <v>450</v>
      </c>
      <c r="BK192" s="216"/>
      <c r="BL192" s="216"/>
      <c r="BM192" s="216"/>
      <c r="BN192" s="216"/>
      <c r="BO192" s="216"/>
      <c r="BP192" s="216"/>
      <c r="BQ192" s="217"/>
    </row>
    <row r="193" spans="9:69" x14ac:dyDescent="0.2">
      <c r="I193" s="219"/>
      <c r="J193" s="220">
        <f>F39</f>
        <v>26</v>
      </c>
      <c r="K193" s="221">
        <f>F49</f>
        <v>36</v>
      </c>
      <c r="L193" s="221">
        <f>F63</f>
        <v>50</v>
      </c>
      <c r="M193" s="221">
        <f>F66</f>
        <v>53</v>
      </c>
      <c r="N193" s="221">
        <f>F84</f>
        <v>71</v>
      </c>
      <c r="O193" s="221">
        <f>F94</f>
        <v>81</v>
      </c>
      <c r="P193" s="221">
        <f>F109</f>
        <v>96</v>
      </c>
      <c r="Q193" s="221">
        <f>F119</f>
        <v>106</v>
      </c>
      <c r="R193" s="221">
        <f>F134</f>
        <v>121</v>
      </c>
      <c r="S193" s="221">
        <f>F150</f>
        <v>137</v>
      </c>
      <c r="T193" s="221">
        <f>F164</f>
        <v>151</v>
      </c>
      <c r="U193" s="221">
        <f>F181</f>
        <v>168</v>
      </c>
      <c r="V193" s="222">
        <f>F22</f>
        <v>9</v>
      </c>
      <c r="W193" s="228">
        <f t="shared" ref="W193:W205" si="44">J193+K193+L193+M193+N193+O193+P193+Q193+R193+S193+T193+U193+V193</f>
        <v>1105</v>
      </c>
      <c r="X193" s="223"/>
      <c r="Y193" s="224" t="s">
        <v>387</v>
      </c>
      <c r="Z193" s="225" t="s">
        <v>37</v>
      </c>
      <c r="AA193" s="225" t="s">
        <v>135</v>
      </c>
      <c r="AB193" s="225" t="s">
        <v>138</v>
      </c>
      <c r="AC193" s="225" t="s">
        <v>106</v>
      </c>
      <c r="AD193" s="225" t="s">
        <v>163</v>
      </c>
      <c r="AE193" s="225" t="s">
        <v>48</v>
      </c>
      <c r="AF193" s="225" t="s">
        <v>134</v>
      </c>
      <c r="AG193" s="225" t="s">
        <v>27</v>
      </c>
      <c r="AH193" s="225" t="s">
        <v>41</v>
      </c>
      <c r="AI193" s="225" t="s">
        <v>143</v>
      </c>
      <c r="AJ193" s="225" t="s">
        <v>393</v>
      </c>
      <c r="AK193" s="226" t="s">
        <v>150</v>
      </c>
      <c r="AL193" s="227"/>
      <c r="AN193" s="219"/>
      <c r="AO193" s="220">
        <f>F60</f>
        <v>47</v>
      </c>
      <c r="AP193" s="221">
        <f>F88</f>
        <v>75</v>
      </c>
      <c r="AQ193" s="221">
        <f>F116</f>
        <v>103</v>
      </c>
      <c r="AR193" s="221">
        <f>F131</f>
        <v>118</v>
      </c>
      <c r="AS193" s="221">
        <f>F159</f>
        <v>146</v>
      </c>
      <c r="AT193" s="221">
        <f>F18</f>
        <v>5</v>
      </c>
      <c r="AU193" s="221">
        <f>F46</f>
        <v>33</v>
      </c>
      <c r="AV193" s="221">
        <f>F74</f>
        <v>61</v>
      </c>
      <c r="AW193" s="221">
        <f>F102</f>
        <v>89</v>
      </c>
      <c r="AX193" s="221">
        <f>F130</f>
        <v>117</v>
      </c>
      <c r="AY193" s="221">
        <f>F145</f>
        <v>132</v>
      </c>
      <c r="AZ193" s="221">
        <f>F173</f>
        <v>160</v>
      </c>
      <c r="BA193" s="222">
        <f>F32</f>
        <v>19</v>
      </c>
      <c r="BB193" s="228">
        <f t="shared" ref="BB193:BB205" si="45">AO193+AP193+AQ193+AR193+AS193+AT193+AU193+AV193+AW193+AX193+AY193+AZ193+BA193</f>
        <v>1105</v>
      </c>
      <c r="BC193" s="223"/>
      <c r="BD193" s="224" t="s">
        <v>102</v>
      </c>
      <c r="BE193" s="225" t="s">
        <v>162</v>
      </c>
      <c r="BF193" s="225" t="s">
        <v>139</v>
      </c>
      <c r="BG193" s="225" t="s">
        <v>60</v>
      </c>
      <c r="BH193" s="225" t="s">
        <v>112</v>
      </c>
      <c r="BI193" s="225" t="s">
        <v>144</v>
      </c>
      <c r="BJ193" s="225" t="s">
        <v>92</v>
      </c>
      <c r="BK193" s="225" t="s">
        <v>61</v>
      </c>
      <c r="BL193" s="225" t="s">
        <v>32</v>
      </c>
      <c r="BM193" s="225" t="s">
        <v>323</v>
      </c>
      <c r="BN193" s="225" t="s">
        <v>74</v>
      </c>
      <c r="BO193" s="225" t="s">
        <v>373</v>
      </c>
      <c r="BP193" s="226" t="s">
        <v>34</v>
      </c>
      <c r="BQ193" s="227"/>
    </row>
    <row r="194" spans="9:69" x14ac:dyDescent="0.2">
      <c r="I194" s="219"/>
      <c r="J194" s="233">
        <f>F54</f>
        <v>41</v>
      </c>
      <c r="K194" s="234">
        <f>F69</f>
        <v>56</v>
      </c>
      <c r="L194" s="234">
        <f>F85</f>
        <v>72</v>
      </c>
      <c r="M194" s="234">
        <f>F99</f>
        <v>86</v>
      </c>
      <c r="N194" s="234">
        <f>F116</f>
        <v>103</v>
      </c>
      <c r="O194" s="234">
        <f>F126</f>
        <v>113</v>
      </c>
      <c r="P194" s="234">
        <f>F143</f>
        <v>130</v>
      </c>
      <c r="Q194" s="234">
        <f>F153</f>
        <v>140</v>
      </c>
      <c r="R194" s="234">
        <f>F167</f>
        <v>154</v>
      </c>
      <c r="S194" s="234">
        <f>F170</f>
        <v>157</v>
      </c>
      <c r="T194" s="234">
        <f>F19</f>
        <v>6</v>
      </c>
      <c r="U194" s="234">
        <f>F29</f>
        <v>16</v>
      </c>
      <c r="V194" s="235">
        <f>F44</f>
        <v>31</v>
      </c>
      <c r="W194" s="239">
        <f t="shared" si="44"/>
        <v>1105</v>
      </c>
      <c r="X194" s="223"/>
      <c r="Y194" s="236" t="s">
        <v>149</v>
      </c>
      <c r="Z194" s="237" t="s">
        <v>86</v>
      </c>
      <c r="AA194" s="237" t="s">
        <v>68</v>
      </c>
      <c r="AB194" s="237" t="s">
        <v>40</v>
      </c>
      <c r="AC194" s="237" t="s">
        <v>139</v>
      </c>
      <c r="AD194" s="237" t="s">
        <v>36</v>
      </c>
      <c r="AE194" s="237" t="s">
        <v>383</v>
      </c>
      <c r="AF194" s="237" t="s">
        <v>8</v>
      </c>
      <c r="AG194" s="237" t="s">
        <v>158</v>
      </c>
      <c r="AH194" s="237" t="s">
        <v>392</v>
      </c>
      <c r="AI194" s="237" t="s">
        <v>28</v>
      </c>
      <c r="AJ194" s="237" t="s">
        <v>19</v>
      </c>
      <c r="AK194" s="238" t="s">
        <v>136</v>
      </c>
      <c r="AL194" s="227"/>
      <c r="AN194" s="219"/>
      <c r="AO194" s="233">
        <f>F77</f>
        <v>64</v>
      </c>
      <c r="AP194" s="234">
        <f>F92</f>
        <v>79</v>
      </c>
      <c r="AQ194" s="234">
        <f>F120</f>
        <v>107</v>
      </c>
      <c r="AR194" s="234">
        <f>F148</f>
        <v>135</v>
      </c>
      <c r="AS194" s="234">
        <f>F176</f>
        <v>163</v>
      </c>
      <c r="AT194" s="234">
        <f>F35</f>
        <v>22</v>
      </c>
      <c r="AU194" s="234">
        <f>F63</f>
        <v>50</v>
      </c>
      <c r="AV194" s="234">
        <f>F91</f>
        <v>78</v>
      </c>
      <c r="AW194" s="234">
        <f>F106</f>
        <v>93</v>
      </c>
      <c r="AX194" s="234">
        <f>F134</f>
        <v>121</v>
      </c>
      <c r="AY194" s="234">
        <f>F162</f>
        <v>149</v>
      </c>
      <c r="AZ194" s="234">
        <f>F21</f>
        <v>8</v>
      </c>
      <c r="BA194" s="235">
        <f>F49</f>
        <v>36</v>
      </c>
      <c r="BB194" s="239">
        <f t="shared" si="45"/>
        <v>1105</v>
      </c>
      <c r="BC194" s="223"/>
      <c r="BD194" s="236" t="s">
        <v>165</v>
      </c>
      <c r="BE194" s="237" t="s">
        <v>84</v>
      </c>
      <c r="BF194" s="237" t="s">
        <v>22</v>
      </c>
      <c r="BG194" s="237" t="s">
        <v>63</v>
      </c>
      <c r="BH194" s="237" t="s">
        <v>378</v>
      </c>
      <c r="BI194" s="237" t="s">
        <v>100</v>
      </c>
      <c r="BJ194" s="237" t="s">
        <v>135</v>
      </c>
      <c r="BK194" s="237" t="s">
        <v>369</v>
      </c>
      <c r="BL194" s="237" t="s">
        <v>66</v>
      </c>
      <c r="BM194" s="237" t="s">
        <v>27</v>
      </c>
      <c r="BN194" s="237" t="s">
        <v>52</v>
      </c>
      <c r="BO194" s="237" t="s">
        <v>83</v>
      </c>
      <c r="BP194" s="238" t="s">
        <v>37</v>
      </c>
      <c r="BQ194" s="227"/>
    </row>
    <row r="195" spans="9:69" x14ac:dyDescent="0.2">
      <c r="I195" s="219"/>
      <c r="J195" s="233">
        <f>F88</f>
        <v>75</v>
      </c>
      <c r="K195" s="234">
        <f>F102</f>
        <v>89</v>
      </c>
      <c r="L195" s="234">
        <f>F105</f>
        <v>92</v>
      </c>
      <c r="M195" s="234">
        <f>F123</f>
        <v>110</v>
      </c>
      <c r="N195" s="234">
        <f>F133</f>
        <v>120</v>
      </c>
      <c r="O195" s="234">
        <f>F148</f>
        <v>135</v>
      </c>
      <c r="P195" s="234">
        <f>F158</f>
        <v>145</v>
      </c>
      <c r="Q195" s="234">
        <f>F173</f>
        <v>160</v>
      </c>
      <c r="R195" s="234">
        <f>F20</f>
        <v>7</v>
      </c>
      <c r="S195" s="234">
        <f>F34</f>
        <v>21</v>
      </c>
      <c r="T195" s="234">
        <f>F51</f>
        <v>38</v>
      </c>
      <c r="U195" s="234">
        <f>F61</f>
        <v>48</v>
      </c>
      <c r="V195" s="235">
        <f>F78</f>
        <v>65</v>
      </c>
      <c r="W195" s="239">
        <f t="shared" si="44"/>
        <v>1105</v>
      </c>
      <c r="X195" s="223"/>
      <c r="Y195" s="236" t="s">
        <v>162</v>
      </c>
      <c r="Z195" s="237" t="s">
        <v>32</v>
      </c>
      <c r="AA195" s="237" t="s">
        <v>166</v>
      </c>
      <c r="AB195" s="237" t="s">
        <v>58</v>
      </c>
      <c r="AC195" s="237" t="s">
        <v>38</v>
      </c>
      <c r="AD195" s="237" t="s">
        <v>63</v>
      </c>
      <c r="AE195" s="237" t="s">
        <v>121</v>
      </c>
      <c r="AF195" s="237" t="s">
        <v>373</v>
      </c>
      <c r="AG195" s="237" t="s">
        <v>43</v>
      </c>
      <c r="AH195" s="237" t="s">
        <v>54</v>
      </c>
      <c r="AI195" s="237" t="s">
        <v>57</v>
      </c>
      <c r="AJ195" s="237" t="s">
        <v>101</v>
      </c>
      <c r="AK195" s="238" t="s">
        <v>366</v>
      </c>
      <c r="AL195" s="227"/>
      <c r="AN195" s="219"/>
      <c r="AO195" s="233">
        <f>F81</f>
        <v>68</v>
      </c>
      <c r="AP195" s="234">
        <f>F109</f>
        <v>96</v>
      </c>
      <c r="AQ195" s="234">
        <f>F137</f>
        <v>124</v>
      </c>
      <c r="AR195" s="234">
        <f>F165</f>
        <v>152</v>
      </c>
      <c r="AS195" s="234">
        <f>F24</f>
        <v>11</v>
      </c>
      <c r="AT195" s="234">
        <f>F52</f>
        <v>39</v>
      </c>
      <c r="AU195" s="234">
        <f>F67</f>
        <v>54</v>
      </c>
      <c r="AV195" s="234">
        <f>F95</f>
        <v>82</v>
      </c>
      <c r="AW195" s="234">
        <f>F123</f>
        <v>110</v>
      </c>
      <c r="AX195" s="234">
        <f>F151</f>
        <v>138</v>
      </c>
      <c r="AY195" s="234">
        <f>F179</f>
        <v>166</v>
      </c>
      <c r="AZ195" s="234">
        <f>F38</f>
        <v>25</v>
      </c>
      <c r="BA195" s="235">
        <f>F53</f>
        <v>40</v>
      </c>
      <c r="BB195" s="239">
        <f t="shared" si="45"/>
        <v>1105</v>
      </c>
      <c r="BC195" s="223"/>
      <c r="BD195" s="236" t="s">
        <v>94</v>
      </c>
      <c r="BE195" s="237" t="s">
        <v>48</v>
      </c>
      <c r="BF195" s="237" t="s">
        <v>113</v>
      </c>
      <c r="BG195" s="237" t="s">
        <v>79</v>
      </c>
      <c r="BH195" s="237" t="s">
        <v>120</v>
      </c>
      <c r="BI195" s="237" t="s">
        <v>379</v>
      </c>
      <c r="BJ195" s="237" t="s">
        <v>18</v>
      </c>
      <c r="BK195" s="237" t="s">
        <v>69</v>
      </c>
      <c r="BL195" s="237" t="s">
        <v>58</v>
      </c>
      <c r="BM195" s="237" t="s">
        <v>98</v>
      </c>
      <c r="BN195" s="237" t="s">
        <v>365</v>
      </c>
      <c r="BO195" s="237" t="s">
        <v>159</v>
      </c>
      <c r="BP195" s="238" t="s">
        <v>130</v>
      </c>
      <c r="BQ195" s="227"/>
    </row>
    <row r="196" spans="9:69" x14ac:dyDescent="0.2">
      <c r="I196" s="219"/>
      <c r="J196" s="233">
        <f>F108</f>
        <v>95</v>
      </c>
      <c r="K196" s="234">
        <f>F124</f>
        <v>111</v>
      </c>
      <c r="L196" s="234">
        <f>F138</f>
        <v>125</v>
      </c>
      <c r="M196" s="234">
        <f>F155</f>
        <v>142</v>
      </c>
      <c r="N196" s="234">
        <f>F165</f>
        <v>152</v>
      </c>
      <c r="O196" s="234">
        <f>F182</f>
        <v>169</v>
      </c>
      <c r="P196" s="234">
        <f>F23</f>
        <v>10</v>
      </c>
      <c r="Q196" s="234">
        <f>F37</f>
        <v>24</v>
      </c>
      <c r="R196" s="234">
        <f>F40</f>
        <v>27</v>
      </c>
      <c r="S196" s="234">
        <f>F58</f>
        <v>45</v>
      </c>
      <c r="T196" s="234">
        <f>F68</f>
        <v>55</v>
      </c>
      <c r="U196" s="234">
        <f>F83</f>
        <v>70</v>
      </c>
      <c r="V196" s="235">
        <f>F93</f>
        <v>80</v>
      </c>
      <c r="W196" s="239">
        <f t="shared" si="44"/>
        <v>1105</v>
      </c>
      <c r="X196" s="223"/>
      <c r="Y196" s="236" t="s">
        <v>56</v>
      </c>
      <c r="Z196" s="237" t="s">
        <v>14</v>
      </c>
      <c r="AA196" s="237" t="s">
        <v>133</v>
      </c>
      <c r="AB196" s="237" t="s">
        <v>123</v>
      </c>
      <c r="AC196" s="237" t="s">
        <v>79</v>
      </c>
      <c r="AD196" s="237" t="s">
        <v>388</v>
      </c>
      <c r="AE196" s="237" t="s">
        <v>115</v>
      </c>
      <c r="AF196" s="237" t="s">
        <v>65</v>
      </c>
      <c r="AG196" s="237" t="s">
        <v>93</v>
      </c>
      <c r="AH196" s="237" t="s">
        <v>13</v>
      </c>
      <c r="AI196" s="237" t="s">
        <v>50</v>
      </c>
      <c r="AJ196" s="237" t="s">
        <v>35</v>
      </c>
      <c r="AK196" s="238" t="s">
        <v>87</v>
      </c>
      <c r="AL196" s="227"/>
      <c r="AN196" s="219"/>
      <c r="AO196" s="233">
        <f>F98</f>
        <v>85</v>
      </c>
      <c r="AP196" s="234">
        <f>F126</f>
        <v>113</v>
      </c>
      <c r="AQ196" s="234">
        <f>F154</f>
        <v>141</v>
      </c>
      <c r="AR196" s="234">
        <f>F182</f>
        <v>169</v>
      </c>
      <c r="AS196" s="234">
        <f>F28</f>
        <v>15</v>
      </c>
      <c r="AT196" s="234">
        <f>F56</f>
        <v>43</v>
      </c>
      <c r="AU196" s="234">
        <f>F84</f>
        <v>71</v>
      </c>
      <c r="AV196" s="234">
        <f>F112</f>
        <v>99</v>
      </c>
      <c r="AW196" s="234">
        <f>F140</f>
        <v>127</v>
      </c>
      <c r="AX196" s="234">
        <f>F168</f>
        <v>155</v>
      </c>
      <c r="AY196" s="234">
        <f>F14</f>
        <v>1</v>
      </c>
      <c r="AZ196" s="234">
        <f>F42</f>
        <v>29</v>
      </c>
      <c r="BA196" s="235">
        <f>F70</f>
        <v>57</v>
      </c>
      <c r="BB196" s="239">
        <f t="shared" si="45"/>
        <v>1105</v>
      </c>
      <c r="BC196" s="223"/>
      <c r="BD196" s="236" t="s">
        <v>103</v>
      </c>
      <c r="BE196" s="237" t="s">
        <v>36</v>
      </c>
      <c r="BF196" s="237" t="s">
        <v>10</v>
      </c>
      <c r="BG196" s="237" t="s">
        <v>388</v>
      </c>
      <c r="BH196" s="237" t="s">
        <v>17</v>
      </c>
      <c r="BI196" s="237" t="s">
        <v>39</v>
      </c>
      <c r="BJ196" s="237" t="s">
        <v>106</v>
      </c>
      <c r="BK196" s="237" t="s">
        <v>24</v>
      </c>
      <c r="BL196" s="237" t="s">
        <v>11</v>
      </c>
      <c r="BM196" s="237" t="s">
        <v>62</v>
      </c>
      <c r="BN196" s="237" t="s">
        <v>55</v>
      </c>
      <c r="BO196" s="237" t="s">
        <v>16</v>
      </c>
      <c r="BP196" s="238" t="s">
        <v>29</v>
      </c>
      <c r="BQ196" s="227"/>
    </row>
    <row r="197" spans="9:69" x14ac:dyDescent="0.2">
      <c r="I197" s="219"/>
      <c r="J197" s="233">
        <f>F141</f>
        <v>128</v>
      </c>
      <c r="K197" s="234">
        <f>F144</f>
        <v>131</v>
      </c>
      <c r="L197" s="234">
        <f>F162</f>
        <v>149</v>
      </c>
      <c r="M197" s="234">
        <f>F172</f>
        <v>159</v>
      </c>
      <c r="N197" s="234">
        <f>F18</f>
        <v>5</v>
      </c>
      <c r="O197" s="234">
        <f>F28</f>
        <v>15</v>
      </c>
      <c r="P197" s="234">
        <f>F43</f>
        <v>30</v>
      </c>
      <c r="Q197" s="234">
        <f>F59</f>
        <v>46</v>
      </c>
      <c r="R197" s="234">
        <f>F73</f>
        <v>60</v>
      </c>
      <c r="S197" s="234">
        <f>F90</f>
        <v>77</v>
      </c>
      <c r="T197" s="234">
        <f>F100</f>
        <v>87</v>
      </c>
      <c r="U197" s="234">
        <f>F117</f>
        <v>104</v>
      </c>
      <c r="V197" s="235">
        <f>F127</f>
        <v>114</v>
      </c>
      <c r="W197" s="239">
        <f t="shared" si="44"/>
        <v>1105</v>
      </c>
      <c r="X197" s="223"/>
      <c r="Y197" s="236" t="s">
        <v>46</v>
      </c>
      <c r="Z197" s="237" t="s">
        <v>156</v>
      </c>
      <c r="AA197" s="237" t="s">
        <v>52</v>
      </c>
      <c r="AB197" s="237" t="s">
        <v>368</v>
      </c>
      <c r="AC197" s="237" t="s">
        <v>144</v>
      </c>
      <c r="AD197" s="237" t="s">
        <v>17</v>
      </c>
      <c r="AE197" s="237" t="s">
        <v>116</v>
      </c>
      <c r="AF197" s="237" t="s">
        <v>59</v>
      </c>
      <c r="AG197" s="237" t="s">
        <v>47</v>
      </c>
      <c r="AH197" s="237" t="s">
        <v>77</v>
      </c>
      <c r="AI197" s="237" t="s">
        <v>153</v>
      </c>
      <c r="AJ197" s="237" t="s">
        <v>385</v>
      </c>
      <c r="AK197" s="238" t="s">
        <v>128</v>
      </c>
      <c r="AL197" s="227"/>
      <c r="AN197" s="219"/>
      <c r="AO197" s="233">
        <f>F115</f>
        <v>102</v>
      </c>
      <c r="AP197" s="234">
        <f>F143</f>
        <v>130</v>
      </c>
      <c r="AQ197" s="234">
        <f>F158</f>
        <v>145</v>
      </c>
      <c r="AR197" s="234">
        <f>F17</f>
        <v>4</v>
      </c>
      <c r="AS197" s="234">
        <f>F45</f>
        <v>32</v>
      </c>
      <c r="AT197" s="234">
        <f>F73</f>
        <v>60</v>
      </c>
      <c r="AU197" s="234">
        <f>F101</f>
        <v>88</v>
      </c>
      <c r="AV197" s="234">
        <f>F129</f>
        <v>116</v>
      </c>
      <c r="AW197" s="234">
        <f>F144</f>
        <v>131</v>
      </c>
      <c r="AX197" s="234">
        <f>F172</f>
        <v>159</v>
      </c>
      <c r="AY197" s="234">
        <f>F31</f>
        <v>18</v>
      </c>
      <c r="AZ197" s="234">
        <f>F59</f>
        <v>46</v>
      </c>
      <c r="BA197" s="235">
        <f>F87</f>
        <v>74</v>
      </c>
      <c r="BB197" s="239">
        <f t="shared" si="45"/>
        <v>1105</v>
      </c>
      <c r="BC197" s="223"/>
      <c r="BD197" s="236" t="s">
        <v>9</v>
      </c>
      <c r="BE197" s="237" t="s">
        <v>383</v>
      </c>
      <c r="BF197" s="237" t="s">
        <v>121</v>
      </c>
      <c r="BG197" s="237" t="s">
        <v>82</v>
      </c>
      <c r="BH197" s="237" t="s">
        <v>114</v>
      </c>
      <c r="BI197" s="237" t="s">
        <v>47</v>
      </c>
      <c r="BJ197" s="237" t="s">
        <v>95</v>
      </c>
      <c r="BK197" s="237" t="s">
        <v>131</v>
      </c>
      <c r="BL197" s="237" t="s">
        <v>156</v>
      </c>
      <c r="BM197" s="237" t="s">
        <v>368</v>
      </c>
      <c r="BN197" s="237" t="s">
        <v>91</v>
      </c>
      <c r="BO197" s="237" t="s">
        <v>59</v>
      </c>
      <c r="BP197" s="238" t="s">
        <v>70</v>
      </c>
      <c r="BQ197" s="227"/>
    </row>
    <row r="198" spans="9:69" x14ac:dyDescent="0.2">
      <c r="I198" s="219"/>
      <c r="J198" s="233">
        <f>F163</f>
        <v>150</v>
      </c>
      <c r="K198" s="234">
        <f>F177</f>
        <v>164</v>
      </c>
      <c r="L198" s="234">
        <f>F25</f>
        <v>12</v>
      </c>
      <c r="M198" s="234">
        <f>F35</f>
        <v>22</v>
      </c>
      <c r="N198" s="234">
        <f>F52</f>
        <v>39</v>
      </c>
      <c r="O198" s="234">
        <f>F62</f>
        <v>49</v>
      </c>
      <c r="P198" s="234">
        <f>F76</f>
        <v>63</v>
      </c>
      <c r="Q198" s="234">
        <f>F79</f>
        <v>66</v>
      </c>
      <c r="R198" s="234">
        <f>F97</f>
        <v>84</v>
      </c>
      <c r="S198" s="234">
        <f>F107</f>
        <v>94</v>
      </c>
      <c r="T198" s="234">
        <f>F122</f>
        <v>109</v>
      </c>
      <c r="U198" s="234">
        <f>F132</f>
        <v>119</v>
      </c>
      <c r="V198" s="235">
        <f>F147</f>
        <v>134</v>
      </c>
      <c r="W198" s="239">
        <f t="shared" si="44"/>
        <v>1105</v>
      </c>
      <c r="X198" s="223"/>
      <c r="Y198" s="236" t="s">
        <v>25</v>
      </c>
      <c r="Z198" s="237" t="s">
        <v>386</v>
      </c>
      <c r="AA198" s="237" t="s">
        <v>168</v>
      </c>
      <c r="AB198" s="237" t="s">
        <v>100</v>
      </c>
      <c r="AC198" s="237" t="s">
        <v>379</v>
      </c>
      <c r="AD198" s="237" t="s">
        <v>31</v>
      </c>
      <c r="AE198" s="237" t="s">
        <v>73</v>
      </c>
      <c r="AF198" s="237" t="s">
        <v>15</v>
      </c>
      <c r="AG198" s="237" t="s">
        <v>71</v>
      </c>
      <c r="AH198" s="237" t="s">
        <v>51</v>
      </c>
      <c r="AI198" s="237" t="s">
        <v>107</v>
      </c>
      <c r="AJ198" s="237" t="s">
        <v>175</v>
      </c>
      <c r="AK198" s="238" t="s">
        <v>109</v>
      </c>
      <c r="AL198" s="227"/>
      <c r="AN198" s="219"/>
      <c r="AO198" s="233">
        <f>F119</f>
        <v>106</v>
      </c>
      <c r="AP198" s="234">
        <f>F147</f>
        <v>134</v>
      </c>
      <c r="AQ198" s="234">
        <f>F175</f>
        <v>162</v>
      </c>
      <c r="AR198" s="234">
        <f>F34</f>
        <v>21</v>
      </c>
      <c r="AS198" s="234">
        <f>F62</f>
        <v>49</v>
      </c>
      <c r="AT198" s="234">
        <f>F90</f>
        <v>77</v>
      </c>
      <c r="AU198" s="234">
        <f>F105</f>
        <v>92</v>
      </c>
      <c r="AV198" s="234">
        <f>F133</f>
        <v>120</v>
      </c>
      <c r="AW198" s="234">
        <f>F161</f>
        <v>148</v>
      </c>
      <c r="AX198" s="234">
        <f>F20</f>
        <v>7</v>
      </c>
      <c r="AY198" s="234">
        <f>F48</f>
        <v>35</v>
      </c>
      <c r="AZ198" s="234">
        <f>F76</f>
        <v>63</v>
      </c>
      <c r="BA198" s="235">
        <f>F104</f>
        <v>91</v>
      </c>
      <c r="BB198" s="239">
        <f t="shared" si="45"/>
        <v>1105</v>
      </c>
      <c r="BC198" s="223"/>
      <c r="BD198" s="236" t="s">
        <v>134</v>
      </c>
      <c r="BE198" s="237" t="s">
        <v>109</v>
      </c>
      <c r="BF198" s="237" t="s">
        <v>374</v>
      </c>
      <c r="BG198" s="237" t="s">
        <v>54</v>
      </c>
      <c r="BH198" s="237" t="s">
        <v>31</v>
      </c>
      <c r="BI198" s="237" t="s">
        <v>77</v>
      </c>
      <c r="BJ198" s="237" t="s">
        <v>166</v>
      </c>
      <c r="BK198" s="237" t="s">
        <v>38</v>
      </c>
      <c r="BL198" s="237" t="s">
        <v>78</v>
      </c>
      <c r="BM198" s="237" t="s">
        <v>43</v>
      </c>
      <c r="BN198" s="237" t="s">
        <v>26</v>
      </c>
      <c r="BO198" s="237" t="s">
        <v>73</v>
      </c>
      <c r="BP198" s="238" t="s">
        <v>391</v>
      </c>
      <c r="BQ198" s="227"/>
    </row>
    <row r="199" spans="9:69" x14ac:dyDescent="0.2">
      <c r="I199" s="219"/>
      <c r="J199" s="233">
        <f>F14</f>
        <v>1</v>
      </c>
      <c r="K199" s="234">
        <f>F32</f>
        <v>19</v>
      </c>
      <c r="L199" s="234">
        <f>F42</f>
        <v>29</v>
      </c>
      <c r="M199" s="234">
        <f>F57</f>
        <v>44</v>
      </c>
      <c r="N199" s="234">
        <f>F67</f>
        <v>54</v>
      </c>
      <c r="O199" s="234">
        <f>F82</f>
        <v>69</v>
      </c>
      <c r="P199" s="234">
        <f>F98</f>
        <v>85</v>
      </c>
      <c r="Q199" s="234">
        <f>F112</f>
        <v>99</v>
      </c>
      <c r="R199" s="234">
        <f>F129</f>
        <v>116</v>
      </c>
      <c r="S199" s="234">
        <f>F139</f>
        <v>126</v>
      </c>
      <c r="T199" s="234">
        <f>F156</f>
        <v>143</v>
      </c>
      <c r="U199" s="234">
        <f>F166</f>
        <v>153</v>
      </c>
      <c r="V199" s="235">
        <f>F180</f>
        <v>167</v>
      </c>
      <c r="W199" s="239">
        <f t="shared" si="44"/>
        <v>1105</v>
      </c>
      <c r="X199" s="223"/>
      <c r="Y199" s="236" t="s">
        <v>55</v>
      </c>
      <c r="Z199" s="237" t="s">
        <v>34</v>
      </c>
      <c r="AA199" s="237" t="s">
        <v>16</v>
      </c>
      <c r="AB199" s="237" t="s">
        <v>105</v>
      </c>
      <c r="AC199" s="237" t="s">
        <v>18</v>
      </c>
      <c r="AD199" s="237" t="s">
        <v>152</v>
      </c>
      <c r="AE199" s="237" t="s">
        <v>103</v>
      </c>
      <c r="AF199" s="237" t="s">
        <v>24</v>
      </c>
      <c r="AG199" s="237" t="s">
        <v>131</v>
      </c>
      <c r="AH199" s="237" t="s">
        <v>111</v>
      </c>
      <c r="AI199" s="237" t="s">
        <v>376</v>
      </c>
      <c r="AJ199" s="237" t="s">
        <v>67</v>
      </c>
      <c r="AK199" s="238" t="s">
        <v>396</v>
      </c>
      <c r="AL199" s="227"/>
      <c r="AN199" s="219"/>
      <c r="AO199" s="233">
        <f>F136</f>
        <v>123</v>
      </c>
      <c r="AP199" s="234">
        <f>F164</f>
        <v>151</v>
      </c>
      <c r="AQ199" s="234">
        <f>F23</f>
        <v>10</v>
      </c>
      <c r="AR199" s="234">
        <f>F51</f>
        <v>38</v>
      </c>
      <c r="AS199" s="234">
        <f>F66</f>
        <v>53</v>
      </c>
      <c r="AT199" s="234">
        <f>F94</f>
        <v>81</v>
      </c>
      <c r="AU199" s="234">
        <f>F122</f>
        <v>109</v>
      </c>
      <c r="AV199" s="234">
        <f>F150</f>
        <v>137</v>
      </c>
      <c r="AW199" s="234">
        <f>F178</f>
        <v>165</v>
      </c>
      <c r="AX199" s="234">
        <f>F37</f>
        <v>24</v>
      </c>
      <c r="AY199" s="234">
        <f>F65</f>
        <v>52</v>
      </c>
      <c r="AZ199" s="234">
        <f>F80</f>
        <v>67</v>
      </c>
      <c r="BA199" s="235">
        <f>F108</f>
        <v>95</v>
      </c>
      <c r="BB199" s="239">
        <f t="shared" si="45"/>
        <v>1105</v>
      </c>
      <c r="BC199" s="223"/>
      <c r="BD199" s="236" t="s">
        <v>97</v>
      </c>
      <c r="BE199" s="237" t="s">
        <v>143</v>
      </c>
      <c r="BF199" s="237" t="s">
        <v>115</v>
      </c>
      <c r="BG199" s="237" t="s">
        <v>57</v>
      </c>
      <c r="BH199" s="237" t="s">
        <v>138</v>
      </c>
      <c r="BI199" s="237" t="s">
        <v>163</v>
      </c>
      <c r="BJ199" s="237" t="s">
        <v>107</v>
      </c>
      <c r="BK199" s="237" t="s">
        <v>41</v>
      </c>
      <c r="BL199" s="237" t="s">
        <v>367</v>
      </c>
      <c r="BM199" s="237" t="s">
        <v>65</v>
      </c>
      <c r="BN199" s="237" t="s">
        <v>400</v>
      </c>
      <c r="BO199" s="237" t="s">
        <v>21</v>
      </c>
      <c r="BP199" s="238" t="s">
        <v>56</v>
      </c>
      <c r="BQ199" s="227"/>
    </row>
    <row r="200" spans="9:69" x14ac:dyDescent="0.2">
      <c r="I200" s="219"/>
      <c r="J200" s="233">
        <f>F47</f>
        <v>34</v>
      </c>
      <c r="K200" s="234">
        <f>F64</f>
        <v>51</v>
      </c>
      <c r="L200" s="234">
        <f>F74</f>
        <v>61</v>
      </c>
      <c r="M200" s="234">
        <f>F91</f>
        <v>78</v>
      </c>
      <c r="N200" s="234">
        <f>F101</f>
        <v>88</v>
      </c>
      <c r="O200" s="234">
        <f>F115</f>
        <v>102</v>
      </c>
      <c r="P200" s="234">
        <f>F118</f>
        <v>105</v>
      </c>
      <c r="Q200" s="234">
        <f>F136</f>
        <v>123</v>
      </c>
      <c r="R200" s="234">
        <f>F146</f>
        <v>133</v>
      </c>
      <c r="S200" s="234">
        <f>F161</f>
        <v>148</v>
      </c>
      <c r="T200" s="234">
        <f>F171</f>
        <v>158</v>
      </c>
      <c r="U200" s="234">
        <f>F17</f>
        <v>4</v>
      </c>
      <c r="V200" s="235">
        <f>F33</f>
        <v>20</v>
      </c>
      <c r="W200" s="239">
        <f t="shared" si="44"/>
        <v>1105</v>
      </c>
      <c r="X200" s="223"/>
      <c r="Y200" s="236" t="s">
        <v>160</v>
      </c>
      <c r="Z200" s="237" t="s">
        <v>146</v>
      </c>
      <c r="AA200" s="237" t="s">
        <v>61</v>
      </c>
      <c r="AB200" s="237" t="s">
        <v>369</v>
      </c>
      <c r="AC200" s="237" t="s">
        <v>95</v>
      </c>
      <c r="AD200" s="237" t="s">
        <v>9</v>
      </c>
      <c r="AE200" s="237" t="s">
        <v>141</v>
      </c>
      <c r="AF200" s="237" t="s">
        <v>97</v>
      </c>
      <c r="AG200" s="237" t="s">
        <v>126</v>
      </c>
      <c r="AH200" s="237" t="s">
        <v>78</v>
      </c>
      <c r="AI200" s="237" t="s">
        <v>384</v>
      </c>
      <c r="AJ200" s="237" t="s">
        <v>82</v>
      </c>
      <c r="AK200" s="238" t="s">
        <v>64</v>
      </c>
      <c r="AL200" s="227"/>
      <c r="AN200" s="219"/>
      <c r="AO200" s="233">
        <f>F153</f>
        <v>140</v>
      </c>
      <c r="AP200" s="234">
        <f>F181</f>
        <v>168</v>
      </c>
      <c r="AQ200" s="234">
        <f>F27</f>
        <v>14</v>
      </c>
      <c r="AR200" s="234">
        <f>F55</f>
        <v>42</v>
      </c>
      <c r="AS200" s="234">
        <f>F83</f>
        <v>70</v>
      </c>
      <c r="AT200" s="234">
        <f>F111</f>
        <v>98</v>
      </c>
      <c r="AU200" s="234">
        <f>F139</f>
        <v>126</v>
      </c>
      <c r="AV200" s="234">
        <f>F167</f>
        <v>154</v>
      </c>
      <c r="AW200" s="234">
        <f>F26</f>
        <v>13</v>
      </c>
      <c r="AX200" s="234">
        <f>F41</f>
        <v>28</v>
      </c>
      <c r="AY200" s="234">
        <f>F69</f>
        <v>56</v>
      </c>
      <c r="AZ200" s="234">
        <f>F97</f>
        <v>84</v>
      </c>
      <c r="BA200" s="235">
        <f>F125</f>
        <v>112</v>
      </c>
      <c r="BB200" s="239">
        <f t="shared" si="45"/>
        <v>1105</v>
      </c>
      <c r="BC200" s="223"/>
      <c r="BD200" s="236" t="s">
        <v>8</v>
      </c>
      <c r="BE200" s="237" t="s">
        <v>393</v>
      </c>
      <c r="BF200" s="237" t="s">
        <v>118</v>
      </c>
      <c r="BG200" s="237" t="s">
        <v>125</v>
      </c>
      <c r="BH200" s="237" t="s">
        <v>35</v>
      </c>
      <c r="BI200" s="237" t="s">
        <v>119</v>
      </c>
      <c r="BJ200" s="237" t="s">
        <v>111</v>
      </c>
      <c r="BK200" s="237" t="s">
        <v>158</v>
      </c>
      <c r="BL200" s="237" t="s">
        <v>375</v>
      </c>
      <c r="BM200" s="237" t="s">
        <v>49</v>
      </c>
      <c r="BN200" s="237" t="s">
        <v>86</v>
      </c>
      <c r="BO200" s="237" t="s">
        <v>71</v>
      </c>
      <c r="BP200" s="238" t="s">
        <v>104</v>
      </c>
      <c r="BQ200" s="227"/>
    </row>
    <row r="201" spans="9:69" x14ac:dyDescent="0.2">
      <c r="I201" s="219"/>
      <c r="J201" s="233">
        <f>F71</f>
        <v>58</v>
      </c>
      <c r="K201" s="234">
        <f>F81</f>
        <v>68</v>
      </c>
      <c r="L201" s="234">
        <f>F96</f>
        <v>83</v>
      </c>
      <c r="M201" s="234">
        <f>F106</f>
        <v>93</v>
      </c>
      <c r="N201" s="234">
        <f>F121</f>
        <v>108</v>
      </c>
      <c r="O201" s="234">
        <f>F137</f>
        <v>124</v>
      </c>
      <c r="P201" s="234">
        <f>F151</f>
        <v>138</v>
      </c>
      <c r="Q201" s="234">
        <f>F168</f>
        <v>155</v>
      </c>
      <c r="R201" s="234">
        <f>F178</f>
        <v>165</v>
      </c>
      <c r="S201" s="234">
        <f>F26</f>
        <v>13</v>
      </c>
      <c r="T201" s="234">
        <f>F36</f>
        <v>23</v>
      </c>
      <c r="U201" s="234">
        <f>F50</f>
        <v>37</v>
      </c>
      <c r="V201" s="235">
        <f>F53</f>
        <v>40</v>
      </c>
      <c r="W201" s="239">
        <f t="shared" si="44"/>
        <v>1105</v>
      </c>
      <c r="X201" s="223"/>
      <c r="Y201" s="236" t="s">
        <v>122</v>
      </c>
      <c r="Z201" s="237" t="s">
        <v>94</v>
      </c>
      <c r="AA201" s="237" t="s">
        <v>80</v>
      </c>
      <c r="AB201" s="237" t="s">
        <v>66</v>
      </c>
      <c r="AC201" s="237" t="s">
        <v>108</v>
      </c>
      <c r="AD201" s="237" t="s">
        <v>113</v>
      </c>
      <c r="AE201" s="237" t="s">
        <v>98</v>
      </c>
      <c r="AF201" s="237" t="s">
        <v>62</v>
      </c>
      <c r="AG201" s="237" t="s">
        <v>367</v>
      </c>
      <c r="AH201" s="237" t="s">
        <v>375</v>
      </c>
      <c r="AI201" s="237" t="s">
        <v>127</v>
      </c>
      <c r="AJ201" s="237" t="s">
        <v>176</v>
      </c>
      <c r="AK201" s="238" t="s">
        <v>130</v>
      </c>
      <c r="AL201" s="227"/>
      <c r="AN201" s="219"/>
      <c r="AO201" s="233">
        <f>F157</f>
        <v>144</v>
      </c>
      <c r="AP201" s="234">
        <f>F16</f>
        <v>3</v>
      </c>
      <c r="AQ201" s="234">
        <f>F44</f>
        <v>31</v>
      </c>
      <c r="AR201" s="234">
        <f>F72</f>
        <v>59</v>
      </c>
      <c r="AS201" s="234">
        <f>F100</f>
        <v>87</v>
      </c>
      <c r="AT201" s="234">
        <f>F128</f>
        <v>115</v>
      </c>
      <c r="AU201" s="234">
        <f>F156</f>
        <v>143</v>
      </c>
      <c r="AV201" s="234">
        <f>F171</f>
        <v>158</v>
      </c>
      <c r="AW201" s="234">
        <f>F30</f>
        <v>17</v>
      </c>
      <c r="AX201" s="234">
        <f>F58</f>
        <v>45</v>
      </c>
      <c r="AY201" s="234">
        <f>F86</f>
        <v>73</v>
      </c>
      <c r="AZ201" s="234">
        <f>F114</f>
        <v>101</v>
      </c>
      <c r="BA201" s="235">
        <f>F142</f>
        <v>129</v>
      </c>
      <c r="BB201" s="239">
        <f t="shared" si="45"/>
        <v>1105</v>
      </c>
      <c r="BC201" s="223"/>
      <c r="BD201" s="236" t="s">
        <v>169</v>
      </c>
      <c r="BE201" s="237" t="s">
        <v>72</v>
      </c>
      <c r="BF201" s="237" t="s">
        <v>136</v>
      </c>
      <c r="BG201" s="237" t="s">
        <v>142</v>
      </c>
      <c r="BH201" s="237" t="s">
        <v>153</v>
      </c>
      <c r="BI201" s="237" t="s">
        <v>148</v>
      </c>
      <c r="BJ201" s="237" t="s">
        <v>376</v>
      </c>
      <c r="BK201" s="237" t="s">
        <v>384</v>
      </c>
      <c r="BL201" s="237" t="s">
        <v>23</v>
      </c>
      <c r="BM201" s="237" t="s">
        <v>13</v>
      </c>
      <c r="BN201" s="237" t="s">
        <v>81</v>
      </c>
      <c r="BO201" s="237" t="s">
        <v>45</v>
      </c>
      <c r="BP201" s="238" t="s">
        <v>96</v>
      </c>
      <c r="BQ201" s="227"/>
    </row>
    <row r="202" spans="9:69" x14ac:dyDescent="0.2">
      <c r="I202" s="219"/>
      <c r="J202" s="233">
        <f>F103</f>
        <v>90</v>
      </c>
      <c r="K202" s="234">
        <f>F113</f>
        <v>100</v>
      </c>
      <c r="L202" s="234">
        <f>F130</f>
        <v>117</v>
      </c>
      <c r="M202" s="234">
        <f>F140</f>
        <v>127</v>
      </c>
      <c r="N202" s="234">
        <f>F154</f>
        <v>141</v>
      </c>
      <c r="O202" s="234">
        <f>F157</f>
        <v>144</v>
      </c>
      <c r="P202" s="234">
        <f>F175</f>
        <v>162</v>
      </c>
      <c r="Q202" s="234">
        <f>F16</f>
        <v>3</v>
      </c>
      <c r="R202" s="234">
        <f>F31</f>
        <v>18</v>
      </c>
      <c r="S202" s="234">
        <f>F41</f>
        <v>28</v>
      </c>
      <c r="T202" s="234">
        <f>F56</f>
        <v>43</v>
      </c>
      <c r="U202" s="234">
        <f>F72</f>
        <v>59</v>
      </c>
      <c r="V202" s="235">
        <f>F86</f>
        <v>73</v>
      </c>
      <c r="W202" s="239">
        <f t="shared" si="44"/>
        <v>1105</v>
      </c>
      <c r="X202" s="223"/>
      <c r="Y202" s="236" t="s">
        <v>12</v>
      </c>
      <c r="Z202" s="237" t="s">
        <v>89</v>
      </c>
      <c r="AA202" s="237" t="s">
        <v>323</v>
      </c>
      <c r="AB202" s="237" t="s">
        <v>11</v>
      </c>
      <c r="AC202" s="237" t="s">
        <v>10</v>
      </c>
      <c r="AD202" s="237" t="s">
        <v>169</v>
      </c>
      <c r="AE202" s="237" t="s">
        <v>374</v>
      </c>
      <c r="AF202" s="237" t="s">
        <v>72</v>
      </c>
      <c r="AG202" s="237" t="s">
        <v>91</v>
      </c>
      <c r="AH202" s="237" t="s">
        <v>49</v>
      </c>
      <c r="AI202" s="237" t="s">
        <v>39</v>
      </c>
      <c r="AJ202" s="237" t="s">
        <v>142</v>
      </c>
      <c r="AK202" s="238" t="s">
        <v>81</v>
      </c>
      <c r="AL202" s="227"/>
      <c r="AN202" s="219"/>
      <c r="AO202" s="233">
        <f>F174</f>
        <v>161</v>
      </c>
      <c r="AP202" s="234">
        <f>F33</f>
        <v>20</v>
      </c>
      <c r="AQ202" s="234">
        <f>F61</f>
        <v>48</v>
      </c>
      <c r="AR202" s="234">
        <f>F89</f>
        <v>76</v>
      </c>
      <c r="AS202" s="234">
        <f>F117</f>
        <v>104</v>
      </c>
      <c r="AT202" s="234">
        <f>F132</f>
        <v>119</v>
      </c>
      <c r="AU202" s="234">
        <f>F160</f>
        <v>147</v>
      </c>
      <c r="AV202" s="234">
        <f>F19</f>
        <v>6</v>
      </c>
      <c r="AW202" s="234">
        <f>F47</f>
        <v>34</v>
      </c>
      <c r="AX202" s="234">
        <f>F75</f>
        <v>62</v>
      </c>
      <c r="AY202" s="234">
        <f>F103</f>
        <v>90</v>
      </c>
      <c r="AZ202" s="234">
        <f>F118</f>
        <v>105</v>
      </c>
      <c r="BA202" s="235">
        <f>F146</f>
        <v>133</v>
      </c>
      <c r="BB202" s="239">
        <f t="shared" si="45"/>
        <v>1105</v>
      </c>
      <c r="BC202" s="223"/>
      <c r="BD202" s="236" t="s">
        <v>377</v>
      </c>
      <c r="BE202" s="237" t="s">
        <v>64</v>
      </c>
      <c r="BF202" s="237" t="s">
        <v>101</v>
      </c>
      <c r="BG202" s="237" t="s">
        <v>88</v>
      </c>
      <c r="BH202" s="237" t="s">
        <v>385</v>
      </c>
      <c r="BI202" s="237" t="s">
        <v>175</v>
      </c>
      <c r="BJ202" s="237" t="s">
        <v>147</v>
      </c>
      <c r="BK202" s="237" t="s">
        <v>28</v>
      </c>
      <c r="BL202" s="237" t="s">
        <v>160</v>
      </c>
      <c r="BM202" s="237" t="s">
        <v>44</v>
      </c>
      <c r="BN202" s="237" t="s">
        <v>12</v>
      </c>
      <c r="BO202" s="237" t="s">
        <v>141</v>
      </c>
      <c r="BP202" s="238" t="s">
        <v>126</v>
      </c>
      <c r="BQ202" s="227"/>
    </row>
    <row r="203" spans="9:69" x14ac:dyDescent="0.2">
      <c r="I203" s="219"/>
      <c r="J203" s="233">
        <f>F120</f>
        <v>107</v>
      </c>
      <c r="K203" s="234">
        <f>F135</f>
        <v>122</v>
      </c>
      <c r="L203" s="234">
        <f>F145</f>
        <v>132</v>
      </c>
      <c r="M203" s="234">
        <f>F160</f>
        <v>147</v>
      </c>
      <c r="N203" s="234">
        <f>F176</f>
        <v>163</v>
      </c>
      <c r="O203" s="234">
        <f>F21</f>
        <v>8</v>
      </c>
      <c r="P203" s="234">
        <f>F38</f>
        <v>25</v>
      </c>
      <c r="Q203" s="234">
        <f>F48</f>
        <v>35</v>
      </c>
      <c r="R203" s="234">
        <f>F65</f>
        <v>52</v>
      </c>
      <c r="S203" s="234">
        <f>F75</f>
        <v>62</v>
      </c>
      <c r="T203" s="234">
        <f>F89</f>
        <v>76</v>
      </c>
      <c r="U203" s="234">
        <f>F92</f>
        <v>79</v>
      </c>
      <c r="V203" s="235">
        <f>F110</f>
        <v>97</v>
      </c>
      <c r="W203" s="239">
        <f t="shared" si="44"/>
        <v>1105</v>
      </c>
      <c r="X203" s="223"/>
      <c r="Y203" s="236" t="s">
        <v>22</v>
      </c>
      <c r="Z203" s="237" t="s">
        <v>155</v>
      </c>
      <c r="AA203" s="237" t="s">
        <v>74</v>
      </c>
      <c r="AB203" s="237" t="s">
        <v>147</v>
      </c>
      <c r="AC203" s="237" t="s">
        <v>378</v>
      </c>
      <c r="AD203" s="237" t="s">
        <v>83</v>
      </c>
      <c r="AE203" s="237" t="s">
        <v>159</v>
      </c>
      <c r="AF203" s="237" t="s">
        <v>26</v>
      </c>
      <c r="AG203" s="237" t="s">
        <v>400</v>
      </c>
      <c r="AH203" s="237" t="s">
        <v>44</v>
      </c>
      <c r="AI203" s="237" t="s">
        <v>88</v>
      </c>
      <c r="AJ203" s="237" t="s">
        <v>84</v>
      </c>
      <c r="AK203" s="238" t="s">
        <v>145</v>
      </c>
      <c r="AL203" s="227"/>
      <c r="AN203" s="219"/>
      <c r="AO203" s="233">
        <f>F22</f>
        <v>9</v>
      </c>
      <c r="AP203" s="234">
        <f>F50</f>
        <v>37</v>
      </c>
      <c r="AQ203" s="234">
        <f>F78</f>
        <v>65</v>
      </c>
      <c r="AR203" s="234">
        <f>F93</f>
        <v>80</v>
      </c>
      <c r="AS203" s="234">
        <f>F121</f>
        <v>108</v>
      </c>
      <c r="AT203" s="234">
        <f>F149</f>
        <v>136</v>
      </c>
      <c r="AU203" s="234">
        <f>F177</f>
        <v>164</v>
      </c>
      <c r="AV203" s="234">
        <f>F36</f>
        <v>23</v>
      </c>
      <c r="AW203" s="234">
        <f>F64</f>
        <v>51</v>
      </c>
      <c r="AX203" s="234">
        <f>F79</f>
        <v>66</v>
      </c>
      <c r="AY203" s="234">
        <f>F107</f>
        <v>94</v>
      </c>
      <c r="AZ203" s="234">
        <f>F135</f>
        <v>122</v>
      </c>
      <c r="BA203" s="235">
        <f>F163</f>
        <v>150</v>
      </c>
      <c r="BB203" s="239">
        <f t="shared" si="45"/>
        <v>1105</v>
      </c>
      <c r="BC203" s="223"/>
      <c r="BD203" s="236" t="s">
        <v>150</v>
      </c>
      <c r="BE203" s="237" t="s">
        <v>176</v>
      </c>
      <c r="BF203" s="237" t="s">
        <v>366</v>
      </c>
      <c r="BG203" s="237" t="s">
        <v>87</v>
      </c>
      <c r="BH203" s="237" t="s">
        <v>108</v>
      </c>
      <c r="BI203" s="237" t="s">
        <v>75</v>
      </c>
      <c r="BJ203" s="237" t="s">
        <v>386</v>
      </c>
      <c r="BK203" s="237" t="s">
        <v>127</v>
      </c>
      <c r="BL203" s="237" t="s">
        <v>146</v>
      </c>
      <c r="BM203" s="237" t="s">
        <v>15</v>
      </c>
      <c r="BN203" s="237" t="s">
        <v>51</v>
      </c>
      <c r="BO203" s="237" t="s">
        <v>155</v>
      </c>
      <c r="BP203" s="238" t="s">
        <v>25</v>
      </c>
      <c r="BQ203" s="227"/>
    </row>
    <row r="204" spans="9:69" x14ac:dyDescent="0.2">
      <c r="I204" s="219"/>
      <c r="J204" s="233">
        <f>F152</f>
        <v>139</v>
      </c>
      <c r="K204" s="234">
        <f>F169</f>
        <v>156</v>
      </c>
      <c r="L204" s="234">
        <f>F179</f>
        <v>166</v>
      </c>
      <c r="M204" s="234">
        <f>F24</f>
        <v>11</v>
      </c>
      <c r="N204" s="234">
        <f>F27</f>
        <v>14</v>
      </c>
      <c r="O204" s="234">
        <f>F45</f>
        <v>32</v>
      </c>
      <c r="P204" s="234">
        <f>F55</f>
        <v>42</v>
      </c>
      <c r="Q204" s="234">
        <f>F70</f>
        <v>57</v>
      </c>
      <c r="R204" s="234">
        <f>F80</f>
        <v>67</v>
      </c>
      <c r="S204" s="234">
        <f>F95</f>
        <v>82</v>
      </c>
      <c r="T204" s="234">
        <f>F111</f>
        <v>98</v>
      </c>
      <c r="U204" s="234">
        <f>F125</f>
        <v>112</v>
      </c>
      <c r="V204" s="235">
        <f>F142</f>
        <v>129</v>
      </c>
      <c r="W204" s="239">
        <f t="shared" si="44"/>
        <v>1105</v>
      </c>
      <c r="X204" s="223"/>
      <c r="Y204" s="236" t="s">
        <v>30</v>
      </c>
      <c r="Z204" s="237" t="s">
        <v>397</v>
      </c>
      <c r="AA204" s="237" t="s">
        <v>365</v>
      </c>
      <c r="AB204" s="237" t="s">
        <v>120</v>
      </c>
      <c r="AC204" s="237" t="s">
        <v>118</v>
      </c>
      <c r="AD204" s="237" t="s">
        <v>114</v>
      </c>
      <c r="AE204" s="237" t="s">
        <v>125</v>
      </c>
      <c r="AF204" s="237" t="s">
        <v>29</v>
      </c>
      <c r="AG204" s="237" t="s">
        <v>21</v>
      </c>
      <c r="AH204" s="237" t="s">
        <v>69</v>
      </c>
      <c r="AI204" s="237" t="s">
        <v>119</v>
      </c>
      <c r="AJ204" s="237" t="s">
        <v>104</v>
      </c>
      <c r="AK204" s="238" t="s">
        <v>96</v>
      </c>
      <c r="AL204" s="227"/>
      <c r="AN204" s="219"/>
      <c r="AO204" s="233">
        <f>F39</f>
        <v>26</v>
      </c>
      <c r="AP204" s="234">
        <f>F54</f>
        <v>41</v>
      </c>
      <c r="AQ204" s="234">
        <f>F82</f>
        <v>69</v>
      </c>
      <c r="AR204" s="234">
        <f>F110</f>
        <v>97</v>
      </c>
      <c r="AS204" s="234">
        <f>F138</f>
        <v>125</v>
      </c>
      <c r="AT204" s="234">
        <f>F166</f>
        <v>153</v>
      </c>
      <c r="AU204" s="234">
        <f>F25</f>
        <v>12</v>
      </c>
      <c r="AV204" s="234">
        <f>F40</f>
        <v>27</v>
      </c>
      <c r="AW204" s="234">
        <f>F68</f>
        <v>55</v>
      </c>
      <c r="AX204" s="234">
        <f>F96</f>
        <v>83</v>
      </c>
      <c r="AY204" s="234">
        <f>F124</f>
        <v>111</v>
      </c>
      <c r="AZ204" s="234">
        <f>F152</f>
        <v>139</v>
      </c>
      <c r="BA204" s="235">
        <f>F180</f>
        <v>167</v>
      </c>
      <c r="BB204" s="239">
        <f t="shared" si="45"/>
        <v>1105</v>
      </c>
      <c r="BC204" s="223"/>
      <c r="BD204" s="236" t="s">
        <v>387</v>
      </c>
      <c r="BE204" s="237" t="s">
        <v>149</v>
      </c>
      <c r="BF204" s="237" t="s">
        <v>152</v>
      </c>
      <c r="BG204" s="237" t="s">
        <v>145</v>
      </c>
      <c r="BH204" s="237" t="s">
        <v>133</v>
      </c>
      <c r="BI204" s="237" t="s">
        <v>67</v>
      </c>
      <c r="BJ204" s="237" t="s">
        <v>168</v>
      </c>
      <c r="BK204" s="237" t="s">
        <v>93</v>
      </c>
      <c r="BL204" s="237" t="s">
        <v>50</v>
      </c>
      <c r="BM204" s="237" t="s">
        <v>80</v>
      </c>
      <c r="BN204" s="237" t="s">
        <v>14</v>
      </c>
      <c r="BO204" s="237" t="s">
        <v>30</v>
      </c>
      <c r="BP204" s="238" t="s">
        <v>396</v>
      </c>
      <c r="BQ204" s="227"/>
    </row>
    <row r="205" spans="9:69" ht="13.5" thickBot="1" x14ac:dyDescent="0.25">
      <c r="I205" s="219"/>
      <c r="J205" s="254">
        <f>F174</f>
        <v>161</v>
      </c>
      <c r="K205" s="255">
        <f>F15</f>
        <v>2</v>
      </c>
      <c r="L205" s="255">
        <f>F30</f>
        <v>17</v>
      </c>
      <c r="M205" s="255">
        <f>F46</f>
        <v>33</v>
      </c>
      <c r="N205" s="255">
        <f>F60</f>
        <v>47</v>
      </c>
      <c r="O205" s="255">
        <f>F77</f>
        <v>64</v>
      </c>
      <c r="P205" s="255">
        <f>F87</f>
        <v>74</v>
      </c>
      <c r="Q205" s="255">
        <f>F104</f>
        <v>91</v>
      </c>
      <c r="R205" s="255">
        <f>F114</f>
        <v>101</v>
      </c>
      <c r="S205" s="255">
        <f>F128</f>
        <v>115</v>
      </c>
      <c r="T205" s="255">
        <f>F131</f>
        <v>118</v>
      </c>
      <c r="U205" s="255">
        <f>F149</f>
        <v>136</v>
      </c>
      <c r="V205" s="256">
        <f>F159</f>
        <v>146</v>
      </c>
      <c r="W205" s="239">
        <f t="shared" si="44"/>
        <v>1105</v>
      </c>
      <c r="X205" s="223"/>
      <c r="Y205" s="257" t="s">
        <v>377</v>
      </c>
      <c r="Z205" s="258" t="s">
        <v>157</v>
      </c>
      <c r="AA205" s="258" t="s">
        <v>23</v>
      </c>
      <c r="AB205" s="258" t="s">
        <v>92</v>
      </c>
      <c r="AC205" s="258" t="s">
        <v>102</v>
      </c>
      <c r="AD205" s="258" t="s">
        <v>165</v>
      </c>
      <c r="AE205" s="258" t="s">
        <v>70</v>
      </c>
      <c r="AF205" s="258" t="s">
        <v>391</v>
      </c>
      <c r="AG205" s="258" t="s">
        <v>45</v>
      </c>
      <c r="AH205" s="258" t="s">
        <v>148</v>
      </c>
      <c r="AI205" s="258" t="s">
        <v>60</v>
      </c>
      <c r="AJ205" s="258" t="s">
        <v>75</v>
      </c>
      <c r="AK205" s="259" t="s">
        <v>112</v>
      </c>
      <c r="AL205" s="227"/>
      <c r="AN205" s="219"/>
      <c r="AO205" s="254">
        <f>F43</f>
        <v>30</v>
      </c>
      <c r="AP205" s="255">
        <f>F71</f>
        <v>58</v>
      </c>
      <c r="AQ205" s="255">
        <f>F99</f>
        <v>86</v>
      </c>
      <c r="AR205" s="255">
        <f>F127</f>
        <v>114</v>
      </c>
      <c r="AS205" s="255">
        <f>F155</f>
        <v>142</v>
      </c>
      <c r="AT205" s="255">
        <f>F170</f>
        <v>157</v>
      </c>
      <c r="AU205" s="255">
        <f>F29</f>
        <v>16</v>
      </c>
      <c r="AV205" s="255">
        <f>F57</f>
        <v>44</v>
      </c>
      <c r="AW205" s="255">
        <f>F85</f>
        <v>72</v>
      </c>
      <c r="AX205" s="255">
        <f>F113</f>
        <v>100</v>
      </c>
      <c r="AY205" s="255">
        <f>F141</f>
        <v>128</v>
      </c>
      <c r="AZ205" s="255">
        <f>F169</f>
        <v>156</v>
      </c>
      <c r="BA205" s="256">
        <f>F15</f>
        <v>2</v>
      </c>
      <c r="BB205" s="239">
        <f t="shared" si="45"/>
        <v>1105</v>
      </c>
      <c r="BC205" s="223"/>
      <c r="BD205" s="257" t="s">
        <v>116</v>
      </c>
      <c r="BE205" s="258" t="s">
        <v>122</v>
      </c>
      <c r="BF205" s="258" t="s">
        <v>40</v>
      </c>
      <c r="BG205" s="258" t="s">
        <v>128</v>
      </c>
      <c r="BH205" s="258" t="s">
        <v>123</v>
      </c>
      <c r="BI205" s="258" t="s">
        <v>392</v>
      </c>
      <c r="BJ205" s="258" t="s">
        <v>19</v>
      </c>
      <c r="BK205" s="258" t="s">
        <v>105</v>
      </c>
      <c r="BL205" s="258" t="s">
        <v>68</v>
      </c>
      <c r="BM205" s="258" t="s">
        <v>89</v>
      </c>
      <c r="BN205" s="258" t="s">
        <v>46</v>
      </c>
      <c r="BO205" s="258" t="s">
        <v>397</v>
      </c>
      <c r="BP205" s="259" t="s">
        <v>157</v>
      </c>
      <c r="BQ205" s="227"/>
    </row>
    <row r="206" spans="9:69" x14ac:dyDescent="0.2">
      <c r="I206" s="219"/>
      <c r="J206" s="260">
        <f t="shared" ref="J206:V206" si="46">J193+J194+J195+J196+J197+J198+J199+J200+J201+J202+J203+J204+J205</f>
        <v>1105</v>
      </c>
      <c r="K206" s="261">
        <f t="shared" si="46"/>
        <v>1105</v>
      </c>
      <c r="L206" s="261">
        <f t="shared" si="46"/>
        <v>1105</v>
      </c>
      <c r="M206" s="261">
        <f t="shared" si="46"/>
        <v>1105</v>
      </c>
      <c r="N206" s="261">
        <f t="shared" si="46"/>
        <v>1105</v>
      </c>
      <c r="O206" s="261">
        <f t="shared" si="46"/>
        <v>1105</v>
      </c>
      <c r="P206" s="261">
        <f t="shared" si="46"/>
        <v>1105</v>
      </c>
      <c r="Q206" s="261">
        <f t="shared" si="46"/>
        <v>1105</v>
      </c>
      <c r="R206" s="261">
        <f t="shared" si="46"/>
        <v>1105</v>
      </c>
      <c r="S206" s="261">
        <f t="shared" si="46"/>
        <v>1105</v>
      </c>
      <c r="T206" s="261">
        <f t="shared" si="46"/>
        <v>1105</v>
      </c>
      <c r="U206" s="261">
        <f t="shared" si="46"/>
        <v>1105</v>
      </c>
      <c r="V206" s="261">
        <f t="shared" si="46"/>
        <v>1105</v>
      </c>
      <c r="W206" s="262">
        <f>J193^2+K194^2+L195^2+M196^2+N197^2+O198^2+P199^2+Q200^2+R201^2+S202^2+T203^2+U204^2+V205^2</f>
        <v>124865</v>
      </c>
      <c r="X206" s="22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  <c r="AK206" s="263"/>
      <c r="AL206" s="227"/>
      <c r="AN206" s="219"/>
      <c r="AO206" s="260">
        <f t="shared" ref="AO206:BA206" si="47">AO193+AO194+AO195+AO196+AO197+AO198+AO199+AO200+AO201+AO202+AO203+AO204+AO205</f>
        <v>1105</v>
      </c>
      <c r="AP206" s="261">
        <f t="shared" si="47"/>
        <v>1105</v>
      </c>
      <c r="AQ206" s="261">
        <f t="shared" si="47"/>
        <v>1105</v>
      </c>
      <c r="AR206" s="261">
        <f t="shared" si="47"/>
        <v>1105</v>
      </c>
      <c r="AS206" s="261">
        <f t="shared" si="47"/>
        <v>1105</v>
      </c>
      <c r="AT206" s="261">
        <f t="shared" si="47"/>
        <v>1105</v>
      </c>
      <c r="AU206" s="261">
        <f t="shared" si="47"/>
        <v>1105</v>
      </c>
      <c r="AV206" s="261">
        <f t="shared" si="47"/>
        <v>1105</v>
      </c>
      <c r="AW206" s="261">
        <f t="shared" si="47"/>
        <v>1105</v>
      </c>
      <c r="AX206" s="261">
        <f t="shared" si="47"/>
        <v>1105</v>
      </c>
      <c r="AY206" s="261">
        <f t="shared" si="47"/>
        <v>1105</v>
      </c>
      <c r="AZ206" s="261">
        <f t="shared" si="47"/>
        <v>1105</v>
      </c>
      <c r="BA206" s="261">
        <f t="shared" si="47"/>
        <v>1105</v>
      </c>
      <c r="BB206" s="262">
        <f>AO193+AP194+AQ195+AR196+AS197+AT198+AU199+AV200+AW201+AX202+AY203+AZ204+BA205</f>
        <v>1105</v>
      </c>
      <c r="BC206" s="223"/>
      <c r="BD206" s="263"/>
      <c r="BE206" s="263"/>
      <c r="BF206" s="263"/>
      <c r="BG206" s="263"/>
      <c r="BH206" s="263"/>
      <c r="BI206" s="263"/>
      <c r="BJ206" s="263"/>
      <c r="BK206" s="263"/>
      <c r="BL206" s="263"/>
      <c r="BM206" s="263"/>
      <c r="BN206" s="263"/>
      <c r="BO206" s="263"/>
      <c r="BP206" s="263"/>
      <c r="BQ206" s="227"/>
    </row>
    <row r="207" spans="9:69" x14ac:dyDescent="0.2">
      <c r="I207" s="219"/>
      <c r="J207" s="269">
        <f>J205+K193+L194+M195+N196+O197+P198+Q199+R200+S201+T202+U203+V204</f>
        <v>1105</v>
      </c>
      <c r="K207" s="270">
        <f>K205+J204+L193+M194+N195+O196+P197+Q198+R199+S200+T201+U202+V203</f>
        <v>1105</v>
      </c>
      <c r="L207" s="270">
        <f>L205+K204+J203+M193+N194+O195+P196+Q197+R198+S199+T200+U201+V202</f>
        <v>1105</v>
      </c>
      <c r="M207" s="270">
        <f>M205+L204+K203+J202+N193+O194+P195+Q196+R197+S198+T199+U200+V201</f>
        <v>1105</v>
      </c>
      <c r="N207" s="270">
        <f>N205+M204+L203+K202+J201+O193+P194+Q195+R196+S197+T198+U199+V200</f>
        <v>1105</v>
      </c>
      <c r="O207" s="270">
        <f>O205+N204+M203+L202+K201+J200+P193+Q194+R195+S196+T197+U198+V199</f>
        <v>1105</v>
      </c>
      <c r="P207" s="270">
        <f>P205+O204+N203+M202+L201+K200+J199+Q193+R194+S195+T196+U197+V198</f>
        <v>1105</v>
      </c>
      <c r="Q207" s="270">
        <f>Q205+P204+O203+N202+M201+L200+K199+J198+R193+S194+T195+U196+V197</f>
        <v>1105</v>
      </c>
      <c r="R207" s="270">
        <f>R205+Q204+P203+O202+N201+M200+L199+K198+J197+S193+T194+U195+V196</f>
        <v>1105</v>
      </c>
      <c r="S207" s="270">
        <f>S205+R204+Q203+P202+O201+N200+M199+L198+K197+J196+T193+U194+V195</f>
        <v>1105</v>
      </c>
      <c r="T207" s="270">
        <f>T205+S204+R203+Q202+P201+O200+N199+M198+L197+K196+J195+U193+V194</f>
        <v>1105</v>
      </c>
      <c r="U207" s="270">
        <f>U205+T204+S203+R202+Q201+P200+O199+N198+M197+L196+K195+J194+V193</f>
        <v>1105</v>
      </c>
      <c r="V207" s="270">
        <f>V205+U204+T203+S202+R201+Q200+P199+O198+N197+M196+L195+K194+J193</f>
        <v>1105</v>
      </c>
      <c r="W207" s="271">
        <f>V193^2+U194^2+T195^2+S196^2+R197^2+Q198^2+P199^2+O200^2+N201^2+M202^2+L203^2+K204^2+J205^2</f>
        <v>124865</v>
      </c>
      <c r="X207" s="223"/>
      <c r="Y207" s="237" t="s">
        <v>387</v>
      </c>
      <c r="Z207" s="237" t="s">
        <v>86</v>
      </c>
      <c r="AA207" s="237" t="s">
        <v>166</v>
      </c>
      <c r="AB207" s="237" t="s">
        <v>123</v>
      </c>
      <c r="AC207" s="237" t="s">
        <v>144</v>
      </c>
      <c r="AD207" s="237" t="s">
        <v>31</v>
      </c>
      <c r="AE207" s="237" t="s">
        <v>103</v>
      </c>
      <c r="AF207" s="237" t="s">
        <v>97</v>
      </c>
      <c r="AG207" s="237" t="s">
        <v>367</v>
      </c>
      <c r="AH207" s="237" t="s">
        <v>49</v>
      </c>
      <c r="AI207" s="237" t="s">
        <v>88</v>
      </c>
      <c r="AJ207" s="237" t="s">
        <v>104</v>
      </c>
      <c r="AK207" s="237" t="s">
        <v>112</v>
      </c>
      <c r="AL207" s="227"/>
      <c r="AN207" s="219"/>
      <c r="AO207" s="269">
        <f>AO193+AP205+AQ204+AR203+AS202+AT201+AU200+AV199+AW198+AX197+AY196+AZ195+BA194</f>
        <v>1105</v>
      </c>
      <c r="AP207" s="270">
        <f>AP193+AO194+AQ205+AR204+AS203+AT202+AU201+AV200+AW199+AX198+AY197+AZ196+BA195</f>
        <v>1105</v>
      </c>
      <c r="AQ207" s="270">
        <f>AQ193+AP194+AO195+AR205+AS204+AT203+AU202+AV201+AW200+AX199+AY198+AZ197+BA196</f>
        <v>1105</v>
      </c>
      <c r="AR207" s="270">
        <f>AR193+AQ194+AP195+AO196+AS205+AT204+AU203+AV202+AW201+AX200+AY199+AZ198+BA197</f>
        <v>1105</v>
      </c>
      <c r="AS207" s="270">
        <f>AS193+AR194+AQ195+AP196+AO197+AT205+AU204+AV203+AW202+AX201+AY200+AZ199+BA198</f>
        <v>1105</v>
      </c>
      <c r="AT207" s="270">
        <f>AT193+AS194+AR195+AQ196+AP197+AO198+AU205+AV204+AW203+AX202+AY201+AZ200+BA199</f>
        <v>1105</v>
      </c>
      <c r="AU207" s="270">
        <f>AU193+AT194+AS195+AR196+AQ197+AP198+AO199+AV205+AW204+AX203+AY202+AZ201+BA200</f>
        <v>1105</v>
      </c>
      <c r="AV207" s="270">
        <f>AV193+AU194+AT195+AS196+AR197+AQ198+AP199+AO200+AW205+AX204+AY203+AZ202+BA201</f>
        <v>1105</v>
      </c>
      <c r="AW207" s="270">
        <f>AW193+AV194+AU195+AT196+AS197+AR198+AQ199+AP200+AO201+AX205+AY204+AZ203+BA202</f>
        <v>1105</v>
      </c>
      <c r="AX207" s="270">
        <f>AX193+AW194+AV195+AU196+AT197+AS198+AR199+AQ200+AP201+AO202+AY205+AZ204+BA203</f>
        <v>1105</v>
      </c>
      <c r="AY207" s="270">
        <f>AY193+AX194+AW195+AV196+AU197+AT198+AS199+AR200+AQ201+AP202+AO203+AZ205+BA204</f>
        <v>1105</v>
      </c>
      <c r="AZ207" s="270">
        <f>AZ193+AY194+AX195+AW196+AV197+AU198+AT199+AS200+AR201+AQ202+AP203+AO204+BA205</f>
        <v>1105</v>
      </c>
      <c r="BA207" s="270">
        <f>BA193+AZ194+AY195+AX196+AW197+AV198+AU199+AT200+AS201+AR202+AQ203+AP204+AO205</f>
        <v>1105</v>
      </c>
      <c r="BB207" s="271">
        <f>BA193+AZ194+AY195+AX196+AW197+AV198+AU199+AT200+AS201+AR202+AQ203+AP204+AO205</f>
        <v>1105</v>
      </c>
      <c r="BC207" s="223"/>
      <c r="BD207" s="237" t="s">
        <v>102</v>
      </c>
      <c r="BE207" s="237" t="s">
        <v>84</v>
      </c>
      <c r="BF207" s="237" t="s">
        <v>113</v>
      </c>
      <c r="BG207" s="237" t="s">
        <v>388</v>
      </c>
      <c r="BH207" s="237" t="s">
        <v>114</v>
      </c>
      <c r="BI207" s="237" t="s">
        <v>77</v>
      </c>
      <c r="BJ207" s="237" t="s">
        <v>107</v>
      </c>
      <c r="BK207" s="237" t="s">
        <v>158</v>
      </c>
      <c r="BL207" s="237" t="s">
        <v>23</v>
      </c>
      <c r="BM207" s="237" t="s">
        <v>44</v>
      </c>
      <c r="BN207" s="237" t="s">
        <v>51</v>
      </c>
      <c r="BO207" s="237" t="s">
        <v>30</v>
      </c>
      <c r="BP207" s="237" t="s">
        <v>157</v>
      </c>
      <c r="BQ207" s="227"/>
    </row>
    <row r="208" spans="9:69" ht="13.5" thickBot="1" x14ac:dyDescent="0.25">
      <c r="I208" s="219"/>
      <c r="J208" s="272">
        <f>J193+K205+L204+M203+N202+O201+P200+Q199+R198+S197+T196+U195+V194</f>
        <v>1105</v>
      </c>
      <c r="K208" s="273">
        <f>K193+J194+L205+M204+N203+O202+P201+Q200+R199+S198+T197+U196+V195</f>
        <v>1105</v>
      </c>
      <c r="L208" s="273">
        <f>L193+K194+J195+M205+N204+O203+P202+Q201+R200+S199+T198+U197+V196</f>
        <v>1105</v>
      </c>
      <c r="M208" s="273">
        <f>M193+L194+K195+J196+N205+O204+P203+Q202+R201+S200+T199+U198+V197</f>
        <v>1105</v>
      </c>
      <c r="N208" s="273">
        <f>N193+M194+L195+K196+J197+O205+P204+Q203+R202+S201+T200+U199+V198</f>
        <v>1105</v>
      </c>
      <c r="O208" s="273">
        <f>O193+N194+M195+L196+K197+J198+P205+Q204+R203+S202+T201+U200+V199</f>
        <v>1105</v>
      </c>
      <c r="P208" s="273">
        <f>P193+O194+N195+M196+L197+K198+J199+Q205+R204+S203+T202+U201+V200</f>
        <v>1105</v>
      </c>
      <c r="Q208" s="273">
        <f>Q193+P194+O195+N196+M197+L198+K199+J200+R205+S204+T203+U202+V201</f>
        <v>1105</v>
      </c>
      <c r="R208" s="273">
        <f>R193+Q194+P195+O196+N197+M198+L199+K200+J201+S205+T204+U203+V202</f>
        <v>1105</v>
      </c>
      <c r="S208" s="273">
        <f>S193+R194+Q195+P196+O197+N198+M199+L200+K201+J202+T205+U204+V203</f>
        <v>1105</v>
      </c>
      <c r="T208" s="273">
        <f>T193+S194+R195+Q196+P197+O198+N199+M200+L201+K202+J203+U205+V204</f>
        <v>1105</v>
      </c>
      <c r="U208" s="273">
        <f>U193+T194+S195+R196+Q197+P198+O199+N200+M201+L202+K203+J204+V205</f>
        <v>1105</v>
      </c>
      <c r="V208" s="273">
        <f>V193+U194+T195+S196+R197+Q198+P199+O200+N201+M202+L203+K204+J205</f>
        <v>1105</v>
      </c>
      <c r="W208" s="274"/>
      <c r="X208" s="223"/>
      <c r="Y208" s="237" t="s">
        <v>377</v>
      </c>
      <c r="Z208" s="237" t="s">
        <v>397</v>
      </c>
      <c r="AA208" s="237" t="s">
        <v>74</v>
      </c>
      <c r="AB208" s="237" t="s">
        <v>11</v>
      </c>
      <c r="AC208" s="237" t="s">
        <v>108</v>
      </c>
      <c r="AD208" s="237" t="s">
        <v>9</v>
      </c>
      <c r="AE208" s="237" t="s">
        <v>103</v>
      </c>
      <c r="AF208" s="237" t="s">
        <v>15</v>
      </c>
      <c r="AG208" s="237" t="s">
        <v>47</v>
      </c>
      <c r="AH208" s="237" t="s">
        <v>13</v>
      </c>
      <c r="AI208" s="237" t="s">
        <v>57</v>
      </c>
      <c r="AJ208" s="237" t="s">
        <v>19</v>
      </c>
      <c r="AK208" s="237" t="s">
        <v>150</v>
      </c>
      <c r="AL208" s="227"/>
      <c r="AN208" s="219"/>
      <c r="AO208" s="272">
        <f>AO205+AP193+AQ194+AR195+AS196+AT197+AU198+AV199+AW200+AX201+AY202+AZ203+BA204</f>
        <v>1105</v>
      </c>
      <c r="AP208" s="273">
        <f>AP205+AO204+AQ193+AR194+AS195+AT196+AU197+AV198+AW199+AX200+AY201+AZ202+BA203</f>
        <v>1105</v>
      </c>
      <c r="AQ208" s="273">
        <f>AQ205+AP204+AO203+AR193+AS194+AT195+AU196+AV197+AW198+AX199+AY200+AZ201+BA202</f>
        <v>1105</v>
      </c>
      <c r="AR208" s="273">
        <f>AR205+AQ204+AP203+AO202+AS193+AT194+AU195+AV196+AW197+AX198+AY199+AZ200+BA201</f>
        <v>1105</v>
      </c>
      <c r="AS208" s="273">
        <f>AS205+AR204+AQ203+AP202+AO201+AT193+AU194+AV195+AW196+AX197+AY198+AZ199+BA200</f>
        <v>1105</v>
      </c>
      <c r="AT208" s="273">
        <f>AT205+AS204+AR203+AQ202+AP201+AO200+AU193+AV194+AW195+AX196+AY197+AZ198+BA199</f>
        <v>1105</v>
      </c>
      <c r="AU208" s="273">
        <f>AU205+AT204+AS203+AR202+AQ201+AP200+AO199+AV193+AW194+AX195+AY196+AZ197+BA198</f>
        <v>1105</v>
      </c>
      <c r="AV208" s="273">
        <f>AV205+AU204+AT203+AS202+AR201+AQ200+AP199+AO198+AW193+AX194+AY195+AZ196+BA197</f>
        <v>1105</v>
      </c>
      <c r="AW208" s="273">
        <f>AW205+AV204+AU203+AT202+AS201+AR200+AQ199+AP198+AO197+AX193+AY194+AZ195+BA196</f>
        <v>1105</v>
      </c>
      <c r="AX208" s="273">
        <f>AX205+AW204+AV203+AU202+AT201+AS200+AR199+AQ198+AP197+AO196+AY193+AZ194+BA195</f>
        <v>1105</v>
      </c>
      <c r="AY208" s="273">
        <f>AY205+AX204+AW203+AV202+AU201+AT200+AS199+AR198+AQ197+AP196+AO195+AZ193+BA194</f>
        <v>1105</v>
      </c>
      <c r="AZ208" s="273">
        <f>AZ205+AY204+AX203+AW202+AV201+AU200+AT199+AS198+AR197+AQ196+AP195+AO194+BA193</f>
        <v>1105</v>
      </c>
      <c r="BA208" s="273">
        <f>BA205+AZ204+AY203+AX202+AW201+AV200+AU199+AT198+AS197+AR196+AQ195+AP194+AO193</f>
        <v>1105</v>
      </c>
      <c r="BB208" s="281"/>
      <c r="BC208" s="223"/>
      <c r="BD208" s="237" t="s">
        <v>116</v>
      </c>
      <c r="BE208" s="237" t="s">
        <v>149</v>
      </c>
      <c r="BF208" s="237" t="s">
        <v>366</v>
      </c>
      <c r="BG208" s="237" t="s">
        <v>88</v>
      </c>
      <c r="BH208" s="237" t="s">
        <v>153</v>
      </c>
      <c r="BI208" s="237" t="s">
        <v>119</v>
      </c>
      <c r="BJ208" s="237" t="s">
        <v>107</v>
      </c>
      <c r="BK208" s="237" t="s">
        <v>38</v>
      </c>
      <c r="BL208" s="237" t="s">
        <v>156</v>
      </c>
      <c r="BM208" s="237" t="s">
        <v>62</v>
      </c>
      <c r="BN208" s="237" t="s">
        <v>365</v>
      </c>
      <c r="BO208" s="237" t="s">
        <v>83</v>
      </c>
      <c r="BP208" s="237" t="s">
        <v>34</v>
      </c>
      <c r="BQ208" s="223"/>
    </row>
    <row r="209" spans="9:69" ht="13.5" thickBot="1" x14ac:dyDescent="0.25">
      <c r="I209" s="219"/>
      <c r="J209" s="223"/>
      <c r="K209" s="223"/>
      <c r="L209" s="223"/>
      <c r="M209" s="223"/>
      <c r="N209" s="223"/>
      <c r="O209" s="223"/>
      <c r="P209" s="223"/>
      <c r="Q209" s="223"/>
      <c r="R209" s="223"/>
      <c r="S209" s="223"/>
      <c r="T209" s="223"/>
      <c r="U209" s="223"/>
      <c r="V209" s="223"/>
      <c r="W209" s="223"/>
      <c r="X209" s="223"/>
      <c r="Y209" s="223"/>
      <c r="Z209" s="223"/>
      <c r="AA209" s="223"/>
      <c r="AB209" s="223"/>
      <c r="AC209" s="223"/>
      <c r="AD209" s="223"/>
      <c r="AE209" s="223"/>
      <c r="AF209" s="223"/>
      <c r="AG209" s="223"/>
      <c r="AH209" s="223"/>
      <c r="AI209" s="223"/>
      <c r="AJ209" s="223"/>
      <c r="AK209" s="223"/>
      <c r="AL209" s="227"/>
      <c r="AN209" s="275"/>
      <c r="AO209" s="276"/>
      <c r="AP209" s="276"/>
      <c r="AQ209" s="276"/>
      <c r="AR209" s="276"/>
      <c r="AS209" s="276"/>
      <c r="AT209" s="276"/>
      <c r="AU209" s="276"/>
      <c r="AV209" s="276"/>
      <c r="AW209" s="276"/>
      <c r="AX209" s="276"/>
      <c r="AY209" s="276"/>
      <c r="AZ209" s="276"/>
      <c r="BA209" s="276"/>
      <c r="BB209" s="276"/>
      <c r="BC209" s="276"/>
      <c r="BD209" s="276"/>
      <c r="BE209" s="276"/>
      <c r="BF209" s="276"/>
      <c r="BG209" s="276"/>
      <c r="BH209" s="276"/>
      <c r="BI209" s="276"/>
      <c r="BJ209" s="276"/>
      <c r="BK209" s="276"/>
      <c r="BL209" s="276"/>
      <c r="BM209" s="276"/>
      <c r="BN209" s="276"/>
      <c r="BO209" s="276"/>
      <c r="BP209" s="276"/>
      <c r="BQ209" s="278"/>
    </row>
    <row r="210" spans="9:69" ht="13.5" thickBot="1" x14ac:dyDescent="0.25">
      <c r="I210" s="210"/>
      <c r="J210" s="210"/>
      <c r="K210" s="210" t="s">
        <v>0</v>
      </c>
      <c r="L210" s="210"/>
      <c r="M210" s="210"/>
      <c r="N210" s="210"/>
      <c r="O210" s="210"/>
      <c r="P210" s="211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1"/>
      <c r="AF210" s="210"/>
      <c r="AG210" s="210"/>
      <c r="AH210" s="210"/>
      <c r="AI210" s="210"/>
      <c r="AJ210" s="210"/>
      <c r="AK210" s="210"/>
      <c r="AL210" s="210"/>
    </row>
    <row r="211" spans="9:69" ht="13.5" thickBot="1" x14ac:dyDescent="0.25">
      <c r="I211" s="215"/>
      <c r="J211" s="216"/>
      <c r="K211" s="216"/>
      <c r="L211" s="216"/>
      <c r="M211" s="216"/>
      <c r="N211" s="216"/>
      <c r="O211" s="216"/>
      <c r="P211" s="4" t="s">
        <v>451</v>
      </c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  <c r="AE211" s="4" t="s">
        <v>452</v>
      </c>
      <c r="AF211" s="216"/>
      <c r="AG211" s="216"/>
      <c r="AH211" s="216"/>
      <c r="AI211" s="216"/>
      <c r="AJ211" s="216"/>
      <c r="AK211" s="216"/>
      <c r="AL211" s="217"/>
      <c r="AN211" s="215" t="s">
        <v>0</v>
      </c>
      <c r="AO211" s="216"/>
      <c r="AP211" s="216"/>
      <c r="AQ211" s="216"/>
      <c r="AR211" s="216"/>
      <c r="AS211" s="216"/>
      <c r="AT211" s="216"/>
      <c r="AU211" s="4" t="s">
        <v>453</v>
      </c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  <c r="BI211" s="216"/>
      <c r="BJ211" s="4" t="s">
        <v>454</v>
      </c>
      <c r="BK211" s="216"/>
      <c r="BL211" s="216"/>
      <c r="BM211" s="216"/>
      <c r="BN211" s="216"/>
      <c r="BO211" s="216"/>
      <c r="BP211" s="216"/>
      <c r="BQ211" s="217"/>
    </row>
    <row r="212" spans="9:69" x14ac:dyDescent="0.2">
      <c r="I212" s="219"/>
      <c r="J212" s="220">
        <f>F38</f>
        <v>25</v>
      </c>
      <c r="K212" s="221">
        <f>F48</f>
        <v>35</v>
      </c>
      <c r="L212" s="221">
        <f>F63</f>
        <v>50</v>
      </c>
      <c r="M212" s="221">
        <f>F66</f>
        <v>53</v>
      </c>
      <c r="N212" s="221">
        <f>F83</f>
        <v>70</v>
      </c>
      <c r="O212" s="221">
        <f>F93</f>
        <v>80</v>
      </c>
      <c r="P212" s="221">
        <f>F110</f>
        <v>97</v>
      </c>
      <c r="Q212" s="221">
        <f>F120</f>
        <v>107</v>
      </c>
      <c r="R212" s="221">
        <f>F134</f>
        <v>121</v>
      </c>
      <c r="S212" s="221">
        <f>F150</f>
        <v>137</v>
      </c>
      <c r="T212" s="221">
        <f>F164</f>
        <v>151</v>
      </c>
      <c r="U212" s="221">
        <f>F182</f>
        <v>169</v>
      </c>
      <c r="V212" s="222">
        <f>F23</f>
        <v>10</v>
      </c>
      <c r="W212" s="228">
        <f t="shared" ref="W212:W224" si="48">J212+K212+L212+M212+N212+O212+P212+Q212+R212+S212+T212+U212+V212</f>
        <v>1105</v>
      </c>
      <c r="X212" s="223"/>
      <c r="Y212" s="224" t="s">
        <v>159</v>
      </c>
      <c r="Z212" s="225" t="s">
        <v>26</v>
      </c>
      <c r="AA212" s="225" t="s">
        <v>135</v>
      </c>
      <c r="AB212" s="225" t="s">
        <v>138</v>
      </c>
      <c r="AC212" s="225" t="s">
        <v>35</v>
      </c>
      <c r="AD212" s="225" t="s">
        <v>87</v>
      </c>
      <c r="AE212" s="225" t="s">
        <v>145</v>
      </c>
      <c r="AF212" s="225" t="s">
        <v>22</v>
      </c>
      <c r="AG212" s="225" t="s">
        <v>27</v>
      </c>
      <c r="AH212" s="225" t="s">
        <v>41</v>
      </c>
      <c r="AI212" s="225" t="s">
        <v>143</v>
      </c>
      <c r="AJ212" s="225" t="s">
        <v>388</v>
      </c>
      <c r="AK212" s="226" t="s">
        <v>115</v>
      </c>
      <c r="AL212" s="227"/>
      <c r="AN212" s="219"/>
      <c r="AO212" s="220">
        <f>F83</f>
        <v>70</v>
      </c>
      <c r="AP212" s="221">
        <f>F120</f>
        <v>107</v>
      </c>
      <c r="AQ212" s="221">
        <f>F157</f>
        <v>144</v>
      </c>
      <c r="AR212" s="221">
        <f>F38</f>
        <v>25</v>
      </c>
      <c r="AS212" s="221">
        <f>F75</f>
        <v>62</v>
      </c>
      <c r="AT212" s="221">
        <f>F112</f>
        <v>99</v>
      </c>
      <c r="AU212" s="221">
        <f>F149</f>
        <v>136</v>
      </c>
      <c r="AV212" s="221">
        <f>F17</f>
        <v>4</v>
      </c>
      <c r="AW212" s="221">
        <f>F54</f>
        <v>41</v>
      </c>
      <c r="AX212" s="221">
        <f>F104</f>
        <v>91</v>
      </c>
      <c r="AY212" s="221">
        <f>F141</f>
        <v>128</v>
      </c>
      <c r="AZ212" s="221">
        <f>F178</f>
        <v>165</v>
      </c>
      <c r="BA212" s="222">
        <f>F46</f>
        <v>33</v>
      </c>
      <c r="BB212" s="228">
        <f t="shared" ref="BB212:BB224" si="49">AO212+AP212+AQ212+AR212+AS212+AT212+AU212+AV212+AW212+AX212+AY212+AZ212+BA212</f>
        <v>1105</v>
      </c>
      <c r="BC212" s="223"/>
      <c r="BD212" s="224" t="s">
        <v>35</v>
      </c>
      <c r="BE212" s="225" t="s">
        <v>22</v>
      </c>
      <c r="BF212" s="225" t="s">
        <v>169</v>
      </c>
      <c r="BG212" s="225" t="s">
        <v>159</v>
      </c>
      <c r="BH212" s="225" t="s">
        <v>44</v>
      </c>
      <c r="BI212" s="225" t="s">
        <v>24</v>
      </c>
      <c r="BJ212" s="225" t="s">
        <v>75</v>
      </c>
      <c r="BK212" s="225" t="s">
        <v>82</v>
      </c>
      <c r="BL212" s="225" t="s">
        <v>149</v>
      </c>
      <c r="BM212" s="225" t="s">
        <v>391</v>
      </c>
      <c r="BN212" s="225" t="s">
        <v>46</v>
      </c>
      <c r="BO212" s="225" t="s">
        <v>367</v>
      </c>
      <c r="BP212" s="226" t="s">
        <v>92</v>
      </c>
      <c r="BQ212" s="227"/>
    </row>
    <row r="213" spans="9:69" x14ac:dyDescent="0.2">
      <c r="I213" s="219"/>
      <c r="J213" s="233">
        <f>F55</f>
        <v>42</v>
      </c>
      <c r="K213" s="234">
        <f>F69</f>
        <v>56</v>
      </c>
      <c r="L213" s="234">
        <f>F85</f>
        <v>72</v>
      </c>
      <c r="M213" s="234">
        <f>F99</f>
        <v>86</v>
      </c>
      <c r="N213" s="234">
        <f>F117</f>
        <v>104</v>
      </c>
      <c r="O213" s="234">
        <f>F127</f>
        <v>114</v>
      </c>
      <c r="P213" s="234">
        <f>F142</f>
        <v>129</v>
      </c>
      <c r="Q213" s="234">
        <f>F152</f>
        <v>139</v>
      </c>
      <c r="R213" s="234">
        <f>F167</f>
        <v>154</v>
      </c>
      <c r="S213" s="234">
        <f>F170</f>
        <v>157</v>
      </c>
      <c r="T213" s="234">
        <f>F18</f>
        <v>5</v>
      </c>
      <c r="U213" s="234">
        <f>F28</f>
        <v>15</v>
      </c>
      <c r="V213" s="235">
        <f>F45</f>
        <v>32</v>
      </c>
      <c r="W213" s="239">
        <f t="shared" si="48"/>
        <v>1105</v>
      </c>
      <c r="X213" s="223"/>
      <c r="Y213" s="236" t="s">
        <v>125</v>
      </c>
      <c r="Z213" s="237" t="s">
        <v>86</v>
      </c>
      <c r="AA213" s="237" t="s">
        <v>68</v>
      </c>
      <c r="AB213" s="237" t="s">
        <v>40</v>
      </c>
      <c r="AC213" s="237" t="s">
        <v>385</v>
      </c>
      <c r="AD213" s="237" t="s">
        <v>128</v>
      </c>
      <c r="AE213" s="237" t="s">
        <v>96</v>
      </c>
      <c r="AF213" s="237" t="s">
        <v>30</v>
      </c>
      <c r="AG213" s="237" t="s">
        <v>158</v>
      </c>
      <c r="AH213" s="237" t="s">
        <v>392</v>
      </c>
      <c r="AI213" s="237" t="s">
        <v>144</v>
      </c>
      <c r="AJ213" s="237" t="s">
        <v>17</v>
      </c>
      <c r="AK213" s="238" t="s">
        <v>114</v>
      </c>
      <c r="AL213" s="227"/>
      <c r="AN213" s="219"/>
      <c r="AO213" s="233">
        <f>F134</f>
        <v>121</v>
      </c>
      <c r="AP213" s="234">
        <f>F171</f>
        <v>158</v>
      </c>
      <c r="AQ213" s="234">
        <f>F52</f>
        <v>39</v>
      </c>
      <c r="AR213" s="234">
        <f>F89</f>
        <v>76</v>
      </c>
      <c r="AS213" s="234">
        <f>F126</f>
        <v>113</v>
      </c>
      <c r="AT213" s="234">
        <f>F163</f>
        <v>150</v>
      </c>
      <c r="AU213" s="234">
        <f>F31</f>
        <v>18</v>
      </c>
      <c r="AV213" s="234">
        <f>F68</f>
        <v>55</v>
      </c>
      <c r="AW213" s="234">
        <f>F105</f>
        <v>92</v>
      </c>
      <c r="AX213" s="234">
        <f>F155</f>
        <v>142</v>
      </c>
      <c r="AY213" s="234">
        <f>F23</f>
        <v>10</v>
      </c>
      <c r="AZ213" s="234">
        <f>F60</f>
        <v>47</v>
      </c>
      <c r="BA213" s="235">
        <f>F97</f>
        <v>84</v>
      </c>
      <c r="BB213" s="239">
        <f t="shared" si="49"/>
        <v>1105</v>
      </c>
      <c r="BC213" s="223"/>
      <c r="BD213" s="236" t="s">
        <v>27</v>
      </c>
      <c r="BE213" s="237" t="s">
        <v>384</v>
      </c>
      <c r="BF213" s="237" t="s">
        <v>379</v>
      </c>
      <c r="BG213" s="237" t="s">
        <v>88</v>
      </c>
      <c r="BH213" s="237" t="s">
        <v>36</v>
      </c>
      <c r="BI213" s="237" t="s">
        <v>25</v>
      </c>
      <c r="BJ213" s="237" t="s">
        <v>91</v>
      </c>
      <c r="BK213" s="237" t="s">
        <v>50</v>
      </c>
      <c r="BL213" s="237" t="s">
        <v>166</v>
      </c>
      <c r="BM213" s="237" t="s">
        <v>123</v>
      </c>
      <c r="BN213" s="237" t="s">
        <v>115</v>
      </c>
      <c r="BO213" s="237" t="s">
        <v>102</v>
      </c>
      <c r="BP213" s="238" t="s">
        <v>71</v>
      </c>
      <c r="BQ213" s="227"/>
    </row>
    <row r="214" spans="9:69" x14ac:dyDescent="0.2">
      <c r="I214" s="219"/>
      <c r="J214" s="233">
        <f>F87</f>
        <v>74</v>
      </c>
      <c r="K214" s="234">
        <f>F102</f>
        <v>89</v>
      </c>
      <c r="L214" s="234">
        <f>F105</f>
        <v>92</v>
      </c>
      <c r="M214" s="234">
        <f>F122</f>
        <v>109</v>
      </c>
      <c r="N214" s="234">
        <f>F132</f>
        <v>119</v>
      </c>
      <c r="O214" s="234">
        <f>F149</f>
        <v>136</v>
      </c>
      <c r="P214" s="234">
        <f>F159</f>
        <v>146</v>
      </c>
      <c r="Q214" s="234">
        <f>F173</f>
        <v>160</v>
      </c>
      <c r="R214" s="234">
        <f>F20</f>
        <v>7</v>
      </c>
      <c r="S214" s="234">
        <f>F34</f>
        <v>21</v>
      </c>
      <c r="T214" s="234">
        <f>F52</f>
        <v>39</v>
      </c>
      <c r="U214" s="234">
        <f>F62</f>
        <v>49</v>
      </c>
      <c r="V214" s="235">
        <f>F77</f>
        <v>64</v>
      </c>
      <c r="W214" s="239">
        <f t="shared" si="48"/>
        <v>1105</v>
      </c>
      <c r="X214" s="223"/>
      <c r="Y214" s="236" t="s">
        <v>70</v>
      </c>
      <c r="Z214" s="237" t="s">
        <v>32</v>
      </c>
      <c r="AA214" s="237" t="s">
        <v>166</v>
      </c>
      <c r="AB214" s="237" t="s">
        <v>107</v>
      </c>
      <c r="AC214" s="237" t="s">
        <v>175</v>
      </c>
      <c r="AD214" s="237" t="s">
        <v>75</v>
      </c>
      <c r="AE214" s="237" t="s">
        <v>112</v>
      </c>
      <c r="AF214" s="237" t="s">
        <v>373</v>
      </c>
      <c r="AG214" s="237" t="s">
        <v>43</v>
      </c>
      <c r="AH214" s="237" t="s">
        <v>54</v>
      </c>
      <c r="AI214" s="237" t="s">
        <v>379</v>
      </c>
      <c r="AJ214" s="237" t="s">
        <v>31</v>
      </c>
      <c r="AK214" s="238" t="s">
        <v>165</v>
      </c>
      <c r="AL214" s="227"/>
      <c r="AN214" s="219"/>
      <c r="AO214" s="233">
        <f>F16</f>
        <v>3</v>
      </c>
      <c r="AP214" s="234">
        <f>F53</f>
        <v>40</v>
      </c>
      <c r="AQ214" s="234">
        <f>F103</f>
        <v>90</v>
      </c>
      <c r="AR214" s="234">
        <f>F140</f>
        <v>127</v>
      </c>
      <c r="AS214" s="234">
        <f>F177</f>
        <v>164</v>
      </c>
      <c r="AT214" s="234">
        <f>F45</f>
        <v>32</v>
      </c>
      <c r="AU214" s="234">
        <f>F82</f>
        <v>69</v>
      </c>
      <c r="AV214" s="234">
        <f>F119</f>
        <v>106</v>
      </c>
      <c r="AW214" s="234">
        <f>F169</f>
        <v>156</v>
      </c>
      <c r="AX214" s="234">
        <f>F37</f>
        <v>24</v>
      </c>
      <c r="AY214" s="234">
        <f>F74</f>
        <v>61</v>
      </c>
      <c r="AZ214" s="234">
        <f>F111</f>
        <v>98</v>
      </c>
      <c r="BA214" s="235">
        <f>F148</f>
        <v>135</v>
      </c>
      <c r="BB214" s="239">
        <f t="shared" si="49"/>
        <v>1105</v>
      </c>
      <c r="BC214" s="223"/>
      <c r="BD214" s="236" t="s">
        <v>72</v>
      </c>
      <c r="BE214" s="237" t="s">
        <v>130</v>
      </c>
      <c r="BF214" s="237" t="s">
        <v>12</v>
      </c>
      <c r="BG214" s="237" t="s">
        <v>11</v>
      </c>
      <c r="BH214" s="237" t="s">
        <v>386</v>
      </c>
      <c r="BI214" s="237" t="s">
        <v>114</v>
      </c>
      <c r="BJ214" s="237" t="s">
        <v>152</v>
      </c>
      <c r="BK214" s="237" t="s">
        <v>134</v>
      </c>
      <c r="BL214" s="237" t="s">
        <v>397</v>
      </c>
      <c r="BM214" s="237" t="s">
        <v>65</v>
      </c>
      <c r="BN214" s="237" t="s">
        <v>61</v>
      </c>
      <c r="BO214" s="237" t="s">
        <v>119</v>
      </c>
      <c r="BP214" s="238" t="s">
        <v>63</v>
      </c>
      <c r="BQ214" s="227"/>
    </row>
    <row r="215" spans="9:69" x14ac:dyDescent="0.2">
      <c r="I215" s="219"/>
      <c r="J215" s="233">
        <f>F108</f>
        <v>95</v>
      </c>
      <c r="K215" s="234">
        <f>F124</f>
        <v>111</v>
      </c>
      <c r="L215" s="234">
        <f>F138</f>
        <v>125</v>
      </c>
      <c r="M215" s="234">
        <f>F156</f>
        <v>143</v>
      </c>
      <c r="N215" s="234">
        <f>F166</f>
        <v>153</v>
      </c>
      <c r="O215" s="234">
        <f>F181</f>
        <v>168</v>
      </c>
      <c r="P215" s="234">
        <f>F22</f>
        <v>9</v>
      </c>
      <c r="Q215" s="234">
        <f>F37</f>
        <v>24</v>
      </c>
      <c r="R215" s="234">
        <f>F40</f>
        <v>27</v>
      </c>
      <c r="S215" s="234">
        <f>F57</f>
        <v>44</v>
      </c>
      <c r="T215" s="234">
        <f>F67</f>
        <v>54</v>
      </c>
      <c r="U215" s="234">
        <f>F84</f>
        <v>71</v>
      </c>
      <c r="V215" s="235">
        <f>F94</f>
        <v>81</v>
      </c>
      <c r="W215" s="239">
        <f t="shared" si="48"/>
        <v>1105</v>
      </c>
      <c r="X215" s="223"/>
      <c r="Y215" s="236" t="s">
        <v>56</v>
      </c>
      <c r="Z215" s="237" t="s">
        <v>14</v>
      </c>
      <c r="AA215" s="237" t="s">
        <v>133</v>
      </c>
      <c r="AB215" s="237" t="s">
        <v>376</v>
      </c>
      <c r="AC215" s="237" t="s">
        <v>67</v>
      </c>
      <c r="AD215" s="237" t="s">
        <v>393</v>
      </c>
      <c r="AE215" s="237" t="s">
        <v>150</v>
      </c>
      <c r="AF215" s="237" t="s">
        <v>65</v>
      </c>
      <c r="AG215" s="237" t="s">
        <v>93</v>
      </c>
      <c r="AH215" s="237" t="s">
        <v>105</v>
      </c>
      <c r="AI215" s="237" t="s">
        <v>18</v>
      </c>
      <c r="AJ215" s="237" t="s">
        <v>106</v>
      </c>
      <c r="AK215" s="238" t="s">
        <v>163</v>
      </c>
      <c r="AL215" s="227"/>
      <c r="AN215" s="219"/>
      <c r="AO215" s="233">
        <f>F67</f>
        <v>54</v>
      </c>
      <c r="AP215" s="234">
        <f>F117</f>
        <v>104</v>
      </c>
      <c r="AQ215" s="234">
        <f>F154</f>
        <v>141</v>
      </c>
      <c r="AR215" s="234">
        <f>F22</f>
        <v>9</v>
      </c>
      <c r="AS215" s="234">
        <f>F59</f>
        <v>46</v>
      </c>
      <c r="AT215" s="234">
        <f>F96</f>
        <v>83</v>
      </c>
      <c r="AU215" s="234">
        <f>F133</f>
        <v>120</v>
      </c>
      <c r="AV215" s="234">
        <f>F170</f>
        <v>157</v>
      </c>
      <c r="AW215" s="234">
        <f>F51</f>
        <v>38</v>
      </c>
      <c r="AX215" s="234">
        <f>F88</f>
        <v>75</v>
      </c>
      <c r="AY215" s="234">
        <f>F125</f>
        <v>112</v>
      </c>
      <c r="AZ215" s="234">
        <f>F162</f>
        <v>149</v>
      </c>
      <c r="BA215" s="235">
        <f>F30</f>
        <v>17</v>
      </c>
      <c r="BB215" s="239">
        <f t="shared" si="49"/>
        <v>1105</v>
      </c>
      <c r="BC215" s="223"/>
      <c r="BD215" s="236" t="s">
        <v>18</v>
      </c>
      <c r="BE215" s="237" t="s">
        <v>385</v>
      </c>
      <c r="BF215" s="237" t="s">
        <v>10</v>
      </c>
      <c r="BG215" s="237" t="s">
        <v>150</v>
      </c>
      <c r="BH215" s="237" t="s">
        <v>59</v>
      </c>
      <c r="BI215" s="237" t="s">
        <v>80</v>
      </c>
      <c r="BJ215" s="237" t="s">
        <v>38</v>
      </c>
      <c r="BK215" s="237" t="s">
        <v>392</v>
      </c>
      <c r="BL215" s="237" t="s">
        <v>57</v>
      </c>
      <c r="BM215" s="237" t="s">
        <v>162</v>
      </c>
      <c r="BN215" s="237" t="s">
        <v>104</v>
      </c>
      <c r="BO215" s="237" t="s">
        <v>52</v>
      </c>
      <c r="BP215" s="238" t="s">
        <v>23</v>
      </c>
      <c r="BQ215" s="227"/>
    </row>
    <row r="216" spans="9:69" x14ac:dyDescent="0.2">
      <c r="I216" s="219"/>
      <c r="J216" s="233">
        <f>F141</f>
        <v>128</v>
      </c>
      <c r="K216" s="234">
        <f>F144</f>
        <v>131</v>
      </c>
      <c r="L216" s="234">
        <f>F161</f>
        <v>148</v>
      </c>
      <c r="M216" s="234">
        <f>F171</f>
        <v>158</v>
      </c>
      <c r="N216" s="234">
        <f>F19</f>
        <v>6</v>
      </c>
      <c r="O216" s="234">
        <f>F29</f>
        <v>16</v>
      </c>
      <c r="P216" s="234">
        <f>F43</f>
        <v>30</v>
      </c>
      <c r="Q216" s="234">
        <f>F59</f>
        <v>46</v>
      </c>
      <c r="R216" s="234">
        <f>F73</f>
        <v>60</v>
      </c>
      <c r="S216" s="234">
        <f>F91</f>
        <v>78</v>
      </c>
      <c r="T216" s="234">
        <f>F101</f>
        <v>88</v>
      </c>
      <c r="U216" s="234">
        <f>F116</f>
        <v>103</v>
      </c>
      <c r="V216" s="235">
        <f>F126</f>
        <v>113</v>
      </c>
      <c r="W216" s="239">
        <f t="shared" si="48"/>
        <v>1105</v>
      </c>
      <c r="X216" s="223"/>
      <c r="Y216" s="236" t="s">
        <v>46</v>
      </c>
      <c r="Z216" s="237" t="s">
        <v>156</v>
      </c>
      <c r="AA216" s="237" t="s">
        <v>78</v>
      </c>
      <c r="AB216" s="237" t="s">
        <v>384</v>
      </c>
      <c r="AC216" s="237" t="s">
        <v>28</v>
      </c>
      <c r="AD216" s="237" t="s">
        <v>19</v>
      </c>
      <c r="AE216" s="237" t="s">
        <v>116</v>
      </c>
      <c r="AF216" s="237" t="s">
        <v>59</v>
      </c>
      <c r="AG216" s="237" t="s">
        <v>47</v>
      </c>
      <c r="AH216" s="237" t="s">
        <v>369</v>
      </c>
      <c r="AI216" s="237" t="s">
        <v>95</v>
      </c>
      <c r="AJ216" s="237" t="s">
        <v>139</v>
      </c>
      <c r="AK216" s="238" t="s">
        <v>36</v>
      </c>
      <c r="AL216" s="227"/>
      <c r="AN216" s="219"/>
      <c r="AO216" s="233">
        <f>F118</f>
        <v>105</v>
      </c>
      <c r="AP216" s="234">
        <f>F168</f>
        <v>155</v>
      </c>
      <c r="AQ216" s="234">
        <f>F36</f>
        <v>23</v>
      </c>
      <c r="AR216" s="234">
        <f>F73</f>
        <v>60</v>
      </c>
      <c r="AS216" s="234">
        <f>F110</f>
        <v>97</v>
      </c>
      <c r="AT216" s="234">
        <f>F147</f>
        <v>134</v>
      </c>
      <c r="AU216" s="234">
        <f>F15</f>
        <v>2</v>
      </c>
      <c r="AV216" s="234">
        <f>F65</f>
        <v>52</v>
      </c>
      <c r="AW216" s="234">
        <f>F102</f>
        <v>89</v>
      </c>
      <c r="AX216" s="234">
        <f>F139</f>
        <v>126</v>
      </c>
      <c r="AY216" s="234">
        <f>F176</f>
        <v>163</v>
      </c>
      <c r="AZ216" s="234">
        <f>F44</f>
        <v>31</v>
      </c>
      <c r="BA216" s="235">
        <f>F81</f>
        <v>68</v>
      </c>
      <c r="BB216" s="239">
        <f t="shared" si="49"/>
        <v>1105</v>
      </c>
      <c r="BC216" s="223"/>
      <c r="BD216" s="236" t="s">
        <v>141</v>
      </c>
      <c r="BE216" s="237" t="s">
        <v>62</v>
      </c>
      <c r="BF216" s="237" t="s">
        <v>127</v>
      </c>
      <c r="BG216" s="237" t="s">
        <v>47</v>
      </c>
      <c r="BH216" s="237" t="s">
        <v>145</v>
      </c>
      <c r="BI216" s="237" t="s">
        <v>109</v>
      </c>
      <c r="BJ216" s="237" t="s">
        <v>157</v>
      </c>
      <c r="BK216" s="237" t="s">
        <v>400</v>
      </c>
      <c r="BL216" s="237" t="s">
        <v>32</v>
      </c>
      <c r="BM216" s="237" t="s">
        <v>111</v>
      </c>
      <c r="BN216" s="237" t="s">
        <v>378</v>
      </c>
      <c r="BO216" s="237" t="s">
        <v>136</v>
      </c>
      <c r="BP216" s="238" t="s">
        <v>94</v>
      </c>
      <c r="BQ216" s="227"/>
    </row>
    <row r="217" spans="9:69" x14ac:dyDescent="0.2">
      <c r="I217" s="219"/>
      <c r="J217" s="233">
        <f>F163</f>
        <v>150</v>
      </c>
      <c r="K217" s="234">
        <f>F177</f>
        <v>164</v>
      </c>
      <c r="L217" s="234">
        <f>F26</f>
        <v>13</v>
      </c>
      <c r="M217" s="234">
        <f>F36</f>
        <v>23</v>
      </c>
      <c r="N217" s="234">
        <f>F51</f>
        <v>38</v>
      </c>
      <c r="O217" s="234">
        <f>F61</f>
        <v>48</v>
      </c>
      <c r="P217" s="234">
        <f>F76</f>
        <v>63</v>
      </c>
      <c r="Q217" s="234">
        <f>F79</f>
        <v>66</v>
      </c>
      <c r="R217" s="234">
        <f>F96</f>
        <v>83</v>
      </c>
      <c r="S217" s="234">
        <f>F106</f>
        <v>93</v>
      </c>
      <c r="T217" s="234">
        <f>F123</f>
        <v>110</v>
      </c>
      <c r="U217" s="234">
        <f>F133</f>
        <v>120</v>
      </c>
      <c r="V217" s="235">
        <f>F147</f>
        <v>134</v>
      </c>
      <c r="W217" s="239">
        <f t="shared" si="48"/>
        <v>1105</v>
      </c>
      <c r="X217" s="223"/>
      <c r="Y217" s="236" t="s">
        <v>25</v>
      </c>
      <c r="Z217" s="237" t="s">
        <v>386</v>
      </c>
      <c r="AA217" s="237" t="s">
        <v>375</v>
      </c>
      <c r="AB217" s="237" t="s">
        <v>127</v>
      </c>
      <c r="AC217" s="237" t="s">
        <v>57</v>
      </c>
      <c r="AD217" s="237" t="s">
        <v>101</v>
      </c>
      <c r="AE217" s="237" t="s">
        <v>73</v>
      </c>
      <c r="AF217" s="237" t="s">
        <v>15</v>
      </c>
      <c r="AG217" s="237" t="s">
        <v>80</v>
      </c>
      <c r="AH217" s="237" t="s">
        <v>66</v>
      </c>
      <c r="AI217" s="237" t="s">
        <v>58</v>
      </c>
      <c r="AJ217" s="237" t="s">
        <v>38</v>
      </c>
      <c r="AK217" s="238" t="s">
        <v>109</v>
      </c>
      <c r="AL217" s="227"/>
      <c r="AN217" s="219"/>
      <c r="AO217" s="233">
        <f>F182</f>
        <v>169</v>
      </c>
      <c r="AP217" s="234">
        <f>F50</f>
        <v>37</v>
      </c>
      <c r="AQ217" s="234">
        <f>F87</f>
        <v>74</v>
      </c>
      <c r="AR217" s="234">
        <f>F124</f>
        <v>111</v>
      </c>
      <c r="AS217" s="234">
        <f>F161</f>
        <v>148</v>
      </c>
      <c r="AT217" s="234">
        <f>F29</f>
        <v>16</v>
      </c>
      <c r="AU217" s="234">
        <f>F66</f>
        <v>53</v>
      </c>
      <c r="AV217" s="234">
        <f>F116</f>
        <v>103</v>
      </c>
      <c r="AW217" s="234">
        <f>F153</f>
        <v>140</v>
      </c>
      <c r="AX217" s="234">
        <f>F21</f>
        <v>8</v>
      </c>
      <c r="AY217" s="234">
        <f>F58</f>
        <v>45</v>
      </c>
      <c r="AZ217" s="234">
        <f>F95</f>
        <v>82</v>
      </c>
      <c r="BA217" s="235">
        <f>F132</f>
        <v>119</v>
      </c>
      <c r="BB217" s="239">
        <f t="shared" si="49"/>
        <v>1105</v>
      </c>
      <c r="BC217" s="223"/>
      <c r="BD217" s="236" t="s">
        <v>388</v>
      </c>
      <c r="BE217" s="237" t="s">
        <v>176</v>
      </c>
      <c r="BF217" s="237" t="s">
        <v>70</v>
      </c>
      <c r="BG217" s="237" t="s">
        <v>14</v>
      </c>
      <c r="BH217" s="237" t="s">
        <v>78</v>
      </c>
      <c r="BI217" s="237" t="s">
        <v>19</v>
      </c>
      <c r="BJ217" s="237" t="s">
        <v>138</v>
      </c>
      <c r="BK217" s="237" t="s">
        <v>139</v>
      </c>
      <c r="BL217" s="237" t="s">
        <v>8</v>
      </c>
      <c r="BM217" s="237" t="s">
        <v>83</v>
      </c>
      <c r="BN217" s="237" t="s">
        <v>13</v>
      </c>
      <c r="BO217" s="237" t="s">
        <v>69</v>
      </c>
      <c r="BP217" s="238" t="s">
        <v>175</v>
      </c>
      <c r="BQ217" s="227"/>
    </row>
    <row r="218" spans="9:69" x14ac:dyDescent="0.2">
      <c r="I218" s="219"/>
      <c r="J218" s="233">
        <f>F14</f>
        <v>1</v>
      </c>
      <c r="K218" s="234">
        <f>F31</f>
        <v>18</v>
      </c>
      <c r="L218" s="234">
        <f>F41</f>
        <v>28</v>
      </c>
      <c r="M218" s="234">
        <f>F58</f>
        <v>45</v>
      </c>
      <c r="N218" s="234">
        <f>F68</f>
        <v>55</v>
      </c>
      <c r="O218" s="234">
        <f>F82</f>
        <v>69</v>
      </c>
      <c r="P218" s="234">
        <f>F98</f>
        <v>85</v>
      </c>
      <c r="Q218" s="234">
        <f>F112</f>
        <v>99</v>
      </c>
      <c r="R218" s="234">
        <f>F130</f>
        <v>117</v>
      </c>
      <c r="S218" s="234">
        <f>F140</f>
        <v>127</v>
      </c>
      <c r="T218" s="234">
        <f>F155</f>
        <v>142</v>
      </c>
      <c r="U218" s="234">
        <f>F165</f>
        <v>152</v>
      </c>
      <c r="V218" s="235">
        <f>F180</f>
        <v>167</v>
      </c>
      <c r="W218" s="239">
        <f t="shared" si="48"/>
        <v>1105</v>
      </c>
      <c r="X218" s="223"/>
      <c r="Y218" s="236" t="s">
        <v>55</v>
      </c>
      <c r="Z218" s="237" t="s">
        <v>91</v>
      </c>
      <c r="AA218" s="237" t="s">
        <v>49</v>
      </c>
      <c r="AB218" s="237" t="s">
        <v>13</v>
      </c>
      <c r="AC218" s="237" t="s">
        <v>50</v>
      </c>
      <c r="AD218" s="237" t="s">
        <v>152</v>
      </c>
      <c r="AE218" s="237" t="s">
        <v>103</v>
      </c>
      <c r="AF218" s="237" t="s">
        <v>24</v>
      </c>
      <c r="AG218" s="237" t="s">
        <v>323</v>
      </c>
      <c r="AH218" s="237" t="s">
        <v>11</v>
      </c>
      <c r="AI218" s="237" t="s">
        <v>123</v>
      </c>
      <c r="AJ218" s="237" t="s">
        <v>79</v>
      </c>
      <c r="AK218" s="238" t="s">
        <v>396</v>
      </c>
      <c r="AL218" s="227"/>
      <c r="AN218" s="219"/>
      <c r="AO218" s="233">
        <f>F64</f>
        <v>51</v>
      </c>
      <c r="AP218" s="234">
        <f>F101</f>
        <v>88</v>
      </c>
      <c r="AQ218" s="234">
        <f>F138</f>
        <v>125</v>
      </c>
      <c r="AR218" s="234">
        <f>F175</f>
        <v>162</v>
      </c>
      <c r="AS218" s="234">
        <f>F43</f>
        <v>30</v>
      </c>
      <c r="AT218" s="234">
        <f>F80</f>
        <v>67</v>
      </c>
      <c r="AU218" s="234">
        <f>F130</f>
        <v>117</v>
      </c>
      <c r="AV218" s="234">
        <f>F167</f>
        <v>154</v>
      </c>
      <c r="AW218" s="234">
        <f>F35</f>
        <v>22</v>
      </c>
      <c r="AX218" s="234">
        <f>F72</f>
        <v>59</v>
      </c>
      <c r="AY218" s="234">
        <f>F109</f>
        <v>96</v>
      </c>
      <c r="AZ218" s="234">
        <f>F146</f>
        <v>133</v>
      </c>
      <c r="BA218" s="235">
        <f>F14</f>
        <v>1</v>
      </c>
      <c r="BB218" s="239">
        <f t="shared" si="49"/>
        <v>1105</v>
      </c>
      <c r="BC218" s="223"/>
      <c r="BD218" s="236" t="s">
        <v>146</v>
      </c>
      <c r="BE218" s="237" t="s">
        <v>95</v>
      </c>
      <c r="BF218" s="237" t="s">
        <v>133</v>
      </c>
      <c r="BG218" s="237" t="s">
        <v>374</v>
      </c>
      <c r="BH218" s="237" t="s">
        <v>116</v>
      </c>
      <c r="BI218" s="237" t="s">
        <v>21</v>
      </c>
      <c r="BJ218" s="237" t="s">
        <v>323</v>
      </c>
      <c r="BK218" s="237" t="s">
        <v>158</v>
      </c>
      <c r="BL218" s="237" t="s">
        <v>100</v>
      </c>
      <c r="BM218" s="237" t="s">
        <v>142</v>
      </c>
      <c r="BN218" s="237" t="s">
        <v>48</v>
      </c>
      <c r="BO218" s="237" t="s">
        <v>126</v>
      </c>
      <c r="BP218" s="238" t="s">
        <v>55</v>
      </c>
      <c r="BQ218" s="227"/>
    </row>
    <row r="219" spans="9:69" x14ac:dyDescent="0.2">
      <c r="I219" s="219"/>
      <c r="J219" s="233">
        <f>F47</f>
        <v>34</v>
      </c>
      <c r="K219" s="234">
        <f>F65</f>
        <v>52</v>
      </c>
      <c r="L219" s="234">
        <f>F75</f>
        <v>62</v>
      </c>
      <c r="M219" s="234">
        <f>F90</f>
        <v>77</v>
      </c>
      <c r="N219" s="234">
        <f>F100</f>
        <v>87</v>
      </c>
      <c r="O219" s="234">
        <f>F115</f>
        <v>102</v>
      </c>
      <c r="P219" s="234">
        <f>F118</f>
        <v>105</v>
      </c>
      <c r="Q219" s="234">
        <f>F135</f>
        <v>122</v>
      </c>
      <c r="R219" s="234">
        <f>F145</f>
        <v>132</v>
      </c>
      <c r="S219" s="234">
        <f>F162</f>
        <v>149</v>
      </c>
      <c r="T219" s="234">
        <f>F172</f>
        <v>159</v>
      </c>
      <c r="U219" s="234">
        <f>F17</f>
        <v>4</v>
      </c>
      <c r="V219" s="235">
        <f>F33</f>
        <v>20</v>
      </c>
      <c r="W219" s="239">
        <f t="shared" si="48"/>
        <v>1105</v>
      </c>
      <c r="X219" s="223"/>
      <c r="Y219" s="236" t="s">
        <v>160</v>
      </c>
      <c r="Z219" s="237" t="s">
        <v>400</v>
      </c>
      <c r="AA219" s="237" t="s">
        <v>44</v>
      </c>
      <c r="AB219" s="237" t="s">
        <v>77</v>
      </c>
      <c r="AC219" s="237" t="s">
        <v>153</v>
      </c>
      <c r="AD219" s="237" t="s">
        <v>9</v>
      </c>
      <c r="AE219" s="237" t="s">
        <v>141</v>
      </c>
      <c r="AF219" s="237" t="s">
        <v>155</v>
      </c>
      <c r="AG219" s="237" t="s">
        <v>74</v>
      </c>
      <c r="AH219" s="237" t="s">
        <v>52</v>
      </c>
      <c r="AI219" s="237" t="s">
        <v>368</v>
      </c>
      <c r="AJ219" s="237" t="s">
        <v>82</v>
      </c>
      <c r="AK219" s="238" t="s">
        <v>64</v>
      </c>
      <c r="AL219" s="227"/>
      <c r="AN219" s="219"/>
      <c r="AO219" s="233">
        <f>F115</f>
        <v>102</v>
      </c>
      <c r="AP219" s="234">
        <f>F152</f>
        <v>139</v>
      </c>
      <c r="AQ219" s="234">
        <f>F20</f>
        <v>7</v>
      </c>
      <c r="AR219" s="234">
        <f>F57</f>
        <v>44</v>
      </c>
      <c r="AS219" s="234">
        <f>F94</f>
        <v>81</v>
      </c>
      <c r="AT219" s="234">
        <f>F131</f>
        <v>118</v>
      </c>
      <c r="AU219" s="234">
        <f>F181</f>
        <v>168</v>
      </c>
      <c r="AV219" s="234">
        <f>F49</f>
        <v>36</v>
      </c>
      <c r="AW219" s="234">
        <f>F86</f>
        <v>73</v>
      </c>
      <c r="AX219" s="234">
        <f>F123</f>
        <v>110</v>
      </c>
      <c r="AY219" s="234">
        <f>F160</f>
        <v>147</v>
      </c>
      <c r="AZ219" s="234">
        <f>F28</f>
        <v>15</v>
      </c>
      <c r="BA219" s="235">
        <f>F78</f>
        <v>65</v>
      </c>
      <c r="BB219" s="239">
        <f t="shared" si="49"/>
        <v>1105</v>
      </c>
      <c r="BC219" s="223"/>
      <c r="BD219" s="236" t="s">
        <v>9</v>
      </c>
      <c r="BE219" s="237" t="s">
        <v>30</v>
      </c>
      <c r="BF219" s="237" t="s">
        <v>43</v>
      </c>
      <c r="BG219" s="237" t="s">
        <v>105</v>
      </c>
      <c r="BH219" s="237" t="s">
        <v>163</v>
      </c>
      <c r="BI219" s="237" t="s">
        <v>60</v>
      </c>
      <c r="BJ219" s="237" t="s">
        <v>393</v>
      </c>
      <c r="BK219" s="237" t="s">
        <v>37</v>
      </c>
      <c r="BL219" s="237" t="s">
        <v>81</v>
      </c>
      <c r="BM219" s="237" t="s">
        <v>58</v>
      </c>
      <c r="BN219" s="237" t="s">
        <v>147</v>
      </c>
      <c r="BO219" s="237" t="s">
        <v>17</v>
      </c>
      <c r="BP219" s="238" t="s">
        <v>366</v>
      </c>
      <c r="BQ219" s="227"/>
    </row>
    <row r="220" spans="9:69" x14ac:dyDescent="0.2">
      <c r="I220" s="219"/>
      <c r="J220" s="233">
        <f>F70</f>
        <v>57</v>
      </c>
      <c r="K220" s="234">
        <f>F80</f>
        <v>67</v>
      </c>
      <c r="L220" s="234">
        <f>F97</f>
        <v>84</v>
      </c>
      <c r="M220" s="234">
        <f>F107</f>
        <v>94</v>
      </c>
      <c r="N220" s="234">
        <f>F121</f>
        <v>108</v>
      </c>
      <c r="O220" s="234">
        <f>F137</f>
        <v>124</v>
      </c>
      <c r="P220" s="234">
        <f>F151</f>
        <v>138</v>
      </c>
      <c r="Q220" s="234">
        <f>F169</f>
        <v>156</v>
      </c>
      <c r="R220" s="234">
        <f>F179</f>
        <v>166</v>
      </c>
      <c r="S220" s="234">
        <f>F25</f>
        <v>12</v>
      </c>
      <c r="T220" s="234">
        <f>F35</f>
        <v>22</v>
      </c>
      <c r="U220" s="234">
        <f>F50</f>
        <v>37</v>
      </c>
      <c r="V220" s="235">
        <f>F53</f>
        <v>40</v>
      </c>
      <c r="W220" s="239">
        <f t="shared" si="48"/>
        <v>1105</v>
      </c>
      <c r="X220" s="223"/>
      <c r="Y220" s="236" t="s">
        <v>29</v>
      </c>
      <c r="Z220" s="237" t="s">
        <v>21</v>
      </c>
      <c r="AA220" s="237" t="s">
        <v>71</v>
      </c>
      <c r="AB220" s="237" t="s">
        <v>51</v>
      </c>
      <c r="AC220" s="237" t="s">
        <v>108</v>
      </c>
      <c r="AD220" s="237" t="s">
        <v>113</v>
      </c>
      <c r="AE220" s="237" t="s">
        <v>98</v>
      </c>
      <c r="AF220" s="237" t="s">
        <v>397</v>
      </c>
      <c r="AG220" s="237" t="s">
        <v>365</v>
      </c>
      <c r="AH220" s="237" t="s">
        <v>168</v>
      </c>
      <c r="AI220" s="237" t="s">
        <v>100</v>
      </c>
      <c r="AJ220" s="237" t="s">
        <v>176</v>
      </c>
      <c r="AK220" s="238" t="s">
        <v>130</v>
      </c>
      <c r="AL220" s="227"/>
      <c r="AN220" s="219"/>
      <c r="AO220" s="233">
        <f>F166</f>
        <v>153</v>
      </c>
      <c r="AP220" s="234">
        <f>F34</f>
        <v>21</v>
      </c>
      <c r="AQ220" s="234">
        <f>F71</f>
        <v>58</v>
      </c>
      <c r="AR220" s="234">
        <f>F108</f>
        <v>95</v>
      </c>
      <c r="AS220" s="234">
        <f>F145</f>
        <v>132</v>
      </c>
      <c r="AT220" s="234">
        <f>F26</f>
        <v>13</v>
      </c>
      <c r="AU220" s="234">
        <f>F63</f>
        <v>50</v>
      </c>
      <c r="AV220" s="234">
        <f>F100</f>
        <v>87</v>
      </c>
      <c r="AW220" s="234">
        <f>F137</f>
        <v>124</v>
      </c>
      <c r="AX220" s="234">
        <f>F174</f>
        <v>161</v>
      </c>
      <c r="AY220" s="234">
        <f>F42</f>
        <v>29</v>
      </c>
      <c r="AZ220" s="234">
        <f>F79</f>
        <v>66</v>
      </c>
      <c r="BA220" s="235">
        <f>F129</f>
        <v>116</v>
      </c>
      <c r="BB220" s="239">
        <f t="shared" si="49"/>
        <v>1105</v>
      </c>
      <c r="BC220" s="223"/>
      <c r="BD220" s="236" t="s">
        <v>67</v>
      </c>
      <c r="BE220" s="237" t="s">
        <v>54</v>
      </c>
      <c r="BF220" s="237" t="s">
        <v>122</v>
      </c>
      <c r="BG220" s="237" t="s">
        <v>56</v>
      </c>
      <c r="BH220" s="237" t="s">
        <v>74</v>
      </c>
      <c r="BI220" s="237" t="s">
        <v>375</v>
      </c>
      <c r="BJ220" s="237" t="s">
        <v>135</v>
      </c>
      <c r="BK220" s="237" t="s">
        <v>153</v>
      </c>
      <c r="BL220" s="237" t="s">
        <v>113</v>
      </c>
      <c r="BM220" s="237" t="s">
        <v>377</v>
      </c>
      <c r="BN220" s="237" t="s">
        <v>16</v>
      </c>
      <c r="BO220" s="237" t="s">
        <v>15</v>
      </c>
      <c r="BP220" s="238" t="s">
        <v>131</v>
      </c>
      <c r="BQ220" s="227"/>
    </row>
    <row r="221" spans="9:69" x14ac:dyDescent="0.2">
      <c r="I221" s="219"/>
      <c r="J221" s="233">
        <f>F104</f>
        <v>91</v>
      </c>
      <c r="K221" s="234">
        <f>F114</f>
        <v>101</v>
      </c>
      <c r="L221" s="234">
        <f>F129</f>
        <v>116</v>
      </c>
      <c r="M221" s="234">
        <f>F139</f>
        <v>126</v>
      </c>
      <c r="N221" s="234">
        <f>F154</f>
        <v>141</v>
      </c>
      <c r="O221" s="234">
        <f>F157</f>
        <v>144</v>
      </c>
      <c r="P221" s="234">
        <f>F174</f>
        <v>161</v>
      </c>
      <c r="Q221" s="234">
        <f>F15</f>
        <v>2</v>
      </c>
      <c r="R221" s="234">
        <f>F32</f>
        <v>19</v>
      </c>
      <c r="S221" s="234">
        <f>F42</f>
        <v>29</v>
      </c>
      <c r="T221" s="234">
        <f>F56</f>
        <v>43</v>
      </c>
      <c r="U221" s="234">
        <f>F72</f>
        <v>59</v>
      </c>
      <c r="V221" s="235">
        <f>F86</f>
        <v>73</v>
      </c>
      <c r="W221" s="239">
        <f t="shared" si="48"/>
        <v>1105</v>
      </c>
      <c r="X221" s="223"/>
      <c r="Y221" s="236" t="s">
        <v>391</v>
      </c>
      <c r="Z221" s="237" t="s">
        <v>45</v>
      </c>
      <c r="AA221" s="237" t="s">
        <v>131</v>
      </c>
      <c r="AB221" s="237" t="s">
        <v>111</v>
      </c>
      <c r="AC221" s="237" t="s">
        <v>10</v>
      </c>
      <c r="AD221" s="237" t="s">
        <v>169</v>
      </c>
      <c r="AE221" s="237" t="s">
        <v>377</v>
      </c>
      <c r="AF221" s="237" t="s">
        <v>157</v>
      </c>
      <c r="AG221" s="237" t="s">
        <v>34</v>
      </c>
      <c r="AH221" s="237" t="s">
        <v>16</v>
      </c>
      <c r="AI221" s="237" t="s">
        <v>39</v>
      </c>
      <c r="AJ221" s="237" t="s">
        <v>142</v>
      </c>
      <c r="AK221" s="238" t="s">
        <v>81</v>
      </c>
      <c r="AL221" s="227"/>
      <c r="AN221" s="219"/>
      <c r="AO221" s="233">
        <f>F48</f>
        <v>35</v>
      </c>
      <c r="AP221" s="234">
        <f>F85</f>
        <v>72</v>
      </c>
      <c r="AQ221" s="234">
        <f>F122</f>
        <v>109</v>
      </c>
      <c r="AR221" s="234">
        <f>F159</f>
        <v>146</v>
      </c>
      <c r="AS221" s="234">
        <f>F27</f>
        <v>14</v>
      </c>
      <c r="AT221" s="234">
        <f>F77</f>
        <v>64</v>
      </c>
      <c r="AU221" s="234">
        <f>F114</f>
        <v>101</v>
      </c>
      <c r="AV221" s="234">
        <f>F151</f>
        <v>138</v>
      </c>
      <c r="AW221" s="234">
        <f>F19</f>
        <v>6</v>
      </c>
      <c r="AX221" s="234">
        <f>F56</f>
        <v>43</v>
      </c>
      <c r="AY221" s="234">
        <f>F93</f>
        <v>80</v>
      </c>
      <c r="AZ221" s="234">
        <f>F143</f>
        <v>130</v>
      </c>
      <c r="BA221" s="235">
        <f>F180</f>
        <v>167</v>
      </c>
      <c r="BB221" s="239">
        <f t="shared" si="49"/>
        <v>1105</v>
      </c>
      <c r="BC221" s="223"/>
      <c r="BD221" s="236" t="s">
        <v>26</v>
      </c>
      <c r="BE221" s="237" t="s">
        <v>68</v>
      </c>
      <c r="BF221" s="237" t="s">
        <v>107</v>
      </c>
      <c r="BG221" s="237" t="s">
        <v>112</v>
      </c>
      <c r="BH221" s="237" t="s">
        <v>118</v>
      </c>
      <c r="BI221" s="237" t="s">
        <v>165</v>
      </c>
      <c r="BJ221" s="237" t="s">
        <v>45</v>
      </c>
      <c r="BK221" s="237" t="s">
        <v>98</v>
      </c>
      <c r="BL221" s="237" t="s">
        <v>28</v>
      </c>
      <c r="BM221" s="237" t="s">
        <v>39</v>
      </c>
      <c r="BN221" s="237" t="s">
        <v>87</v>
      </c>
      <c r="BO221" s="237" t="s">
        <v>383</v>
      </c>
      <c r="BP221" s="238" t="s">
        <v>396</v>
      </c>
      <c r="BQ221" s="227"/>
    </row>
    <row r="222" spans="9:69" x14ac:dyDescent="0.2">
      <c r="I222" s="219"/>
      <c r="J222" s="233">
        <f>F119</f>
        <v>106</v>
      </c>
      <c r="K222" s="234">
        <f>F136</f>
        <v>123</v>
      </c>
      <c r="L222" s="234">
        <f>F146</f>
        <v>133</v>
      </c>
      <c r="M222" s="234">
        <f>F160</f>
        <v>147</v>
      </c>
      <c r="N222" s="234">
        <f>F176</f>
        <v>163</v>
      </c>
      <c r="O222" s="234">
        <f>F21</f>
        <v>8</v>
      </c>
      <c r="P222" s="234">
        <f>F39</f>
        <v>26</v>
      </c>
      <c r="Q222" s="234">
        <f>F49</f>
        <v>36</v>
      </c>
      <c r="R222" s="234">
        <f>F64</f>
        <v>51</v>
      </c>
      <c r="S222" s="234">
        <f>F74</f>
        <v>61</v>
      </c>
      <c r="T222" s="234">
        <f>F89</f>
        <v>76</v>
      </c>
      <c r="U222" s="234">
        <f>F92</f>
        <v>79</v>
      </c>
      <c r="V222" s="235">
        <f>F109</f>
        <v>96</v>
      </c>
      <c r="W222" s="239">
        <f t="shared" si="48"/>
        <v>1105</v>
      </c>
      <c r="X222" s="223"/>
      <c r="Y222" s="236" t="s">
        <v>134</v>
      </c>
      <c r="Z222" s="237" t="s">
        <v>97</v>
      </c>
      <c r="AA222" s="237" t="s">
        <v>126</v>
      </c>
      <c r="AB222" s="237" t="s">
        <v>147</v>
      </c>
      <c r="AC222" s="237" t="s">
        <v>378</v>
      </c>
      <c r="AD222" s="237" t="s">
        <v>83</v>
      </c>
      <c r="AE222" s="237" t="s">
        <v>387</v>
      </c>
      <c r="AF222" s="237" t="s">
        <v>37</v>
      </c>
      <c r="AG222" s="237" t="s">
        <v>146</v>
      </c>
      <c r="AH222" s="237" t="s">
        <v>61</v>
      </c>
      <c r="AI222" s="237" t="s">
        <v>88</v>
      </c>
      <c r="AJ222" s="237" t="s">
        <v>84</v>
      </c>
      <c r="AK222" s="238" t="s">
        <v>48</v>
      </c>
      <c r="AL222" s="227"/>
      <c r="AN222" s="219"/>
      <c r="AO222" s="233">
        <f>F99</f>
        <v>86</v>
      </c>
      <c r="AP222" s="234">
        <f>F136</f>
        <v>123</v>
      </c>
      <c r="AQ222" s="234">
        <f>F173</f>
        <v>160</v>
      </c>
      <c r="AR222" s="234">
        <f>F41</f>
        <v>28</v>
      </c>
      <c r="AS222" s="234">
        <f>F91</f>
        <v>78</v>
      </c>
      <c r="AT222" s="234">
        <f>F128</f>
        <v>115</v>
      </c>
      <c r="AU222" s="234">
        <f>F165</f>
        <v>152</v>
      </c>
      <c r="AV222" s="234">
        <f>F33</f>
        <v>20</v>
      </c>
      <c r="AW222" s="234">
        <f>F70</f>
        <v>57</v>
      </c>
      <c r="AX222" s="234">
        <f>F107</f>
        <v>94</v>
      </c>
      <c r="AY222" s="234">
        <f>F144</f>
        <v>131</v>
      </c>
      <c r="AZ222" s="234">
        <f>F25</f>
        <v>12</v>
      </c>
      <c r="BA222" s="235">
        <f>F62</f>
        <v>49</v>
      </c>
      <c r="BB222" s="239">
        <f t="shared" si="49"/>
        <v>1105</v>
      </c>
      <c r="BC222" s="223"/>
      <c r="BD222" s="236" t="s">
        <v>40</v>
      </c>
      <c r="BE222" s="237" t="s">
        <v>97</v>
      </c>
      <c r="BF222" s="237" t="s">
        <v>373</v>
      </c>
      <c r="BG222" s="237" t="s">
        <v>49</v>
      </c>
      <c r="BH222" s="237" t="s">
        <v>369</v>
      </c>
      <c r="BI222" s="237" t="s">
        <v>148</v>
      </c>
      <c r="BJ222" s="237" t="s">
        <v>79</v>
      </c>
      <c r="BK222" s="237" t="s">
        <v>64</v>
      </c>
      <c r="BL222" s="237" t="s">
        <v>29</v>
      </c>
      <c r="BM222" s="237" t="s">
        <v>51</v>
      </c>
      <c r="BN222" s="237" t="s">
        <v>156</v>
      </c>
      <c r="BO222" s="237" t="s">
        <v>168</v>
      </c>
      <c r="BP222" s="238" t="s">
        <v>31</v>
      </c>
      <c r="BQ222" s="227"/>
    </row>
    <row r="223" spans="9:69" x14ac:dyDescent="0.2">
      <c r="I223" s="219"/>
      <c r="J223" s="233">
        <f>F153</f>
        <v>140</v>
      </c>
      <c r="K223" s="234">
        <f>F168</f>
        <v>155</v>
      </c>
      <c r="L223" s="234">
        <f>F178</f>
        <v>165</v>
      </c>
      <c r="M223" s="234">
        <f>F24</f>
        <v>11</v>
      </c>
      <c r="N223" s="234">
        <f>F27</f>
        <v>14</v>
      </c>
      <c r="O223" s="234">
        <f>F44</f>
        <v>31</v>
      </c>
      <c r="P223" s="234">
        <f>F54</f>
        <v>41</v>
      </c>
      <c r="Q223" s="234">
        <f>F71</f>
        <v>58</v>
      </c>
      <c r="R223" s="234">
        <f>F81</f>
        <v>68</v>
      </c>
      <c r="S223" s="234">
        <f>F95</f>
        <v>82</v>
      </c>
      <c r="T223" s="234">
        <f>F111</f>
        <v>98</v>
      </c>
      <c r="U223" s="234">
        <f>F125</f>
        <v>112</v>
      </c>
      <c r="V223" s="235">
        <f>F143</f>
        <v>130</v>
      </c>
      <c r="W223" s="239">
        <f t="shared" si="48"/>
        <v>1105</v>
      </c>
      <c r="X223" s="223"/>
      <c r="Y223" s="236" t="s">
        <v>8</v>
      </c>
      <c r="Z223" s="237" t="s">
        <v>62</v>
      </c>
      <c r="AA223" s="237" t="s">
        <v>367</v>
      </c>
      <c r="AB223" s="237" t="s">
        <v>120</v>
      </c>
      <c r="AC223" s="237" t="s">
        <v>118</v>
      </c>
      <c r="AD223" s="237" t="s">
        <v>136</v>
      </c>
      <c r="AE223" s="237" t="s">
        <v>149</v>
      </c>
      <c r="AF223" s="237" t="s">
        <v>122</v>
      </c>
      <c r="AG223" s="237" t="s">
        <v>94</v>
      </c>
      <c r="AH223" s="237" t="s">
        <v>69</v>
      </c>
      <c r="AI223" s="237" t="s">
        <v>119</v>
      </c>
      <c r="AJ223" s="237" t="s">
        <v>104</v>
      </c>
      <c r="AK223" s="238" t="s">
        <v>383</v>
      </c>
      <c r="AL223" s="227"/>
      <c r="AN223" s="219"/>
      <c r="AO223" s="233">
        <f>F150</f>
        <v>137</v>
      </c>
      <c r="AP223" s="234">
        <f>F18</f>
        <v>5</v>
      </c>
      <c r="AQ223" s="234">
        <f>F55</f>
        <v>42</v>
      </c>
      <c r="AR223" s="234">
        <f>F92</f>
        <v>79</v>
      </c>
      <c r="AS223" s="234">
        <f>F142</f>
        <v>129</v>
      </c>
      <c r="AT223" s="234">
        <f>F179</f>
        <v>166</v>
      </c>
      <c r="AU223" s="234">
        <f>F47</f>
        <v>34</v>
      </c>
      <c r="AV223" s="234">
        <f>F84</f>
        <v>71</v>
      </c>
      <c r="AW223" s="234">
        <f>F121</f>
        <v>108</v>
      </c>
      <c r="AX223" s="234">
        <f>F158</f>
        <v>145</v>
      </c>
      <c r="AY223" s="234">
        <f>F39</f>
        <v>26</v>
      </c>
      <c r="AZ223" s="234">
        <f>F76</f>
        <v>63</v>
      </c>
      <c r="BA223" s="235">
        <f>F113</f>
        <v>100</v>
      </c>
      <c r="BB223" s="239">
        <f t="shared" si="49"/>
        <v>1105</v>
      </c>
      <c r="BC223" s="223"/>
      <c r="BD223" s="236" t="s">
        <v>41</v>
      </c>
      <c r="BE223" s="237" t="s">
        <v>144</v>
      </c>
      <c r="BF223" s="237" t="s">
        <v>125</v>
      </c>
      <c r="BG223" s="237" t="s">
        <v>84</v>
      </c>
      <c r="BH223" s="237" t="s">
        <v>96</v>
      </c>
      <c r="BI223" s="237" t="s">
        <v>365</v>
      </c>
      <c r="BJ223" s="237" t="s">
        <v>160</v>
      </c>
      <c r="BK223" s="237" t="s">
        <v>106</v>
      </c>
      <c r="BL223" s="237" t="s">
        <v>108</v>
      </c>
      <c r="BM223" s="237" t="s">
        <v>121</v>
      </c>
      <c r="BN223" s="237" t="s">
        <v>387</v>
      </c>
      <c r="BO223" s="237" t="s">
        <v>73</v>
      </c>
      <c r="BP223" s="238" t="s">
        <v>89</v>
      </c>
      <c r="BQ223" s="227"/>
    </row>
    <row r="224" spans="9:69" ht="13.5" thickBot="1" x14ac:dyDescent="0.25">
      <c r="I224" s="219"/>
      <c r="J224" s="254">
        <f>F175</f>
        <v>162</v>
      </c>
      <c r="K224" s="255">
        <f>F16</f>
        <v>3</v>
      </c>
      <c r="L224" s="255">
        <f>F30</f>
        <v>17</v>
      </c>
      <c r="M224" s="255">
        <f>F46</f>
        <v>33</v>
      </c>
      <c r="N224" s="255">
        <f>F60</f>
        <v>47</v>
      </c>
      <c r="O224" s="255">
        <f>F78</f>
        <v>65</v>
      </c>
      <c r="P224" s="255">
        <f>F88</f>
        <v>75</v>
      </c>
      <c r="Q224" s="255">
        <f>F103</f>
        <v>90</v>
      </c>
      <c r="R224" s="255">
        <f>F113</f>
        <v>100</v>
      </c>
      <c r="S224" s="255">
        <f>F128</f>
        <v>115</v>
      </c>
      <c r="T224" s="255">
        <f>F131</f>
        <v>118</v>
      </c>
      <c r="U224" s="255">
        <f>F148</f>
        <v>135</v>
      </c>
      <c r="V224" s="256">
        <f>F158</f>
        <v>145</v>
      </c>
      <c r="W224" s="239">
        <f t="shared" si="48"/>
        <v>1105</v>
      </c>
      <c r="X224" s="223"/>
      <c r="Y224" s="257" t="s">
        <v>374</v>
      </c>
      <c r="Z224" s="258" t="s">
        <v>72</v>
      </c>
      <c r="AA224" s="258" t="s">
        <v>23</v>
      </c>
      <c r="AB224" s="258" t="s">
        <v>92</v>
      </c>
      <c r="AC224" s="258" t="s">
        <v>102</v>
      </c>
      <c r="AD224" s="258" t="s">
        <v>366</v>
      </c>
      <c r="AE224" s="258" t="s">
        <v>162</v>
      </c>
      <c r="AF224" s="258" t="s">
        <v>12</v>
      </c>
      <c r="AG224" s="258" t="s">
        <v>89</v>
      </c>
      <c r="AH224" s="258" t="s">
        <v>148</v>
      </c>
      <c r="AI224" s="258" t="s">
        <v>60</v>
      </c>
      <c r="AJ224" s="258" t="s">
        <v>63</v>
      </c>
      <c r="AK224" s="259" t="s">
        <v>121</v>
      </c>
      <c r="AL224" s="227"/>
      <c r="AN224" s="219"/>
      <c r="AO224" s="254">
        <f>F32</f>
        <v>19</v>
      </c>
      <c r="AP224" s="255">
        <f>F69</f>
        <v>56</v>
      </c>
      <c r="AQ224" s="255">
        <f>F106</f>
        <v>93</v>
      </c>
      <c r="AR224" s="255">
        <f>F156</f>
        <v>143</v>
      </c>
      <c r="AS224" s="255">
        <f>F24</f>
        <v>11</v>
      </c>
      <c r="AT224" s="255">
        <f>F61</f>
        <v>48</v>
      </c>
      <c r="AU224" s="255">
        <f>F98</f>
        <v>85</v>
      </c>
      <c r="AV224" s="255">
        <f>F135</f>
        <v>122</v>
      </c>
      <c r="AW224" s="255">
        <f>F172</f>
        <v>159</v>
      </c>
      <c r="AX224" s="255">
        <f>F40</f>
        <v>27</v>
      </c>
      <c r="AY224" s="255">
        <f>F90</f>
        <v>77</v>
      </c>
      <c r="AZ224" s="255">
        <f>F127</f>
        <v>114</v>
      </c>
      <c r="BA224" s="256">
        <f>F164</f>
        <v>151</v>
      </c>
      <c r="BB224" s="239">
        <f t="shared" si="49"/>
        <v>1105</v>
      </c>
      <c r="BC224" s="223"/>
      <c r="BD224" s="257" t="s">
        <v>34</v>
      </c>
      <c r="BE224" s="258" t="s">
        <v>86</v>
      </c>
      <c r="BF224" s="258" t="s">
        <v>66</v>
      </c>
      <c r="BG224" s="293" t="s">
        <v>376</v>
      </c>
      <c r="BH224" s="258" t="s">
        <v>120</v>
      </c>
      <c r="BI224" s="258" t="s">
        <v>101</v>
      </c>
      <c r="BJ224" s="258" t="s">
        <v>103</v>
      </c>
      <c r="BK224" s="258" t="s">
        <v>155</v>
      </c>
      <c r="BL224" s="258" t="s">
        <v>368</v>
      </c>
      <c r="BM224" s="258" t="s">
        <v>93</v>
      </c>
      <c r="BN224" s="258" t="s">
        <v>77</v>
      </c>
      <c r="BO224" s="258" t="s">
        <v>128</v>
      </c>
      <c r="BP224" s="259" t="s">
        <v>143</v>
      </c>
      <c r="BQ224" s="227"/>
    </row>
    <row r="225" spans="9:69" x14ac:dyDescent="0.2">
      <c r="I225" s="219"/>
      <c r="J225" s="260">
        <f t="shared" ref="J225:V225" si="50">J212+J213+J214+J215+J216+J217+J218+J219+J220+J221+J222+J223+J224</f>
        <v>1105</v>
      </c>
      <c r="K225" s="261">
        <f t="shared" si="50"/>
        <v>1105</v>
      </c>
      <c r="L225" s="261">
        <f t="shared" si="50"/>
        <v>1105</v>
      </c>
      <c r="M225" s="261">
        <f t="shared" si="50"/>
        <v>1105</v>
      </c>
      <c r="N225" s="261">
        <f t="shared" si="50"/>
        <v>1105</v>
      </c>
      <c r="O225" s="261">
        <f t="shared" si="50"/>
        <v>1105</v>
      </c>
      <c r="P225" s="261">
        <f t="shared" si="50"/>
        <v>1105</v>
      </c>
      <c r="Q225" s="261">
        <f t="shared" si="50"/>
        <v>1105</v>
      </c>
      <c r="R225" s="261">
        <f t="shared" si="50"/>
        <v>1105</v>
      </c>
      <c r="S225" s="261">
        <f t="shared" si="50"/>
        <v>1105</v>
      </c>
      <c r="T225" s="261">
        <f t="shared" si="50"/>
        <v>1105</v>
      </c>
      <c r="U225" s="261">
        <f t="shared" si="50"/>
        <v>1105</v>
      </c>
      <c r="V225" s="261">
        <f t="shared" si="50"/>
        <v>1105</v>
      </c>
      <c r="W225" s="262">
        <f>J212^2+K213^2+L214^2+M215^2+N216^2+O217^2+P218^2+Q219^2+R220^2+S221^2+T222^2+U223^2+V224^2</f>
        <v>124865</v>
      </c>
      <c r="X225" s="223"/>
      <c r="Y225" s="263"/>
      <c r="Z225" s="263"/>
      <c r="AA225" s="263"/>
      <c r="AB225" s="263"/>
      <c r="AC225" s="263"/>
      <c r="AD225" s="263"/>
      <c r="AE225" s="263"/>
      <c r="AF225" s="263"/>
      <c r="AG225" s="263"/>
      <c r="AH225" s="263"/>
      <c r="AI225" s="263"/>
      <c r="AJ225" s="263"/>
      <c r="AK225" s="263"/>
      <c r="AL225" s="227"/>
      <c r="AN225" s="219"/>
      <c r="AO225" s="260">
        <f t="shared" ref="AO225:BA225" si="51">AO212+AO213+AO214+AO215+AO216+AO217+AO218+AO219+AO220+AO221+AO222+AO223+AO224</f>
        <v>1105</v>
      </c>
      <c r="AP225" s="261">
        <f t="shared" si="51"/>
        <v>1105</v>
      </c>
      <c r="AQ225" s="261">
        <f t="shared" si="51"/>
        <v>1105</v>
      </c>
      <c r="AR225" s="261">
        <f t="shared" si="51"/>
        <v>1105</v>
      </c>
      <c r="AS225" s="261">
        <f t="shared" si="51"/>
        <v>1105</v>
      </c>
      <c r="AT225" s="261">
        <f t="shared" si="51"/>
        <v>1105</v>
      </c>
      <c r="AU225" s="261">
        <f t="shared" si="51"/>
        <v>1105</v>
      </c>
      <c r="AV225" s="261">
        <f t="shared" si="51"/>
        <v>1105</v>
      </c>
      <c r="AW225" s="261">
        <f t="shared" si="51"/>
        <v>1105</v>
      </c>
      <c r="AX225" s="261">
        <f t="shared" si="51"/>
        <v>1105</v>
      </c>
      <c r="AY225" s="261">
        <f t="shared" si="51"/>
        <v>1105</v>
      </c>
      <c r="AZ225" s="261">
        <f t="shared" si="51"/>
        <v>1105</v>
      </c>
      <c r="BA225" s="261">
        <f t="shared" si="51"/>
        <v>1105</v>
      </c>
      <c r="BB225" s="262">
        <f>AO212+AP213+AQ214+AR215+AS216+AT217+AU218+AV219+AW220+AX221+AY222+AZ223+BA224</f>
        <v>1105</v>
      </c>
      <c r="BC225" s="223"/>
      <c r="BD225" s="263"/>
      <c r="BE225" s="263"/>
      <c r="BF225" s="263"/>
      <c r="BG225" s="294"/>
      <c r="BH225" s="263"/>
      <c r="BI225" s="263"/>
      <c r="BJ225" s="263"/>
      <c r="BK225" s="263"/>
      <c r="BL225" s="263"/>
      <c r="BM225" s="263"/>
      <c r="BN225" s="263"/>
      <c r="BO225" s="263"/>
      <c r="BP225" s="263"/>
      <c r="BQ225" s="227"/>
    </row>
    <row r="226" spans="9:69" x14ac:dyDescent="0.2">
      <c r="I226" s="219"/>
      <c r="J226" s="269">
        <f>J224+K212+L213+M214+N215+O216+P217+Q218+R219+S220+T221+U222+V223</f>
        <v>1105</v>
      </c>
      <c r="K226" s="270">
        <f>K224+J223+L212+M213+N214+O215+P216+Q217+R218+S219+T220+U221+V222</f>
        <v>1105</v>
      </c>
      <c r="L226" s="270">
        <f>L224+K223+J222+M212+N213+O214+P215+Q216+R217+S218+T219+U220+V221</f>
        <v>1105</v>
      </c>
      <c r="M226" s="270">
        <f>M224+L223+K222+J221+N212+O213+P214+Q215+R216+S217+T218+U219+V220</f>
        <v>1105</v>
      </c>
      <c r="N226" s="270">
        <f>N224+M223+L222+K221+J220+O212+P213+Q214+R215+S216+T217+U218+V219</f>
        <v>1105</v>
      </c>
      <c r="O226" s="270">
        <f>O224+N223+M222+L221+K220+J219+P212+Q213+R214+S215+T216+U217+V218</f>
        <v>1105</v>
      </c>
      <c r="P226" s="270">
        <f>P224+O223+N222+M221+L220+K219+J218+Q212+R213+S214+T215+U216+V217</f>
        <v>1105</v>
      </c>
      <c r="Q226" s="270">
        <f>Q224+P223+O222+N221+M220+L219+K218+J217+R212+S213+T214+U215+V216</f>
        <v>1105</v>
      </c>
      <c r="R226" s="270">
        <f>R224+Q223+P222+O221+N220+M219+L218+K217+J216+S212+T213+U214+V215</f>
        <v>1105</v>
      </c>
      <c r="S226" s="270">
        <f>S224+R223+Q222+P221+O220+N219+M218+L217+K216+J215+T212+U213+V214</f>
        <v>1105</v>
      </c>
      <c r="T226" s="270">
        <f>T224+S223+R222+Q221+P220+O219+N218+M217+L216+K215+J214+U212+V213</f>
        <v>1105</v>
      </c>
      <c r="U226" s="270">
        <f>U224+T223+S222+R221+Q220+P219+O218+N217+M216+L215+K214+J213+V212</f>
        <v>1105</v>
      </c>
      <c r="V226" s="270">
        <f>V224+U223+T222+S221+R220+Q219+P218+O217+N216+M215+L214+K213+J212</f>
        <v>1105</v>
      </c>
      <c r="W226" s="271">
        <f>V212^2+U213^2+T214^2+S215^2+R216^2+Q217^2+P218^2+O219^2+N220^2+M221^2+L222^2+K223^2+J224^2</f>
        <v>124865</v>
      </c>
      <c r="X226" s="223"/>
      <c r="Y226" s="237" t="s">
        <v>159</v>
      </c>
      <c r="Z226" s="237" t="s">
        <v>86</v>
      </c>
      <c r="AA226" s="237" t="s">
        <v>166</v>
      </c>
      <c r="AB226" s="237" t="s">
        <v>376</v>
      </c>
      <c r="AC226" s="237" t="s">
        <v>28</v>
      </c>
      <c r="AD226" s="237" t="s">
        <v>101</v>
      </c>
      <c r="AE226" s="237" t="s">
        <v>103</v>
      </c>
      <c r="AF226" s="237" t="s">
        <v>155</v>
      </c>
      <c r="AG226" s="237" t="s">
        <v>365</v>
      </c>
      <c r="AH226" s="237" t="s">
        <v>16</v>
      </c>
      <c r="AI226" s="237" t="s">
        <v>88</v>
      </c>
      <c r="AJ226" s="237" t="s">
        <v>104</v>
      </c>
      <c r="AK226" s="237" t="s">
        <v>121</v>
      </c>
      <c r="AL226" s="227"/>
      <c r="AN226" s="219"/>
      <c r="AO226" s="269">
        <f>AO212+AP224+AQ223+AR222+AS221+AT220+AU219+AV218+AW217+AX216+AY215+AZ214+BA213</f>
        <v>1105</v>
      </c>
      <c r="AP226" s="270">
        <f>AP212+AO213+AQ224+AR223+AS222+AT221+AU220+AV219+AW218+AX217+AY216+AZ215+BA214</f>
        <v>1105</v>
      </c>
      <c r="AQ226" s="270">
        <f>AQ212+AP213+AO214+AR224+AS223+AT222+AU221+AV220+AW219+AX218+AY217+AZ216+BA215</f>
        <v>1105</v>
      </c>
      <c r="AR226" s="270">
        <f>AR212+AQ213+AP214+AO215+AS224+AT223+AU222+AV221+AW220+AX219+AY218+AZ217+BA216</f>
        <v>1105</v>
      </c>
      <c r="AS226" s="270">
        <f>AS212+AR213+AQ214+AP215+AO216+AT224+AU223+AV222+AW221+AX220+AY219+AZ218+BA217</f>
        <v>1105</v>
      </c>
      <c r="AT226" s="270">
        <f>AT212+AS213+AR214+AQ215+AP216+AO217+AU224+AV223+AW222+AX221+AY220+AZ219+BA218</f>
        <v>1105</v>
      </c>
      <c r="AU226" s="270">
        <f>AU212+AT213+AS214+AR215+AQ216+AP217+AO218+AV224+AW223+AX222+AY221+AZ220+BA219</f>
        <v>1105</v>
      </c>
      <c r="AV226" s="270">
        <f>AV212+AU213+AT214+AS215+AR216+AQ217+AP218+AO219+AW224+AX223+AY222+AZ221+BA220</f>
        <v>1105</v>
      </c>
      <c r="AW226" s="270">
        <f>AW212+AV213+AU214+AT215+AS216+AR217+AQ218+AP219+AO220+AX224+AY223+AZ222+BA221</f>
        <v>1105</v>
      </c>
      <c r="AX226" s="270">
        <f>AX212+AW213+AV214+AU215+AT216+AS217+AR218+AQ219+AP220+AO221+AY224+AZ223+BA222</f>
        <v>1105</v>
      </c>
      <c r="AY226" s="270">
        <f>AY212+AX213+AW214+AV215+AU216+AT217+AS218+AR219+AQ220+AP221+AO222+AZ224+BA223</f>
        <v>1105</v>
      </c>
      <c r="AZ226" s="270">
        <f>AZ212+AY213+AX214+AW215+AV216+AU217+AT218+AS219+AR220+AQ221+AP222+AO223+BA224</f>
        <v>1105</v>
      </c>
      <c r="BA226" s="270">
        <f>BA212+AZ213+AY214+AX215+AW216+AV217+AU218+AT219+AS220+AR221+AQ222+AP223+AO224</f>
        <v>1105</v>
      </c>
      <c r="BB226" s="271">
        <f>BA212+AZ213+AY214+AX215+AW216+AV217+AU218+AT219+AS220+AR221+AQ222+AP223+AO224</f>
        <v>1105</v>
      </c>
      <c r="BC226" s="223"/>
      <c r="BD226" s="237" t="s">
        <v>35</v>
      </c>
      <c r="BE226" s="237" t="s">
        <v>384</v>
      </c>
      <c r="BF226" s="237" t="s">
        <v>12</v>
      </c>
      <c r="BG226" s="237" t="s">
        <v>150</v>
      </c>
      <c r="BH226" s="237" t="s">
        <v>145</v>
      </c>
      <c r="BI226" s="237" t="s">
        <v>19</v>
      </c>
      <c r="BJ226" s="237" t="s">
        <v>323</v>
      </c>
      <c r="BK226" s="237" t="s">
        <v>37</v>
      </c>
      <c r="BL226" s="237" t="s">
        <v>113</v>
      </c>
      <c r="BM226" s="237" t="s">
        <v>39</v>
      </c>
      <c r="BN226" s="237" t="s">
        <v>156</v>
      </c>
      <c r="BO226" s="237" t="s">
        <v>73</v>
      </c>
      <c r="BP226" s="237" t="s">
        <v>143</v>
      </c>
      <c r="BQ226" s="227"/>
    </row>
    <row r="227" spans="9:69" ht="13.5" thickBot="1" x14ac:dyDescent="0.25">
      <c r="I227" s="219"/>
      <c r="J227" s="272">
        <f>J212+K224+L223+M222+N221+O220+P219+Q218+R217+S216+T215+U214+V213</f>
        <v>1105</v>
      </c>
      <c r="K227" s="273">
        <f>K212+J213+L224+M223+N222+O221+P220+Q219+R218+S217+T216+U215+V214</f>
        <v>1105</v>
      </c>
      <c r="L227" s="273">
        <f>L212+K213+J214+M224+N223+O222+P221+Q220+R219+S218+T217+U216+V215</f>
        <v>1105</v>
      </c>
      <c r="M227" s="273">
        <f>M212+L213+K214+J215+N224+O223+P222+Q221+R220+S219+T218+U217+V216</f>
        <v>1105</v>
      </c>
      <c r="N227" s="273">
        <f>N212+M213+L214+K215+J216+O224+P223+Q222+R221+S220+T219+U218+V217</f>
        <v>1105</v>
      </c>
      <c r="O227" s="273">
        <f>O212+N213+M214+L215+K216+J217+P224+Q223+R222+S221+T220+U219+V218</f>
        <v>1105</v>
      </c>
      <c r="P227" s="273">
        <f>P212+O213+N214+M215+L216+K217+J218+Q224+R223+S222+T221+U220+V219</f>
        <v>1105</v>
      </c>
      <c r="Q227" s="273">
        <f>Q212+P213+O214+N215+M216+L217+K218+J219+R224+S223+T222+U221+V220</f>
        <v>1105</v>
      </c>
      <c r="R227" s="273">
        <f>R212+Q213+P214+O215+N216+M217+L218+K219+J220+S224+T223+U222+V221</f>
        <v>1105</v>
      </c>
      <c r="S227" s="273">
        <f>S212+R213+Q214+P215+O216+N217+M218+L219+K220+J221+T224+U223+V222</f>
        <v>1105</v>
      </c>
      <c r="T227" s="273">
        <f>T212+S213+R214+Q215+P216+O217+N218+M219+L220+K221+J222+U224+V223</f>
        <v>1105</v>
      </c>
      <c r="U227" s="273">
        <f>U212+T213+S214+R215+Q216+P217+O218+N219+M220+L221+K222+J223+V224</f>
        <v>1105</v>
      </c>
      <c r="V227" s="273">
        <f>V212+U213+T214+S215+R216+Q217+P218+O219+N220+M221+L222+K223+J224</f>
        <v>1105</v>
      </c>
      <c r="W227" s="274"/>
      <c r="X227" s="223"/>
      <c r="Y227" s="237" t="s">
        <v>374</v>
      </c>
      <c r="Z227" s="237" t="s">
        <v>62</v>
      </c>
      <c r="AA227" s="237" t="s">
        <v>126</v>
      </c>
      <c r="AB227" s="237" t="s">
        <v>111</v>
      </c>
      <c r="AC227" s="237" t="s">
        <v>108</v>
      </c>
      <c r="AD227" s="237" t="s">
        <v>9</v>
      </c>
      <c r="AE227" s="237" t="s">
        <v>103</v>
      </c>
      <c r="AF227" s="237" t="s">
        <v>15</v>
      </c>
      <c r="AG227" s="237" t="s">
        <v>47</v>
      </c>
      <c r="AH227" s="237" t="s">
        <v>105</v>
      </c>
      <c r="AI227" s="237" t="s">
        <v>379</v>
      </c>
      <c r="AJ227" s="237" t="s">
        <v>17</v>
      </c>
      <c r="AK227" s="237" t="s">
        <v>115</v>
      </c>
      <c r="AL227" s="227"/>
      <c r="AN227" s="219"/>
      <c r="AO227" s="272">
        <f>AO224+AP212+AQ213+AR214+AS215+AT216+AU217+AV218+AW219+AX220+AY221+AZ222+BA223</f>
        <v>1105</v>
      </c>
      <c r="AP227" s="273">
        <f>AP224+AO223+AQ212+AR213+AS214+AT215+AU216+AV217+AW218+AX219+AY220+AZ221+BA222</f>
        <v>1105</v>
      </c>
      <c r="AQ227" s="273">
        <f>AQ224+AP223+AO222+AR212+AS213+AT214+AU215+AV216+AW217+AX218+AY219+AZ220+BA221</f>
        <v>1105</v>
      </c>
      <c r="AR227" s="273">
        <f>AR224+AQ223+AP222+AO221+AS212+AT213+AU214+AV215+AW216+AX217+AY218+AZ219+BA220</f>
        <v>1105</v>
      </c>
      <c r="AS227" s="273">
        <f>AS224+AR223+AQ222+AP221+AO220+AT212+AU213+AV214+AW215+AX216+AY217+AZ218+BA219</f>
        <v>1105</v>
      </c>
      <c r="AT227" s="273">
        <f>AT224+AS223+AR222+AQ221+AP220+AO219+AU212+AV213+AW214+AX215+AY216+AZ217+BA218</f>
        <v>1105</v>
      </c>
      <c r="AU227" s="273">
        <f>AU224+AT223+AS222+AR221+AQ220+AP219+AO218+AV212+AW213+AX214+AY215+AZ216+BA217</f>
        <v>1105</v>
      </c>
      <c r="AV227" s="273">
        <f>AV224+AU223+AT222+AS221+AR220+AQ219+AP218+AO217+AW212+AX213+AY214+AZ215+BA216</f>
        <v>1105</v>
      </c>
      <c r="AW227" s="273">
        <f>AW224+AV223+AU222+AT221+AS220+AR219+AQ218+AP217+AO216+AX212+AY213+AZ214+BA215</f>
        <v>1105</v>
      </c>
      <c r="AX227" s="273">
        <f>AX224+AW223+AV222+AU221+AT220+AS219+AR218+AQ217+AP216+AO215+AY212+AZ213+BA214</f>
        <v>1105</v>
      </c>
      <c r="AY227" s="273">
        <f>AY224+AX223+AW222+AV221+AU220+AT219+AS218+AR217+AQ216+AP215+AO214+AZ212+BA213</f>
        <v>1105</v>
      </c>
      <c r="AZ227" s="273">
        <f>AZ224+AY223+AX222+AW221+AV220+AU219+AT218+AS217+AR216+AQ215+AP214+AO213+BA212</f>
        <v>1105</v>
      </c>
      <c r="BA227" s="273">
        <f>BA224+AZ223+AY222+AX221+AW220+AV219+AU218+AT217+AS216+AR215+AQ214+AP213+AO212</f>
        <v>1105</v>
      </c>
      <c r="BB227" s="281"/>
      <c r="BC227" s="223"/>
      <c r="BD227" s="237" t="s">
        <v>34</v>
      </c>
      <c r="BE227" s="237" t="s">
        <v>144</v>
      </c>
      <c r="BF227" s="237" t="s">
        <v>373</v>
      </c>
      <c r="BG227" s="237" t="s">
        <v>112</v>
      </c>
      <c r="BH227" s="237" t="s">
        <v>74</v>
      </c>
      <c r="BI227" s="237" t="s">
        <v>60</v>
      </c>
      <c r="BJ227" s="237" t="s">
        <v>323</v>
      </c>
      <c r="BK227" s="237" t="s">
        <v>139</v>
      </c>
      <c r="BL227" s="237" t="s">
        <v>32</v>
      </c>
      <c r="BM227" s="237" t="s">
        <v>162</v>
      </c>
      <c r="BN227" s="237" t="s">
        <v>61</v>
      </c>
      <c r="BO227" s="237" t="s">
        <v>102</v>
      </c>
      <c r="BP227" s="237" t="s">
        <v>92</v>
      </c>
      <c r="BQ227" s="223"/>
    </row>
    <row r="228" spans="9:69" ht="13.5" thickBot="1" x14ac:dyDescent="0.25">
      <c r="I228" s="219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  <c r="AA228" s="223"/>
      <c r="AB228" s="223"/>
      <c r="AC228" s="223"/>
      <c r="AD228" s="223"/>
      <c r="AE228" s="223"/>
      <c r="AF228" s="223"/>
      <c r="AG228" s="223"/>
      <c r="AH228" s="223"/>
      <c r="AI228" s="223"/>
      <c r="AJ228" s="223"/>
      <c r="AK228" s="223"/>
      <c r="AL228" s="227"/>
      <c r="AN228" s="275"/>
      <c r="AO228" s="276"/>
      <c r="AP228" s="276"/>
      <c r="AQ228" s="276"/>
      <c r="AR228" s="276"/>
      <c r="AS228" s="276"/>
      <c r="AT228" s="276"/>
      <c r="AU228" s="276"/>
      <c r="AV228" s="276"/>
      <c r="AW228" s="276"/>
      <c r="AX228" s="276"/>
      <c r="AY228" s="276"/>
      <c r="AZ228" s="276"/>
      <c r="BA228" s="276"/>
      <c r="BB228" s="276"/>
      <c r="BC228" s="276"/>
      <c r="BD228" s="276"/>
      <c r="BE228" s="276"/>
      <c r="BF228" s="276"/>
      <c r="BG228" s="276"/>
      <c r="BH228" s="276"/>
      <c r="BI228" s="276"/>
      <c r="BJ228" s="276"/>
      <c r="BK228" s="276"/>
      <c r="BL228" s="276"/>
      <c r="BM228" s="276"/>
      <c r="BN228" s="276"/>
      <c r="BO228" s="276"/>
      <c r="BP228" s="276"/>
      <c r="BQ228" s="276"/>
    </row>
    <row r="229" spans="9:69" ht="13.5" thickBot="1" x14ac:dyDescent="0.25">
      <c r="I229" s="210"/>
      <c r="J229" s="210"/>
      <c r="K229" s="210" t="s">
        <v>0</v>
      </c>
      <c r="L229" s="210"/>
      <c r="M229" s="210"/>
      <c r="N229" s="210"/>
      <c r="O229" s="210"/>
      <c r="P229" s="211"/>
      <c r="Q229" s="210"/>
      <c r="R229" s="210"/>
      <c r="S229" s="210"/>
      <c r="T229" s="210"/>
      <c r="U229" s="210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1"/>
      <c r="AF229" s="210"/>
      <c r="AG229" s="210"/>
      <c r="AH229" s="210"/>
      <c r="AI229" s="210"/>
      <c r="AJ229" s="210"/>
      <c r="AK229" s="210"/>
      <c r="AL229" s="210"/>
    </row>
    <row r="230" spans="9:69" ht="13.5" thickBot="1" x14ac:dyDescent="0.25">
      <c r="I230" s="215"/>
      <c r="J230" s="216"/>
      <c r="K230" s="216"/>
      <c r="L230" s="216"/>
      <c r="M230" s="216"/>
      <c r="N230" s="216"/>
      <c r="O230" s="216"/>
      <c r="P230" s="4" t="s">
        <v>455</v>
      </c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  <c r="AE230" s="4" t="s">
        <v>456</v>
      </c>
      <c r="AF230" s="216"/>
      <c r="AG230" s="216"/>
      <c r="AH230" s="216"/>
      <c r="AI230" s="216"/>
      <c r="AJ230" s="216"/>
      <c r="AK230" s="216"/>
      <c r="AL230" s="217"/>
      <c r="AN230" s="215"/>
      <c r="AO230" s="216"/>
      <c r="AP230" s="216"/>
      <c r="AQ230" s="216"/>
      <c r="AR230" s="216"/>
      <c r="AS230" s="216"/>
      <c r="AT230" s="216"/>
      <c r="AU230" s="4" t="s">
        <v>457</v>
      </c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4" t="s">
        <v>458</v>
      </c>
      <c r="BK230" s="216"/>
      <c r="BL230" s="216"/>
      <c r="BM230" s="216"/>
      <c r="BN230" s="216"/>
      <c r="BO230" s="216"/>
      <c r="BP230" s="216"/>
      <c r="BQ230" s="217"/>
    </row>
    <row r="231" spans="9:69" x14ac:dyDescent="0.2">
      <c r="I231" s="219"/>
      <c r="J231" s="220">
        <f>F41</f>
        <v>28</v>
      </c>
      <c r="K231" s="221">
        <f>F76</f>
        <v>63</v>
      </c>
      <c r="L231" s="221">
        <f>F99</f>
        <v>86</v>
      </c>
      <c r="M231" s="221">
        <f>F120</f>
        <v>107</v>
      </c>
      <c r="N231" s="221">
        <f>F156</f>
        <v>143</v>
      </c>
      <c r="O231" s="221">
        <f>F173</f>
        <v>160</v>
      </c>
      <c r="P231" s="221">
        <f>F27</f>
        <v>14</v>
      </c>
      <c r="Q231" s="221">
        <f>F64</f>
        <v>51</v>
      </c>
      <c r="R231" s="221">
        <f>F83</f>
        <v>70</v>
      </c>
      <c r="S231" s="221">
        <f>F114</f>
        <v>101</v>
      </c>
      <c r="T231" s="221">
        <f>F137</f>
        <v>124</v>
      </c>
      <c r="U231" s="221">
        <f>F162</f>
        <v>149</v>
      </c>
      <c r="V231" s="222">
        <f>F22</f>
        <v>9</v>
      </c>
      <c r="W231" s="228">
        <f t="shared" ref="W231:W243" si="52">J231+K231+L231+M231+N231+O231+P231+Q231+R231+S231+T231+U231+V231</f>
        <v>1105</v>
      </c>
      <c r="X231" s="223"/>
      <c r="Y231" s="224" t="s">
        <v>49</v>
      </c>
      <c r="Z231" s="225" t="s">
        <v>73</v>
      </c>
      <c r="AA231" s="225" t="s">
        <v>40</v>
      </c>
      <c r="AB231" s="225" t="s">
        <v>22</v>
      </c>
      <c r="AC231" s="225" t="s">
        <v>376</v>
      </c>
      <c r="AD231" s="225" t="s">
        <v>373</v>
      </c>
      <c r="AE231" s="225" t="s">
        <v>118</v>
      </c>
      <c r="AF231" s="225" t="s">
        <v>146</v>
      </c>
      <c r="AG231" s="225" t="s">
        <v>35</v>
      </c>
      <c r="AH231" s="225" t="s">
        <v>45</v>
      </c>
      <c r="AI231" s="225" t="s">
        <v>113</v>
      </c>
      <c r="AJ231" s="225" t="s">
        <v>52</v>
      </c>
      <c r="AK231" s="226" t="s">
        <v>150</v>
      </c>
      <c r="AL231" s="227"/>
      <c r="AN231" s="219"/>
      <c r="AO231" s="220">
        <f>F82</f>
        <v>69</v>
      </c>
      <c r="AP231" s="221">
        <f>F119</f>
        <v>106</v>
      </c>
      <c r="AQ231" s="221">
        <f>F169</f>
        <v>156</v>
      </c>
      <c r="AR231" s="221">
        <f>F37</f>
        <v>24</v>
      </c>
      <c r="AS231" s="221">
        <f>F74</f>
        <v>61</v>
      </c>
      <c r="AT231" s="221">
        <f>F111</f>
        <v>98</v>
      </c>
      <c r="AU231" s="221">
        <f>F148</f>
        <v>135</v>
      </c>
      <c r="AV231" s="221">
        <f>F16</f>
        <v>3</v>
      </c>
      <c r="AW231" s="221">
        <f>F53</f>
        <v>40</v>
      </c>
      <c r="AX231" s="221">
        <f>F103</f>
        <v>90</v>
      </c>
      <c r="AY231" s="221">
        <f>F140</f>
        <v>127</v>
      </c>
      <c r="AZ231" s="221">
        <f>F177</f>
        <v>164</v>
      </c>
      <c r="BA231" s="222">
        <f>F45</f>
        <v>32</v>
      </c>
      <c r="BB231" s="228">
        <f t="shared" ref="BB231:BB243" si="53">AO231+AP231+AQ231+AR231+AS231+AT231+AU231+AV231+AW231+AX231+AY231+AZ231+BA231</f>
        <v>1105</v>
      </c>
      <c r="BC231" s="223"/>
      <c r="BD231" s="224" t="s">
        <v>152</v>
      </c>
      <c r="BE231" s="225" t="s">
        <v>134</v>
      </c>
      <c r="BF231" s="225" t="s">
        <v>397</v>
      </c>
      <c r="BG231" s="225" t="s">
        <v>65</v>
      </c>
      <c r="BH231" s="225" t="s">
        <v>61</v>
      </c>
      <c r="BI231" s="225" t="s">
        <v>119</v>
      </c>
      <c r="BJ231" s="225" t="s">
        <v>63</v>
      </c>
      <c r="BK231" s="225" t="s">
        <v>72</v>
      </c>
      <c r="BL231" s="225" t="s">
        <v>130</v>
      </c>
      <c r="BM231" s="225" t="s">
        <v>12</v>
      </c>
      <c r="BN231" s="225" t="s">
        <v>11</v>
      </c>
      <c r="BO231" s="225" t="s">
        <v>386</v>
      </c>
      <c r="BP231" s="226" t="s">
        <v>114</v>
      </c>
      <c r="BQ231" s="227"/>
    </row>
    <row r="232" spans="9:69" x14ac:dyDescent="0.2">
      <c r="I232" s="219"/>
      <c r="J232" s="233">
        <f>F82</f>
        <v>69</v>
      </c>
      <c r="K232" s="234">
        <f>F105</f>
        <v>92</v>
      </c>
      <c r="L232" s="234">
        <f>F142</f>
        <v>129</v>
      </c>
      <c r="M232" s="234">
        <f>F161</f>
        <v>148</v>
      </c>
      <c r="N232" s="234">
        <f>F23</f>
        <v>10</v>
      </c>
      <c r="O232" s="234">
        <f>F46</f>
        <v>33</v>
      </c>
      <c r="P232" s="234">
        <f>F71</f>
        <v>58</v>
      </c>
      <c r="Q232" s="234">
        <f>F100</f>
        <v>87</v>
      </c>
      <c r="R232" s="234">
        <f>F119</f>
        <v>106</v>
      </c>
      <c r="S232" s="234">
        <f>F154</f>
        <v>141</v>
      </c>
      <c r="T232" s="234">
        <f>F177</f>
        <v>164</v>
      </c>
      <c r="U232" s="234">
        <f>F29</f>
        <v>16</v>
      </c>
      <c r="V232" s="235">
        <f>F65</f>
        <v>52</v>
      </c>
      <c r="W232" s="239">
        <f t="shared" si="52"/>
        <v>1105</v>
      </c>
      <c r="X232" s="223"/>
      <c r="Y232" s="236" t="s">
        <v>152</v>
      </c>
      <c r="Z232" s="237" t="s">
        <v>166</v>
      </c>
      <c r="AA232" s="237" t="s">
        <v>96</v>
      </c>
      <c r="AB232" s="237" t="s">
        <v>78</v>
      </c>
      <c r="AC232" s="237" t="s">
        <v>115</v>
      </c>
      <c r="AD232" s="237" t="s">
        <v>92</v>
      </c>
      <c r="AE232" s="237" t="s">
        <v>122</v>
      </c>
      <c r="AF232" s="237" t="s">
        <v>153</v>
      </c>
      <c r="AG232" s="237" t="s">
        <v>134</v>
      </c>
      <c r="AH232" s="237" t="s">
        <v>10</v>
      </c>
      <c r="AI232" s="237" t="s">
        <v>386</v>
      </c>
      <c r="AJ232" s="237" t="s">
        <v>19</v>
      </c>
      <c r="AK232" s="238" t="s">
        <v>400</v>
      </c>
      <c r="AL232" s="227"/>
      <c r="AN232" s="219"/>
      <c r="AO232" s="233">
        <f>F133</f>
        <v>120</v>
      </c>
      <c r="AP232" s="234">
        <f>F170</f>
        <v>157</v>
      </c>
      <c r="AQ232" s="234">
        <f>F51</f>
        <v>38</v>
      </c>
      <c r="AR232" s="234">
        <f>F88</f>
        <v>75</v>
      </c>
      <c r="AS232" s="234">
        <f>F125</f>
        <v>112</v>
      </c>
      <c r="AT232" s="234">
        <f>F162</f>
        <v>149</v>
      </c>
      <c r="AU232" s="234">
        <f>F30</f>
        <v>17</v>
      </c>
      <c r="AV232" s="234">
        <f>F67</f>
        <v>54</v>
      </c>
      <c r="AW232" s="234">
        <f>F117</f>
        <v>104</v>
      </c>
      <c r="AX232" s="234">
        <f>F154</f>
        <v>141</v>
      </c>
      <c r="AY232" s="234">
        <f>F22</f>
        <v>9</v>
      </c>
      <c r="AZ232" s="234">
        <f>F59</f>
        <v>46</v>
      </c>
      <c r="BA232" s="235">
        <f>F96</f>
        <v>83</v>
      </c>
      <c r="BB232" s="239">
        <f t="shared" si="53"/>
        <v>1105</v>
      </c>
      <c r="BC232" s="223"/>
      <c r="BD232" s="236" t="s">
        <v>38</v>
      </c>
      <c r="BE232" s="237" t="s">
        <v>392</v>
      </c>
      <c r="BF232" s="237" t="s">
        <v>57</v>
      </c>
      <c r="BG232" s="237" t="s">
        <v>162</v>
      </c>
      <c r="BH232" s="237" t="s">
        <v>104</v>
      </c>
      <c r="BI232" s="237" t="s">
        <v>52</v>
      </c>
      <c r="BJ232" s="237" t="s">
        <v>23</v>
      </c>
      <c r="BK232" s="237" t="s">
        <v>18</v>
      </c>
      <c r="BL232" s="237" t="s">
        <v>385</v>
      </c>
      <c r="BM232" s="237" t="s">
        <v>10</v>
      </c>
      <c r="BN232" s="237" t="s">
        <v>150</v>
      </c>
      <c r="BO232" s="237" t="s">
        <v>59</v>
      </c>
      <c r="BP232" s="238" t="s">
        <v>80</v>
      </c>
      <c r="BQ232" s="227"/>
    </row>
    <row r="233" spans="9:69" x14ac:dyDescent="0.2">
      <c r="I233" s="219"/>
      <c r="J233" s="233">
        <f>F124</f>
        <v>111</v>
      </c>
      <c r="K233" s="234">
        <f>F149</f>
        <v>136</v>
      </c>
      <c r="L233" s="234">
        <f>F178</f>
        <v>165</v>
      </c>
      <c r="M233" s="234">
        <f>F28</f>
        <v>15</v>
      </c>
      <c r="N233" s="234">
        <f>F63</f>
        <v>50</v>
      </c>
      <c r="O233" s="234">
        <f>F86</f>
        <v>73</v>
      </c>
      <c r="P233" s="234">
        <f>F107</f>
        <v>94</v>
      </c>
      <c r="Q233" s="234">
        <f>F143</f>
        <v>130</v>
      </c>
      <c r="R233" s="234">
        <f>F160</f>
        <v>147</v>
      </c>
      <c r="S233" s="234">
        <f>F14</f>
        <v>1</v>
      </c>
      <c r="T233" s="234">
        <f>F51</f>
        <v>38</v>
      </c>
      <c r="U233" s="234">
        <f>F70</f>
        <v>57</v>
      </c>
      <c r="V233" s="235">
        <f>F101</f>
        <v>88</v>
      </c>
      <c r="W233" s="239">
        <f t="shared" si="52"/>
        <v>1105</v>
      </c>
      <c r="X233" s="223"/>
      <c r="Y233" s="236" t="s">
        <v>14</v>
      </c>
      <c r="Z233" s="237" t="s">
        <v>75</v>
      </c>
      <c r="AA233" s="237" t="s">
        <v>367</v>
      </c>
      <c r="AB233" s="237" t="s">
        <v>17</v>
      </c>
      <c r="AC233" s="237" t="s">
        <v>135</v>
      </c>
      <c r="AD233" s="237" t="s">
        <v>81</v>
      </c>
      <c r="AE233" s="237" t="s">
        <v>51</v>
      </c>
      <c r="AF233" s="237" t="s">
        <v>383</v>
      </c>
      <c r="AG233" s="237" t="s">
        <v>147</v>
      </c>
      <c r="AH233" s="237" t="s">
        <v>55</v>
      </c>
      <c r="AI233" s="237" t="s">
        <v>57</v>
      </c>
      <c r="AJ233" s="237" t="s">
        <v>29</v>
      </c>
      <c r="AK233" s="238" t="s">
        <v>95</v>
      </c>
      <c r="AL233" s="227"/>
      <c r="AN233" s="219"/>
      <c r="AO233" s="233">
        <f>F15</f>
        <v>2</v>
      </c>
      <c r="AP233" s="234">
        <f>F65</f>
        <v>52</v>
      </c>
      <c r="AQ233" s="234">
        <f>F102</f>
        <v>89</v>
      </c>
      <c r="AR233" s="234">
        <f>F139</f>
        <v>126</v>
      </c>
      <c r="AS233" s="234">
        <f>F176</f>
        <v>163</v>
      </c>
      <c r="AT233" s="234">
        <f>F44</f>
        <v>31</v>
      </c>
      <c r="AU233" s="234">
        <f>F81</f>
        <v>68</v>
      </c>
      <c r="AV233" s="234">
        <f>F118</f>
        <v>105</v>
      </c>
      <c r="AW233" s="234">
        <f>F168</f>
        <v>155</v>
      </c>
      <c r="AX233" s="234">
        <f>F36</f>
        <v>23</v>
      </c>
      <c r="AY233" s="234">
        <f>F73</f>
        <v>60</v>
      </c>
      <c r="AZ233" s="234">
        <f>F110</f>
        <v>97</v>
      </c>
      <c r="BA233" s="235">
        <f>F147</f>
        <v>134</v>
      </c>
      <c r="BB233" s="239">
        <f t="shared" si="53"/>
        <v>1105</v>
      </c>
      <c r="BC233" s="223"/>
      <c r="BD233" s="236" t="s">
        <v>157</v>
      </c>
      <c r="BE233" s="237" t="s">
        <v>400</v>
      </c>
      <c r="BF233" s="237" t="s">
        <v>32</v>
      </c>
      <c r="BG233" s="237" t="s">
        <v>111</v>
      </c>
      <c r="BH233" s="237" t="s">
        <v>378</v>
      </c>
      <c r="BI233" s="237" t="s">
        <v>136</v>
      </c>
      <c r="BJ233" s="237" t="s">
        <v>94</v>
      </c>
      <c r="BK233" s="237" t="s">
        <v>141</v>
      </c>
      <c r="BL233" s="237" t="s">
        <v>62</v>
      </c>
      <c r="BM233" s="237" t="s">
        <v>127</v>
      </c>
      <c r="BN233" s="237" t="s">
        <v>47</v>
      </c>
      <c r="BO233" s="237" t="s">
        <v>145</v>
      </c>
      <c r="BP233" s="238" t="s">
        <v>109</v>
      </c>
      <c r="BQ233" s="227"/>
    </row>
    <row r="234" spans="9:69" x14ac:dyDescent="0.2">
      <c r="I234" s="219"/>
      <c r="J234" s="233">
        <f>F164</f>
        <v>151</v>
      </c>
      <c r="K234" s="234">
        <f>F16</f>
        <v>3</v>
      </c>
      <c r="L234" s="234">
        <f>F52</f>
        <v>39</v>
      </c>
      <c r="M234" s="234">
        <f>F69</f>
        <v>56</v>
      </c>
      <c r="N234" s="234">
        <f>F92</f>
        <v>79</v>
      </c>
      <c r="O234" s="234">
        <f>F129</f>
        <v>116</v>
      </c>
      <c r="P234" s="234">
        <f>F148</f>
        <v>135</v>
      </c>
      <c r="Q234" s="234">
        <f>F179</f>
        <v>166</v>
      </c>
      <c r="R234" s="234">
        <f>F33</f>
        <v>20</v>
      </c>
      <c r="S234" s="234">
        <f>F58</f>
        <v>45</v>
      </c>
      <c r="T234" s="234">
        <f>F87</f>
        <v>74</v>
      </c>
      <c r="U234" s="234">
        <f>F106</f>
        <v>93</v>
      </c>
      <c r="V234" s="235">
        <f>F141</f>
        <v>128</v>
      </c>
      <c r="W234" s="239">
        <f t="shared" si="52"/>
        <v>1105</v>
      </c>
      <c r="X234" s="223"/>
      <c r="Y234" s="236" t="s">
        <v>143</v>
      </c>
      <c r="Z234" s="237" t="s">
        <v>72</v>
      </c>
      <c r="AA234" s="237" t="s">
        <v>379</v>
      </c>
      <c r="AB234" s="237" t="s">
        <v>86</v>
      </c>
      <c r="AC234" s="237" t="s">
        <v>84</v>
      </c>
      <c r="AD234" s="237" t="s">
        <v>131</v>
      </c>
      <c r="AE234" s="237" t="s">
        <v>63</v>
      </c>
      <c r="AF234" s="237" t="s">
        <v>365</v>
      </c>
      <c r="AG234" s="237" t="s">
        <v>64</v>
      </c>
      <c r="AH234" s="237" t="s">
        <v>13</v>
      </c>
      <c r="AI234" s="237" t="s">
        <v>70</v>
      </c>
      <c r="AJ234" s="237" t="s">
        <v>66</v>
      </c>
      <c r="AK234" s="238" t="s">
        <v>46</v>
      </c>
      <c r="AL234" s="227"/>
      <c r="AN234" s="219"/>
      <c r="AO234" s="233">
        <f>F66</f>
        <v>53</v>
      </c>
      <c r="AP234" s="234">
        <f>F116</f>
        <v>103</v>
      </c>
      <c r="AQ234" s="234">
        <f>F153</f>
        <v>140</v>
      </c>
      <c r="AR234" s="234">
        <f>F21</f>
        <v>8</v>
      </c>
      <c r="AS234" s="234">
        <f>F58</f>
        <v>45</v>
      </c>
      <c r="AT234" s="234">
        <f>F95</f>
        <v>82</v>
      </c>
      <c r="AU234" s="234">
        <f>F132</f>
        <v>119</v>
      </c>
      <c r="AV234" s="234">
        <f>F182</f>
        <v>169</v>
      </c>
      <c r="AW234" s="234">
        <f>F50</f>
        <v>37</v>
      </c>
      <c r="AX234" s="234">
        <f>F87</f>
        <v>74</v>
      </c>
      <c r="AY234" s="234">
        <f>F124</f>
        <v>111</v>
      </c>
      <c r="AZ234" s="234">
        <f>F161</f>
        <v>148</v>
      </c>
      <c r="BA234" s="235">
        <f>F29</f>
        <v>16</v>
      </c>
      <c r="BB234" s="239">
        <f t="shared" si="53"/>
        <v>1105</v>
      </c>
      <c r="BC234" s="223"/>
      <c r="BD234" s="236" t="s">
        <v>138</v>
      </c>
      <c r="BE234" s="237" t="s">
        <v>139</v>
      </c>
      <c r="BF234" s="237" t="s">
        <v>8</v>
      </c>
      <c r="BG234" s="237" t="s">
        <v>83</v>
      </c>
      <c r="BH234" s="237" t="s">
        <v>13</v>
      </c>
      <c r="BI234" s="237" t="s">
        <v>69</v>
      </c>
      <c r="BJ234" s="237" t="s">
        <v>175</v>
      </c>
      <c r="BK234" s="237" t="s">
        <v>388</v>
      </c>
      <c r="BL234" s="237" t="s">
        <v>176</v>
      </c>
      <c r="BM234" s="237" t="s">
        <v>70</v>
      </c>
      <c r="BN234" s="237" t="s">
        <v>14</v>
      </c>
      <c r="BO234" s="237" t="s">
        <v>78</v>
      </c>
      <c r="BP234" s="238" t="s">
        <v>19</v>
      </c>
      <c r="BQ234" s="227"/>
    </row>
    <row r="235" spans="9:69" x14ac:dyDescent="0.2">
      <c r="I235" s="219"/>
      <c r="J235" s="233">
        <f>F38</f>
        <v>25</v>
      </c>
      <c r="K235" s="234">
        <f>F57</f>
        <v>44</v>
      </c>
      <c r="L235" s="234">
        <f>F88</f>
        <v>75</v>
      </c>
      <c r="M235" s="234">
        <f>F111</f>
        <v>98</v>
      </c>
      <c r="N235" s="234">
        <f>F136</f>
        <v>123</v>
      </c>
      <c r="O235" s="234">
        <f>F165</f>
        <v>152</v>
      </c>
      <c r="P235" s="234">
        <f>F15</f>
        <v>2</v>
      </c>
      <c r="Q235" s="234">
        <f>F50</f>
        <v>37</v>
      </c>
      <c r="R235" s="234">
        <f>F73</f>
        <v>60</v>
      </c>
      <c r="S235" s="234">
        <f>F94</f>
        <v>81</v>
      </c>
      <c r="T235" s="234">
        <f>F130</f>
        <v>117</v>
      </c>
      <c r="U235" s="234">
        <f>F147</f>
        <v>134</v>
      </c>
      <c r="V235" s="235">
        <f>F170</f>
        <v>157</v>
      </c>
      <c r="W235" s="239">
        <f t="shared" si="52"/>
        <v>1105</v>
      </c>
      <c r="X235" s="223"/>
      <c r="Y235" s="236" t="s">
        <v>159</v>
      </c>
      <c r="Z235" s="237" t="s">
        <v>105</v>
      </c>
      <c r="AA235" s="237" t="s">
        <v>162</v>
      </c>
      <c r="AB235" s="237" t="s">
        <v>119</v>
      </c>
      <c r="AC235" s="237" t="s">
        <v>97</v>
      </c>
      <c r="AD235" s="237" t="s">
        <v>79</v>
      </c>
      <c r="AE235" s="237" t="s">
        <v>157</v>
      </c>
      <c r="AF235" s="237" t="s">
        <v>176</v>
      </c>
      <c r="AG235" s="237" t="s">
        <v>47</v>
      </c>
      <c r="AH235" s="237" t="s">
        <v>163</v>
      </c>
      <c r="AI235" s="237" t="s">
        <v>323</v>
      </c>
      <c r="AJ235" s="237" t="s">
        <v>109</v>
      </c>
      <c r="AK235" s="238" t="s">
        <v>392</v>
      </c>
      <c r="AL235" s="227"/>
      <c r="AN235" s="219"/>
      <c r="AO235" s="233">
        <f>F130</f>
        <v>117</v>
      </c>
      <c r="AP235" s="234">
        <f>F167</f>
        <v>154</v>
      </c>
      <c r="AQ235" s="234">
        <f>F35</f>
        <v>22</v>
      </c>
      <c r="AR235" s="234">
        <f>F72</f>
        <v>59</v>
      </c>
      <c r="AS235" s="234">
        <f>F109</f>
        <v>96</v>
      </c>
      <c r="AT235" s="234">
        <f>F146</f>
        <v>133</v>
      </c>
      <c r="AU235" s="234">
        <f>F14</f>
        <v>1</v>
      </c>
      <c r="AV235" s="234">
        <f>F64</f>
        <v>51</v>
      </c>
      <c r="AW235" s="234">
        <f>F101</f>
        <v>88</v>
      </c>
      <c r="AX235" s="234">
        <f>F138</f>
        <v>125</v>
      </c>
      <c r="AY235" s="234">
        <f>F175</f>
        <v>162</v>
      </c>
      <c r="AZ235" s="234">
        <f>F43</f>
        <v>30</v>
      </c>
      <c r="BA235" s="235">
        <f>F80</f>
        <v>67</v>
      </c>
      <c r="BB235" s="239">
        <f t="shared" si="53"/>
        <v>1105</v>
      </c>
      <c r="BC235" s="223"/>
      <c r="BD235" s="236" t="s">
        <v>323</v>
      </c>
      <c r="BE235" s="237" t="s">
        <v>158</v>
      </c>
      <c r="BF235" s="237" t="s">
        <v>100</v>
      </c>
      <c r="BG235" s="237" t="s">
        <v>142</v>
      </c>
      <c r="BH235" s="237" t="s">
        <v>48</v>
      </c>
      <c r="BI235" s="237" t="s">
        <v>126</v>
      </c>
      <c r="BJ235" s="237" t="s">
        <v>55</v>
      </c>
      <c r="BK235" s="237" t="s">
        <v>146</v>
      </c>
      <c r="BL235" s="237" t="s">
        <v>95</v>
      </c>
      <c r="BM235" s="237" t="s">
        <v>133</v>
      </c>
      <c r="BN235" s="237" t="s">
        <v>374</v>
      </c>
      <c r="BO235" s="237" t="s">
        <v>116</v>
      </c>
      <c r="BP235" s="238" t="s">
        <v>21</v>
      </c>
      <c r="BQ235" s="227"/>
    </row>
    <row r="236" spans="9:69" x14ac:dyDescent="0.2">
      <c r="I236" s="219"/>
      <c r="J236" s="233">
        <f>F74</f>
        <v>61</v>
      </c>
      <c r="K236" s="234">
        <f>F93</f>
        <v>80</v>
      </c>
      <c r="L236" s="234">
        <f>F128</f>
        <v>115</v>
      </c>
      <c r="M236" s="234">
        <f>F151</f>
        <v>138</v>
      </c>
      <c r="N236" s="234">
        <f>F172</f>
        <v>159</v>
      </c>
      <c r="O236" s="234">
        <f>F39</f>
        <v>26</v>
      </c>
      <c r="P236" s="234">
        <f>F56</f>
        <v>43</v>
      </c>
      <c r="Q236" s="234">
        <f>F79</f>
        <v>66</v>
      </c>
      <c r="R236" s="234">
        <f>F116</f>
        <v>103</v>
      </c>
      <c r="S236" s="234">
        <f>F135</f>
        <v>122</v>
      </c>
      <c r="T236" s="234">
        <f>F166</f>
        <v>153</v>
      </c>
      <c r="U236" s="234">
        <f>F20</f>
        <v>7</v>
      </c>
      <c r="V236" s="235">
        <f>F45</f>
        <v>32</v>
      </c>
      <c r="W236" s="239">
        <f t="shared" si="52"/>
        <v>1105</v>
      </c>
      <c r="X236" s="223"/>
      <c r="Y236" s="236" t="s">
        <v>61</v>
      </c>
      <c r="Z236" s="237" t="s">
        <v>87</v>
      </c>
      <c r="AA236" s="237" t="s">
        <v>148</v>
      </c>
      <c r="AB236" s="237" t="s">
        <v>98</v>
      </c>
      <c r="AC236" s="237" t="s">
        <v>368</v>
      </c>
      <c r="AD236" s="237" t="s">
        <v>387</v>
      </c>
      <c r="AE236" s="237" t="s">
        <v>39</v>
      </c>
      <c r="AF236" s="237" t="s">
        <v>15</v>
      </c>
      <c r="AG236" s="237" t="s">
        <v>139</v>
      </c>
      <c r="AH236" s="237" t="s">
        <v>155</v>
      </c>
      <c r="AI236" s="237" t="s">
        <v>67</v>
      </c>
      <c r="AJ236" s="237" t="s">
        <v>43</v>
      </c>
      <c r="AK236" s="238" t="s">
        <v>114</v>
      </c>
      <c r="AL236" s="227"/>
      <c r="AN236" s="219"/>
      <c r="AO236" s="233">
        <f>F181</f>
        <v>168</v>
      </c>
      <c r="AP236" s="234">
        <f>F49</f>
        <v>36</v>
      </c>
      <c r="AQ236" s="234">
        <f>F86</f>
        <v>73</v>
      </c>
      <c r="AR236" s="234">
        <f>F123</f>
        <v>110</v>
      </c>
      <c r="AS236" s="234">
        <f>F160</f>
        <v>147</v>
      </c>
      <c r="AT236" s="234">
        <f>F28</f>
        <v>15</v>
      </c>
      <c r="AU236" s="234">
        <f>F78</f>
        <v>65</v>
      </c>
      <c r="AV236" s="234">
        <f>F115</f>
        <v>102</v>
      </c>
      <c r="AW236" s="234">
        <f>F152</f>
        <v>139</v>
      </c>
      <c r="AX236" s="234">
        <f>F20</f>
        <v>7</v>
      </c>
      <c r="AY236" s="234">
        <f>F57</f>
        <v>44</v>
      </c>
      <c r="AZ236" s="234">
        <f>F94</f>
        <v>81</v>
      </c>
      <c r="BA236" s="235">
        <f>F131</f>
        <v>118</v>
      </c>
      <c r="BB236" s="239">
        <f t="shared" si="53"/>
        <v>1105</v>
      </c>
      <c r="BC236" s="223"/>
      <c r="BD236" s="236" t="s">
        <v>393</v>
      </c>
      <c r="BE236" s="237" t="s">
        <v>37</v>
      </c>
      <c r="BF236" s="237" t="s">
        <v>81</v>
      </c>
      <c r="BG236" s="237" t="s">
        <v>58</v>
      </c>
      <c r="BH236" s="237" t="s">
        <v>147</v>
      </c>
      <c r="BI236" s="237" t="s">
        <v>17</v>
      </c>
      <c r="BJ236" s="237" t="s">
        <v>366</v>
      </c>
      <c r="BK236" s="237" t="s">
        <v>9</v>
      </c>
      <c r="BL236" s="237" t="s">
        <v>30</v>
      </c>
      <c r="BM236" s="237" t="s">
        <v>43</v>
      </c>
      <c r="BN236" s="237" t="s">
        <v>105</v>
      </c>
      <c r="BO236" s="237" t="s">
        <v>163</v>
      </c>
      <c r="BP236" s="238" t="s">
        <v>60</v>
      </c>
      <c r="BQ236" s="227"/>
    </row>
    <row r="237" spans="9:69" x14ac:dyDescent="0.2">
      <c r="I237" s="219"/>
      <c r="J237" s="233">
        <f>F117</f>
        <v>104</v>
      </c>
      <c r="K237" s="234">
        <f>F134</f>
        <v>121</v>
      </c>
      <c r="L237" s="234">
        <f>F157</f>
        <v>144</v>
      </c>
      <c r="M237" s="234">
        <f>F25</f>
        <v>12</v>
      </c>
      <c r="N237" s="234">
        <f>F44</f>
        <v>31</v>
      </c>
      <c r="O237" s="234">
        <f>F75</f>
        <v>62</v>
      </c>
      <c r="P237" s="234">
        <f>F98</f>
        <v>85</v>
      </c>
      <c r="Q237" s="234">
        <f>F123</f>
        <v>110</v>
      </c>
      <c r="R237" s="234">
        <f>F152</f>
        <v>139</v>
      </c>
      <c r="S237" s="234">
        <f>F171</f>
        <v>158</v>
      </c>
      <c r="T237" s="234">
        <f>F37</f>
        <v>24</v>
      </c>
      <c r="U237" s="234">
        <f>F60</f>
        <v>47</v>
      </c>
      <c r="V237" s="235">
        <f>F81</f>
        <v>68</v>
      </c>
      <c r="W237" s="239">
        <f t="shared" si="52"/>
        <v>1105</v>
      </c>
      <c r="X237" s="223"/>
      <c r="Y237" s="236" t="s">
        <v>385</v>
      </c>
      <c r="Z237" s="237" t="s">
        <v>27</v>
      </c>
      <c r="AA237" s="237" t="s">
        <v>169</v>
      </c>
      <c r="AB237" s="237" t="s">
        <v>168</v>
      </c>
      <c r="AC237" s="237" t="s">
        <v>136</v>
      </c>
      <c r="AD237" s="237" t="s">
        <v>44</v>
      </c>
      <c r="AE237" s="237" t="s">
        <v>103</v>
      </c>
      <c r="AF237" s="237" t="s">
        <v>58</v>
      </c>
      <c r="AG237" s="237" t="s">
        <v>30</v>
      </c>
      <c r="AH237" s="237" t="s">
        <v>384</v>
      </c>
      <c r="AI237" s="237" t="s">
        <v>65</v>
      </c>
      <c r="AJ237" s="237" t="s">
        <v>102</v>
      </c>
      <c r="AK237" s="238" t="s">
        <v>94</v>
      </c>
      <c r="AL237" s="227"/>
      <c r="AN237" s="219"/>
      <c r="AO237" s="233">
        <f>F63</f>
        <v>50</v>
      </c>
      <c r="AP237" s="234">
        <f>F100</f>
        <v>87</v>
      </c>
      <c r="AQ237" s="234">
        <f>F137</f>
        <v>124</v>
      </c>
      <c r="AR237" s="234">
        <f>F174</f>
        <v>161</v>
      </c>
      <c r="AS237" s="234">
        <f>F42</f>
        <v>29</v>
      </c>
      <c r="AT237" s="234">
        <f>F79</f>
        <v>66</v>
      </c>
      <c r="AU237" s="234">
        <f>F129</f>
        <v>116</v>
      </c>
      <c r="AV237" s="234">
        <f>F166</f>
        <v>153</v>
      </c>
      <c r="AW237" s="234">
        <f>F34</f>
        <v>21</v>
      </c>
      <c r="AX237" s="234">
        <f>F71</f>
        <v>58</v>
      </c>
      <c r="AY237" s="234">
        <f>F108</f>
        <v>95</v>
      </c>
      <c r="AZ237" s="234">
        <f>F145</f>
        <v>132</v>
      </c>
      <c r="BA237" s="235">
        <f>F26</f>
        <v>13</v>
      </c>
      <c r="BB237" s="239">
        <f t="shared" si="53"/>
        <v>1105</v>
      </c>
      <c r="BC237" s="223"/>
      <c r="BD237" s="236" t="s">
        <v>135</v>
      </c>
      <c r="BE237" s="237" t="s">
        <v>153</v>
      </c>
      <c r="BF237" s="237" t="s">
        <v>113</v>
      </c>
      <c r="BG237" s="237" t="s">
        <v>377</v>
      </c>
      <c r="BH237" s="237" t="s">
        <v>16</v>
      </c>
      <c r="BI237" s="237" t="s">
        <v>15</v>
      </c>
      <c r="BJ237" s="237" t="s">
        <v>131</v>
      </c>
      <c r="BK237" s="237" t="s">
        <v>67</v>
      </c>
      <c r="BL237" s="237" t="s">
        <v>54</v>
      </c>
      <c r="BM237" s="237" t="s">
        <v>122</v>
      </c>
      <c r="BN237" s="237" t="s">
        <v>56</v>
      </c>
      <c r="BO237" s="237" t="s">
        <v>74</v>
      </c>
      <c r="BP237" s="238" t="s">
        <v>375</v>
      </c>
      <c r="BQ237" s="227"/>
    </row>
    <row r="238" spans="9:69" x14ac:dyDescent="0.2">
      <c r="I238" s="219"/>
      <c r="J238" s="233">
        <f>F153</f>
        <v>140</v>
      </c>
      <c r="K238" s="234">
        <f>F176</f>
        <v>163</v>
      </c>
      <c r="L238" s="234">
        <f>F32</f>
        <v>19</v>
      </c>
      <c r="M238" s="234">
        <f>F61</f>
        <v>48</v>
      </c>
      <c r="N238" s="234">
        <f>F80</f>
        <v>67</v>
      </c>
      <c r="O238" s="234">
        <f>F115</f>
        <v>102</v>
      </c>
      <c r="P238" s="234">
        <f>F138</f>
        <v>125</v>
      </c>
      <c r="Q238" s="234">
        <f>F159</f>
        <v>146</v>
      </c>
      <c r="R238" s="234">
        <f>F26</f>
        <v>13</v>
      </c>
      <c r="S238" s="234">
        <f>F43</f>
        <v>30</v>
      </c>
      <c r="T238" s="234">
        <f>F66</f>
        <v>53</v>
      </c>
      <c r="U238" s="234">
        <f>F103</f>
        <v>90</v>
      </c>
      <c r="V238" s="235">
        <f>F122</f>
        <v>109</v>
      </c>
      <c r="W238" s="239">
        <f t="shared" si="52"/>
        <v>1105</v>
      </c>
      <c r="X238" s="223"/>
      <c r="Y238" s="236" t="s">
        <v>8</v>
      </c>
      <c r="Z238" s="237" t="s">
        <v>378</v>
      </c>
      <c r="AA238" s="237" t="s">
        <v>34</v>
      </c>
      <c r="AB238" s="237" t="s">
        <v>101</v>
      </c>
      <c r="AC238" s="237" t="s">
        <v>21</v>
      </c>
      <c r="AD238" s="237" t="s">
        <v>9</v>
      </c>
      <c r="AE238" s="237" t="s">
        <v>133</v>
      </c>
      <c r="AF238" s="237" t="s">
        <v>112</v>
      </c>
      <c r="AG238" s="237" t="s">
        <v>375</v>
      </c>
      <c r="AH238" s="237" t="s">
        <v>116</v>
      </c>
      <c r="AI238" s="237" t="s">
        <v>138</v>
      </c>
      <c r="AJ238" s="237" t="s">
        <v>12</v>
      </c>
      <c r="AK238" s="238" t="s">
        <v>107</v>
      </c>
      <c r="AL238" s="227"/>
      <c r="AN238" s="219"/>
      <c r="AO238" s="233">
        <f>F114</f>
        <v>101</v>
      </c>
      <c r="AP238" s="234">
        <f>F151</f>
        <v>138</v>
      </c>
      <c r="AQ238" s="234">
        <f>F19</f>
        <v>6</v>
      </c>
      <c r="AR238" s="234">
        <f>F56</f>
        <v>43</v>
      </c>
      <c r="AS238" s="234">
        <f>F93</f>
        <v>80</v>
      </c>
      <c r="AT238" s="234">
        <f>F143</f>
        <v>130</v>
      </c>
      <c r="AU238" s="234">
        <f>F180</f>
        <v>167</v>
      </c>
      <c r="AV238" s="234">
        <f>F48</f>
        <v>35</v>
      </c>
      <c r="AW238" s="234">
        <f>F85</f>
        <v>72</v>
      </c>
      <c r="AX238" s="234">
        <f>F122</f>
        <v>109</v>
      </c>
      <c r="AY238" s="234">
        <f>F159</f>
        <v>146</v>
      </c>
      <c r="AZ238" s="234">
        <f>F27</f>
        <v>14</v>
      </c>
      <c r="BA238" s="235">
        <f>F77</f>
        <v>64</v>
      </c>
      <c r="BB238" s="239">
        <f t="shared" si="53"/>
        <v>1105</v>
      </c>
      <c r="BC238" s="223"/>
      <c r="BD238" s="236" t="s">
        <v>45</v>
      </c>
      <c r="BE238" s="237" t="s">
        <v>98</v>
      </c>
      <c r="BF238" s="237" t="s">
        <v>28</v>
      </c>
      <c r="BG238" s="237" t="s">
        <v>39</v>
      </c>
      <c r="BH238" s="237" t="s">
        <v>87</v>
      </c>
      <c r="BI238" s="237" t="s">
        <v>383</v>
      </c>
      <c r="BJ238" s="237" t="s">
        <v>396</v>
      </c>
      <c r="BK238" s="237" t="s">
        <v>26</v>
      </c>
      <c r="BL238" s="237" t="s">
        <v>68</v>
      </c>
      <c r="BM238" s="237" t="s">
        <v>107</v>
      </c>
      <c r="BN238" s="237" t="s">
        <v>112</v>
      </c>
      <c r="BO238" s="237" t="s">
        <v>118</v>
      </c>
      <c r="BP238" s="238" t="s">
        <v>165</v>
      </c>
      <c r="BQ238" s="227"/>
    </row>
    <row r="239" spans="9:69" x14ac:dyDescent="0.2">
      <c r="I239" s="219"/>
      <c r="J239" s="233">
        <f>F24</f>
        <v>11</v>
      </c>
      <c r="K239" s="234">
        <f>F47</f>
        <v>34</v>
      </c>
      <c r="L239" s="234">
        <f>F68</f>
        <v>55</v>
      </c>
      <c r="M239" s="234">
        <f>F104</f>
        <v>91</v>
      </c>
      <c r="N239" s="234">
        <f>F121</f>
        <v>108</v>
      </c>
      <c r="O239" s="234">
        <f>F144</f>
        <v>131</v>
      </c>
      <c r="P239" s="234">
        <f>F181</f>
        <v>168</v>
      </c>
      <c r="Q239" s="234">
        <f>F31</f>
        <v>18</v>
      </c>
      <c r="R239" s="234">
        <f>F62</f>
        <v>49</v>
      </c>
      <c r="S239" s="234">
        <f>F85</f>
        <v>72</v>
      </c>
      <c r="T239" s="234">
        <f>F110</f>
        <v>97</v>
      </c>
      <c r="U239" s="234">
        <f>F139</f>
        <v>126</v>
      </c>
      <c r="V239" s="235">
        <f>F158</f>
        <v>145</v>
      </c>
      <c r="W239" s="239">
        <f t="shared" si="52"/>
        <v>1105</v>
      </c>
      <c r="X239" s="223"/>
      <c r="Y239" s="236" t="s">
        <v>120</v>
      </c>
      <c r="Z239" s="237" t="s">
        <v>160</v>
      </c>
      <c r="AA239" s="237" t="s">
        <v>50</v>
      </c>
      <c r="AB239" s="237" t="s">
        <v>391</v>
      </c>
      <c r="AC239" s="237" t="s">
        <v>108</v>
      </c>
      <c r="AD239" s="237" t="s">
        <v>156</v>
      </c>
      <c r="AE239" s="237" t="s">
        <v>393</v>
      </c>
      <c r="AF239" s="237" t="s">
        <v>91</v>
      </c>
      <c r="AG239" s="237" t="s">
        <v>31</v>
      </c>
      <c r="AH239" s="237" t="s">
        <v>68</v>
      </c>
      <c r="AI239" s="237" t="s">
        <v>145</v>
      </c>
      <c r="AJ239" s="237" t="s">
        <v>111</v>
      </c>
      <c r="AK239" s="238" t="s">
        <v>121</v>
      </c>
      <c r="AL239" s="227"/>
      <c r="AN239" s="219"/>
      <c r="AO239" s="233">
        <f>F165</f>
        <v>152</v>
      </c>
      <c r="AP239" s="234">
        <f>F33</f>
        <v>20</v>
      </c>
      <c r="AQ239" s="234">
        <f>F70</f>
        <v>57</v>
      </c>
      <c r="AR239" s="234">
        <f>F107</f>
        <v>94</v>
      </c>
      <c r="AS239" s="234">
        <f>F144</f>
        <v>131</v>
      </c>
      <c r="AT239" s="234">
        <f>F25</f>
        <v>12</v>
      </c>
      <c r="AU239" s="234">
        <f>F62</f>
        <v>49</v>
      </c>
      <c r="AV239" s="234">
        <f>F99</f>
        <v>86</v>
      </c>
      <c r="AW239" s="234">
        <f>F136</f>
        <v>123</v>
      </c>
      <c r="AX239" s="234">
        <f>F173</f>
        <v>160</v>
      </c>
      <c r="AY239" s="234">
        <f>F41</f>
        <v>28</v>
      </c>
      <c r="AZ239" s="234">
        <f>F91</f>
        <v>78</v>
      </c>
      <c r="BA239" s="235">
        <f>F128</f>
        <v>115</v>
      </c>
      <c r="BB239" s="239">
        <f t="shared" si="53"/>
        <v>1105</v>
      </c>
      <c r="BC239" s="223"/>
      <c r="BD239" s="236" t="s">
        <v>79</v>
      </c>
      <c r="BE239" s="237" t="s">
        <v>64</v>
      </c>
      <c r="BF239" s="237" t="s">
        <v>29</v>
      </c>
      <c r="BG239" s="237" t="s">
        <v>51</v>
      </c>
      <c r="BH239" s="237" t="s">
        <v>156</v>
      </c>
      <c r="BI239" s="237" t="s">
        <v>168</v>
      </c>
      <c r="BJ239" s="237" t="s">
        <v>31</v>
      </c>
      <c r="BK239" s="237" t="s">
        <v>40</v>
      </c>
      <c r="BL239" s="237" t="s">
        <v>97</v>
      </c>
      <c r="BM239" s="237" t="s">
        <v>373</v>
      </c>
      <c r="BN239" s="237" t="s">
        <v>49</v>
      </c>
      <c r="BO239" s="237" t="s">
        <v>369</v>
      </c>
      <c r="BP239" s="238" t="s">
        <v>148</v>
      </c>
      <c r="BQ239" s="227"/>
    </row>
    <row r="240" spans="9:69" x14ac:dyDescent="0.2">
      <c r="I240" s="219"/>
      <c r="J240" s="233">
        <f>F53</f>
        <v>40</v>
      </c>
      <c r="K240" s="234">
        <f>F90</f>
        <v>77</v>
      </c>
      <c r="L240" s="234">
        <f>F109</f>
        <v>96</v>
      </c>
      <c r="M240" s="234">
        <f>F140</f>
        <v>127</v>
      </c>
      <c r="N240" s="234">
        <f>F163</f>
        <v>150</v>
      </c>
      <c r="O240" s="234">
        <f>F19</f>
        <v>6</v>
      </c>
      <c r="P240" s="234">
        <f>F48</f>
        <v>35</v>
      </c>
      <c r="Q240" s="234">
        <f>F67</f>
        <v>54</v>
      </c>
      <c r="R240" s="234">
        <f>F102</f>
        <v>89</v>
      </c>
      <c r="S240" s="234">
        <f>F125</f>
        <v>112</v>
      </c>
      <c r="T240" s="234">
        <f>F146</f>
        <v>133</v>
      </c>
      <c r="U240" s="234">
        <f>F182</f>
        <v>169</v>
      </c>
      <c r="V240" s="235">
        <f>F30</f>
        <v>17</v>
      </c>
      <c r="W240" s="239">
        <f t="shared" si="52"/>
        <v>1105</v>
      </c>
      <c r="X240" s="223"/>
      <c r="Y240" s="236" t="s">
        <v>130</v>
      </c>
      <c r="Z240" s="237" t="s">
        <v>77</v>
      </c>
      <c r="AA240" s="237" t="s">
        <v>48</v>
      </c>
      <c r="AB240" s="237" t="s">
        <v>11</v>
      </c>
      <c r="AC240" s="237" t="s">
        <v>25</v>
      </c>
      <c r="AD240" s="237" t="s">
        <v>28</v>
      </c>
      <c r="AE240" s="237" t="s">
        <v>26</v>
      </c>
      <c r="AF240" s="237" t="s">
        <v>18</v>
      </c>
      <c r="AG240" s="237" t="s">
        <v>32</v>
      </c>
      <c r="AH240" s="237" t="s">
        <v>104</v>
      </c>
      <c r="AI240" s="237" t="s">
        <v>126</v>
      </c>
      <c r="AJ240" s="237" t="s">
        <v>388</v>
      </c>
      <c r="AK240" s="238" t="s">
        <v>23</v>
      </c>
      <c r="AL240" s="227"/>
      <c r="AN240" s="219"/>
      <c r="AO240" s="233">
        <f>F47</f>
        <v>34</v>
      </c>
      <c r="AP240" s="234">
        <f>F84</f>
        <v>71</v>
      </c>
      <c r="AQ240" s="234">
        <f>F121</f>
        <v>108</v>
      </c>
      <c r="AR240" s="234">
        <f>F158</f>
        <v>145</v>
      </c>
      <c r="AS240" s="234">
        <f>F39</f>
        <v>26</v>
      </c>
      <c r="AT240" s="234">
        <f>F76</f>
        <v>63</v>
      </c>
      <c r="AU240" s="234">
        <f>F113</f>
        <v>100</v>
      </c>
      <c r="AV240" s="234">
        <f>F150</f>
        <v>137</v>
      </c>
      <c r="AW240" s="234">
        <f>F18</f>
        <v>5</v>
      </c>
      <c r="AX240" s="234">
        <f>F55</f>
        <v>42</v>
      </c>
      <c r="AY240" s="234">
        <f>F92</f>
        <v>79</v>
      </c>
      <c r="AZ240" s="234">
        <f>F142</f>
        <v>129</v>
      </c>
      <c r="BA240" s="235">
        <f>F179</f>
        <v>166</v>
      </c>
      <c r="BB240" s="239">
        <f t="shared" si="53"/>
        <v>1105</v>
      </c>
      <c r="BC240" s="223"/>
      <c r="BD240" s="236" t="s">
        <v>160</v>
      </c>
      <c r="BE240" s="237" t="s">
        <v>106</v>
      </c>
      <c r="BF240" s="237" t="s">
        <v>108</v>
      </c>
      <c r="BG240" s="237" t="s">
        <v>121</v>
      </c>
      <c r="BH240" s="237" t="s">
        <v>387</v>
      </c>
      <c r="BI240" s="237" t="s">
        <v>73</v>
      </c>
      <c r="BJ240" s="237" t="s">
        <v>89</v>
      </c>
      <c r="BK240" s="237" t="s">
        <v>41</v>
      </c>
      <c r="BL240" s="237" t="s">
        <v>144</v>
      </c>
      <c r="BM240" s="237" t="s">
        <v>125</v>
      </c>
      <c r="BN240" s="237" t="s">
        <v>84</v>
      </c>
      <c r="BO240" s="237" t="s">
        <v>96</v>
      </c>
      <c r="BP240" s="238" t="s">
        <v>365</v>
      </c>
      <c r="BQ240" s="227"/>
    </row>
    <row r="241" spans="9:69" x14ac:dyDescent="0.2">
      <c r="I241" s="219"/>
      <c r="J241" s="233">
        <f>F97</f>
        <v>84</v>
      </c>
      <c r="K241" s="234">
        <f>F126</f>
        <v>113</v>
      </c>
      <c r="L241" s="234">
        <f>F145</f>
        <v>132</v>
      </c>
      <c r="M241" s="234">
        <f>F180</f>
        <v>167</v>
      </c>
      <c r="N241" s="234">
        <f>F34</f>
        <v>21</v>
      </c>
      <c r="O241" s="234">
        <f>F55</f>
        <v>42</v>
      </c>
      <c r="P241" s="234">
        <f>F91</f>
        <v>78</v>
      </c>
      <c r="Q241" s="234">
        <f>F108</f>
        <v>95</v>
      </c>
      <c r="R241" s="234">
        <f>F131</f>
        <v>118</v>
      </c>
      <c r="S241" s="234">
        <f>F168</f>
        <v>155</v>
      </c>
      <c r="T241" s="234">
        <f>F18</f>
        <v>5</v>
      </c>
      <c r="U241" s="234">
        <f>F49</f>
        <v>36</v>
      </c>
      <c r="V241" s="235">
        <f>F72</f>
        <v>59</v>
      </c>
      <c r="W241" s="239">
        <f t="shared" si="52"/>
        <v>1105</v>
      </c>
      <c r="X241" s="223"/>
      <c r="Y241" s="236" t="s">
        <v>71</v>
      </c>
      <c r="Z241" s="237" t="s">
        <v>36</v>
      </c>
      <c r="AA241" s="237" t="s">
        <v>74</v>
      </c>
      <c r="AB241" s="237" t="s">
        <v>396</v>
      </c>
      <c r="AC241" s="237" t="s">
        <v>54</v>
      </c>
      <c r="AD241" s="237" t="s">
        <v>125</v>
      </c>
      <c r="AE241" s="237" t="s">
        <v>369</v>
      </c>
      <c r="AF241" s="237" t="s">
        <v>56</v>
      </c>
      <c r="AG241" s="237" t="s">
        <v>60</v>
      </c>
      <c r="AH241" s="237" t="s">
        <v>62</v>
      </c>
      <c r="AI241" s="237" t="s">
        <v>144</v>
      </c>
      <c r="AJ241" s="237" t="s">
        <v>37</v>
      </c>
      <c r="AK241" s="238" t="s">
        <v>142</v>
      </c>
      <c r="AL241" s="227"/>
      <c r="AN241" s="219"/>
      <c r="AO241" s="233">
        <f>F98</f>
        <v>85</v>
      </c>
      <c r="AP241" s="234">
        <f>F135</f>
        <v>122</v>
      </c>
      <c r="AQ241" s="234">
        <f>F172</f>
        <v>159</v>
      </c>
      <c r="AR241" s="234">
        <f>F40</f>
        <v>27</v>
      </c>
      <c r="AS241" s="234">
        <f>F90</f>
        <v>77</v>
      </c>
      <c r="AT241" s="234">
        <f>F127</f>
        <v>114</v>
      </c>
      <c r="AU241" s="234">
        <f>F164</f>
        <v>151</v>
      </c>
      <c r="AV241" s="234">
        <f>F32</f>
        <v>19</v>
      </c>
      <c r="AW241" s="234">
        <f>F69</f>
        <v>56</v>
      </c>
      <c r="AX241" s="234">
        <f>F106</f>
        <v>93</v>
      </c>
      <c r="AY241" s="234">
        <f>F156</f>
        <v>143</v>
      </c>
      <c r="AZ241" s="234">
        <f>F24</f>
        <v>11</v>
      </c>
      <c r="BA241" s="235">
        <f>F61</f>
        <v>48</v>
      </c>
      <c r="BB241" s="239">
        <f t="shared" si="53"/>
        <v>1105</v>
      </c>
      <c r="BC241" s="223"/>
      <c r="BD241" s="236" t="s">
        <v>103</v>
      </c>
      <c r="BE241" s="237" t="s">
        <v>155</v>
      </c>
      <c r="BF241" s="237" t="s">
        <v>368</v>
      </c>
      <c r="BG241" s="237" t="s">
        <v>93</v>
      </c>
      <c r="BH241" s="237" t="s">
        <v>77</v>
      </c>
      <c r="BI241" s="237" t="s">
        <v>128</v>
      </c>
      <c r="BJ241" s="237" t="s">
        <v>143</v>
      </c>
      <c r="BK241" s="237" t="s">
        <v>34</v>
      </c>
      <c r="BL241" s="237" t="s">
        <v>86</v>
      </c>
      <c r="BM241" s="237" t="s">
        <v>66</v>
      </c>
      <c r="BN241" s="237" t="s">
        <v>376</v>
      </c>
      <c r="BO241" s="237" t="s">
        <v>120</v>
      </c>
      <c r="BP241" s="238" t="s">
        <v>101</v>
      </c>
      <c r="BQ241" s="227"/>
    </row>
    <row r="242" spans="9:69" x14ac:dyDescent="0.2">
      <c r="I242" s="219"/>
      <c r="J242" s="233">
        <f>F133</f>
        <v>120</v>
      </c>
      <c r="K242" s="234">
        <f>F169</f>
        <v>156</v>
      </c>
      <c r="L242" s="234">
        <f>F17</f>
        <v>4</v>
      </c>
      <c r="M242" s="234">
        <f>F40</f>
        <v>27</v>
      </c>
      <c r="N242" s="234">
        <f>F77</f>
        <v>64</v>
      </c>
      <c r="O242" s="234">
        <f>F96</f>
        <v>83</v>
      </c>
      <c r="P242" s="234">
        <f>F127</f>
        <v>114</v>
      </c>
      <c r="Q242" s="234">
        <f>F150</f>
        <v>137</v>
      </c>
      <c r="R242" s="234">
        <f>F175</f>
        <v>162</v>
      </c>
      <c r="S242" s="234">
        <f>F35</f>
        <v>22</v>
      </c>
      <c r="T242" s="234">
        <f>F54</f>
        <v>41</v>
      </c>
      <c r="U242" s="234">
        <f>F89</f>
        <v>76</v>
      </c>
      <c r="V242" s="235">
        <f>F112</f>
        <v>99</v>
      </c>
      <c r="W242" s="239">
        <f t="shared" si="52"/>
        <v>1105</v>
      </c>
      <c r="X242" s="223"/>
      <c r="Y242" s="236" t="s">
        <v>38</v>
      </c>
      <c r="Z242" s="237" t="s">
        <v>397</v>
      </c>
      <c r="AA242" s="237" t="s">
        <v>82</v>
      </c>
      <c r="AB242" s="237" t="s">
        <v>93</v>
      </c>
      <c r="AC242" s="237" t="s">
        <v>165</v>
      </c>
      <c r="AD242" s="237" t="s">
        <v>80</v>
      </c>
      <c r="AE242" s="237" t="s">
        <v>128</v>
      </c>
      <c r="AF242" s="237" t="s">
        <v>41</v>
      </c>
      <c r="AG242" s="237" t="s">
        <v>374</v>
      </c>
      <c r="AH242" s="237" t="s">
        <v>100</v>
      </c>
      <c r="AI242" s="237" t="s">
        <v>149</v>
      </c>
      <c r="AJ242" s="237" t="s">
        <v>88</v>
      </c>
      <c r="AK242" s="238" t="s">
        <v>24</v>
      </c>
      <c r="AL242" s="227"/>
      <c r="AN242" s="219"/>
      <c r="AO242" s="233">
        <f>F149</f>
        <v>136</v>
      </c>
      <c r="AP242" s="234">
        <f>F17</f>
        <v>4</v>
      </c>
      <c r="AQ242" s="234">
        <f>F54</f>
        <v>41</v>
      </c>
      <c r="AR242" s="234">
        <f>F104</f>
        <v>91</v>
      </c>
      <c r="AS242" s="234">
        <f>F141</f>
        <v>128</v>
      </c>
      <c r="AT242" s="234">
        <f>F178</f>
        <v>165</v>
      </c>
      <c r="AU242" s="234">
        <f>F46</f>
        <v>33</v>
      </c>
      <c r="AV242" s="234">
        <f>F83</f>
        <v>70</v>
      </c>
      <c r="AW242" s="234">
        <f>F120</f>
        <v>107</v>
      </c>
      <c r="AX242" s="234">
        <f>F157</f>
        <v>144</v>
      </c>
      <c r="AY242" s="234">
        <f>F38</f>
        <v>25</v>
      </c>
      <c r="AZ242" s="234">
        <f>F75</f>
        <v>62</v>
      </c>
      <c r="BA242" s="235">
        <f>F112</f>
        <v>99</v>
      </c>
      <c r="BB242" s="239">
        <f t="shared" si="53"/>
        <v>1105</v>
      </c>
      <c r="BC242" s="223"/>
      <c r="BD242" s="236" t="s">
        <v>75</v>
      </c>
      <c r="BE242" s="237" t="s">
        <v>82</v>
      </c>
      <c r="BF242" s="237" t="s">
        <v>149</v>
      </c>
      <c r="BG242" s="237" t="s">
        <v>391</v>
      </c>
      <c r="BH242" s="237" t="s">
        <v>46</v>
      </c>
      <c r="BI242" s="237" t="s">
        <v>367</v>
      </c>
      <c r="BJ242" s="237" t="s">
        <v>92</v>
      </c>
      <c r="BK242" s="237" t="s">
        <v>35</v>
      </c>
      <c r="BL242" s="237" t="s">
        <v>22</v>
      </c>
      <c r="BM242" s="237" t="s">
        <v>169</v>
      </c>
      <c r="BN242" s="237" t="s">
        <v>159</v>
      </c>
      <c r="BO242" s="237" t="s">
        <v>44</v>
      </c>
      <c r="BP242" s="238" t="s">
        <v>24</v>
      </c>
      <c r="BQ242" s="227"/>
    </row>
    <row r="243" spans="9:69" ht="13.5" thickBot="1" x14ac:dyDescent="0.25">
      <c r="I243" s="219"/>
      <c r="J243" s="254">
        <f>F174</f>
        <v>161</v>
      </c>
      <c r="K243" s="255">
        <f>F36</f>
        <v>23</v>
      </c>
      <c r="L243" s="255">
        <f>F59</f>
        <v>46</v>
      </c>
      <c r="M243" s="255">
        <f>F84</f>
        <v>71</v>
      </c>
      <c r="N243" s="255">
        <f>F113</f>
        <v>100</v>
      </c>
      <c r="O243" s="255">
        <f>F132</f>
        <v>119</v>
      </c>
      <c r="P243" s="255">
        <f>F167</f>
        <v>154</v>
      </c>
      <c r="Q243" s="255">
        <f>F21</f>
        <v>8</v>
      </c>
      <c r="R243" s="255">
        <f>F42</f>
        <v>29</v>
      </c>
      <c r="S243" s="255">
        <f>F78</f>
        <v>65</v>
      </c>
      <c r="T243" s="255">
        <f>F95</f>
        <v>82</v>
      </c>
      <c r="U243" s="255">
        <f>F118</f>
        <v>105</v>
      </c>
      <c r="V243" s="256">
        <f>F155</f>
        <v>142</v>
      </c>
      <c r="W243" s="239">
        <f t="shared" si="52"/>
        <v>1105</v>
      </c>
      <c r="X243" s="223"/>
      <c r="Y243" s="257" t="s">
        <v>377</v>
      </c>
      <c r="Z243" s="258" t="s">
        <v>127</v>
      </c>
      <c r="AA243" s="258" t="s">
        <v>59</v>
      </c>
      <c r="AB243" s="258" t="s">
        <v>106</v>
      </c>
      <c r="AC243" s="258" t="s">
        <v>89</v>
      </c>
      <c r="AD243" s="258" t="s">
        <v>175</v>
      </c>
      <c r="AE243" s="258" t="s">
        <v>158</v>
      </c>
      <c r="AF243" s="258" t="s">
        <v>83</v>
      </c>
      <c r="AG243" s="258" t="s">
        <v>16</v>
      </c>
      <c r="AH243" s="258" t="s">
        <v>366</v>
      </c>
      <c r="AI243" s="258" t="s">
        <v>69</v>
      </c>
      <c r="AJ243" s="258" t="s">
        <v>141</v>
      </c>
      <c r="AK243" s="259" t="s">
        <v>123</v>
      </c>
      <c r="AL243" s="227"/>
      <c r="AN243" s="219"/>
      <c r="AO243" s="254">
        <f>F31</f>
        <v>18</v>
      </c>
      <c r="AP243" s="255">
        <f>F68</f>
        <v>55</v>
      </c>
      <c r="AQ243" s="255">
        <f>F105</f>
        <v>92</v>
      </c>
      <c r="AR243" s="255">
        <f>F155</f>
        <v>142</v>
      </c>
      <c r="AS243" s="255">
        <f>F23</f>
        <v>10</v>
      </c>
      <c r="AT243" s="255">
        <f>F60</f>
        <v>47</v>
      </c>
      <c r="AU243" s="255">
        <f>F97</f>
        <v>84</v>
      </c>
      <c r="AV243" s="255">
        <f>F134</f>
        <v>121</v>
      </c>
      <c r="AW243" s="255">
        <f>F171</f>
        <v>158</v>
      </c>
      <c r="AX243" s="255">
        <f>F52</f>
        <v>39</v>
      </c>
      <c r="AY243" s="255">
        <f>F89</f>
        <v>76</v>
      </c>
      <c r="AZ243" s="255">
        <f>F126</f>
        <v>113</v>
      </c>
      <c r="BA243" s="256">
        <f>F163</f>
        <v>150</v>
      </c>
      <c r="BB243" s="239">
        <f t="shared" si="53"/>
        <v>1105</v>
      </c>
      <c r="BC243" s="223"/>
      <c r="BD243" s="257" t="s">
        <v>91</v>
      </c>
      <c r="BE243" s="258" t="s">
        <v>50</v>
      </c>
      <c r="BF243" s="258" t="s">
        <v>166</v>
      </c>
      <c r="BG243" s="258" t="s">
        <v>123</v>
      </c>
      <c r="BH243" s="258" t="s">
        <v>115</v>
      </c>
      <c r="BI243" s="258" t="s">
        <v>102</v>
      </c>
      <c r="BJ243" s="258" t="s">
        <v>71</v>
      </c>
      <c r="BK243" s="258" t="s">
        <v>27</v>
      </c>
      <c r="BL243" s="258" t="s">
        <v>384</v>
      </c>
      <c r="BM243" s="258" t="s">
        <v>379</v>
      </c>
      <c r="BN243" s="258" t="s">
        <v>88</v>
      </c>
      <c r="BO243" s="258" t="s">
        <v>36</v>
      </c>
      <c r="BP243" s="259" t="s">
        <v>25</v>
      </c>
      <c r="BQ243" s="227"/>
    </row>
    <row r="244" spans="9:69" x14ac:dyDescent="0.2">
      <c r="I244" s="219"/>
      <c r="J244" s="260">
        <f t="shared" ref="J244:V244" si="54">J231+J232+J233+J234+J235+J236+J237+J238+J239+J240+J241+J242+J243</f>
        <v>1105</v>
      </c>
      <c r="K244" s="261">
        <f t="shared" si="54"/>
        <v>1105</v>
      </c>
      <c r="L244" s="261">
        <f t="shared" si="54"/>
        <v>1105</v>
      </c>
      <c r="M244" s="261">
        <f t="shared" si="54"/>
        <v>1105</v>
      </c>
      <c r="N244" s="261">
        <f t="shared" si="54"/>
        <v>1105</v>
      </c>
      <c r="O244" s="261">
        <f t="shared" si="54"/>
        <v>1105</v>
      </c>
      <c r="P244" s="261">
        <f t="shared" si="54"/>
        <v>1105</v>
      </c>
      <c r="Q244" s="261">
        <f t="shared" si="54"/>
        <v>1105</v>
      </c>
      <c r="R244" s="261">
        <f t="shared" si="54"/>
        <v>1105</v>
      </c>
      <c r="S244" s="261">
        <f t="shared" si="54"/>
        <v>1105</v>
      </c>
      <c r="T244" s="261">
        <f t="shared" si="54"/>
        <v>1105</v>
      </c>
      <c r="U244" s="261">
        <f t="shared" si="54"/>
        <v>1105</v>
      </c>
      <c r="V244" s="261">
        <f t="shared" si="54"/>
        <v>1105</v>
      </c>
      <c r="W244" s="262">
        <f>J231^2+K232^2+L233^2+M234^2+N235^2+O236^2+P237^2+Q238^2+R239^2+S240^2+T241^2+U242^2+V243^2</f>
        <v>124865</v>
      </c>
      <c r="X244" s="223"/>
      <c r="Y244" s="263"/>
      <c r="Z244" s="263"/>
      <c r="AA244" s="263"/>
      <c r="AB244" s="263"/>
      <c r="AC244" s="263"/>
      <c r="AD244" s="263"/>
      <c r="AE244" s="263"/>
      <c r="AF244" s="263"/>
      <c r="AG244" s="263"/>
      <c r="AH244" s="263"/>
      <c r="AI244" s="263"/>
      <c r="AJ244" s="263"/>
      <c r="AK244" s="263"/>
      <c r="AL244" s="227"/>
      <c r="AN244" s="219"/>
      <c r="AO244" s="260">
        <f t="shared" ref="AO244:BA244" si="55">AO231+AO232+AO233+AO234+AO235+AO236+AO237+AO238+AO239+AO240+AO241+AO242+AO243</f>
        <v>1105</v>
      </c>
      <c r="AP244" s="261">
        <f t="shared" si="55"/>
        <v>1105</v>
      </c>
      <c r="AQ244" s="261">
        <f t="shared" si="55"/>
        <v>1105</v>
      </c>
      <c r="AR244" s="261">
        <f t="shared" si="55"/>
        <v>1105</v>
      </c>
      <c r="AS244" s="261">
        <f t="shared" si="55"/>
        <v>1105</v>
      </c>
      <c r="AT244" s="261">
        <f t="shared" si="55"/>
        <v>1105</v>
      </c>
      <c r="AU244" s="261">
        <f t="shared" si="55"/>
        <v>1105</v>
      </c>
      <c r="AV244" s="261">
        <f t="shared" si="55"/>
        <v>1105</v>
      </c>
      <c r="AW244" s="261">
        <f t="shared" si="55"/>
        <v>1105</v>
      </c>
      <c r="AX244" s="261">
        <f t="shared" si="55"/>
        <v>1105</v>
      </c>
      <c r="AY244" s="261">
        <f t="shared" si="55"/>
        <v>1105</v>
      </c>
      <c r="AZ244" s="261">
        <f t="shared" si="55"/>
        <v>1105</v>
      </c>
      <c r="BA244" s="261">
        <f t="shared" si="55"/>
        <v>1105</v>
      </c>
      <c r="BB244" s="262">
        <f>AO231+AP232+AQ233+AR234+AS235+AT236+AU237+AV238+AW239+AX240+AY241+AZ242+BA243</f>
        <v>1105</v>
      </c>
      <c r="BC244" s="223"/>
      <c r="BD244" s="263"/>
      <c r="BE244" s="263"/>
      <c r="BF244" s="263"/>
      <c r="BG244" s="263"/>
      <c r="BH244" s="263"/>
      <c r="BI244" s="263"/>
      <c r="BJ244" s="263"/>
      <c r="BK244" s="263"/>
      <c r="BL244" s="263"/>
      <c r="BM244" s="263"/>
      <c r="BN244" s="263"/>
      <c r="BO244" s="263"/>
      <c r="BP244" s="263"/>
      <c r="BQ244" s="227"/>
    </row>
    <row r="245" spans="9:69" x14ac:dyDescent="0.2">
      <c r="I245" s="219"/>
      <c r="J245" s="269">
        <f>J243+K231+L232+M233+N234+O235+P236+Q237+R238+S239+T240+U241+V242</f>
        <v>1105</v>
      </c>
      <c r="K245" s="270">
        <f>K243+J242+L231+M232+N233+O234+P235+Q236+R237+S238+T239+U240+V241</f>
        <v>1105</v>
      </c>
      <c r="L245" s="270">
        <f>L243+K242+J241+M231+N232+O233+P234+Q235+R236+S237+T238+U239+V240</f>
        <v>1105</v>
      </c>
      <c r="M245" s="270">
        <f>M243+L242+K241+J240+N231+O232+P233+Q234+R235+S236+T237+U238+V239</f>
        <v>1105</v>
      </c>
      <c r="N245" s="270">
        <f>N243+M242+L241+K240+J239+O231+P232+Q233+R234+S235+T236+U237+V238</f>
        <v>1105</v>
      </c>
      <c r="O245" s="270">
        <f>O243+N242+M241+L240+K239+J238+P231+Q232+R233+S234+T235+U236+V237</f>
        <v>1105</v>
      </c>
      <c r="P245" s="270">
        <f>P243+O242+N241+M240+L239+K238+J237+Q231+R232+S233+T234+U235+V236</f>
        <v>1105</v>
      </c>
      <c r="Q245" s="270">
        <f>Q243+P242+O241+N240+M239+L238+K237+J236+R231+S232+T233+U234+V235</f>
        <v>1105</v>
      </c>
      <c r="R245" s="270">
        <f>R243+Q242+P241+O240+N239+M238+L237+K236+J235+S231+T232+U233+V234</f>
        <v>1105</v>
      </c>
      <c r="S245" s="270">
        <f>S243+R242+Q241+P240+O239+N238+M237+L236+K235+J234+T231+U232+V233</f>
        <v>1105</v>
      </c>
      <c r="T245" s="270">
        <f>T243+S242+R241+Q240+P239+O238+N237+M236+L235+K234+J233+U231+V232</f>
        <v>1105</v>
      </c>
      <c r="U245" s="270">
        <f>U243+T242+S241+R240+Q239+P238+O237+N236+M235+L234+K233+J232+V231</f>
        <v>1105</v>
      </c>
      <c r="V245" s="270">
        <f>V243+U242+T241+S240+R239+Q238+P237+O236+N235+M234+L233+K232+J231</f>
        <v>1105</v>
      </c>
      <c r="W245" s="271">
        <f>V231^2+U232^2+T233^2+S234^2+R235^2+Q236^2+P237^2+O238^2+N239^2+M240^2+L241^2+K242^2+J243^2</f>
        <v>124865</v>
      </c>
      <c r="X245" s="223"/>
      <c r="Y245" s="237" t="s">
        <v>49</v>
      </c>
      <c r="Z245" s="237" t="s">
        <v>166</v>
      </c>
      <c r="AA245" s="237" t="s">
        <v>367</v>
      </c>
      <c r="AB245" s="237" t="s">
        <v>86</v>
      </c>
      <c r="AC245" s="237" t="s">
        <v>97</v>
      </c>
      <c r="AD245" s="237" t="s">
        <v>387</v>
      </c>
      <c r="AE245" s="237" t="s">
        <v>103</v>
      </c>
      <c r="AF245" s="237" t="s">
        <v>112</v>
      </c>
      <c r="AG245" s="237" t="s">
        <v>31</v>
      </c>
      <c r="AH245" s="237" t="s">
        <v>104</v>
      </c>
      <c r="AI245" s="237" t="s">
        <v>144</v>
      </c>
      <c r="AJ245" s="237" t="s">
        <v>88</v>
      </c>
      <c r="AK245" s="237" t="s">
        <v>123</v>
      </c>
      <c r="AL245" s="227"/>
      <c r="AN245" s="219"/>
      <c r="AO245" s="269">
        <f>AO231+AP243+AQ242+AR241+AS240+AT239+AU238+AV237+AW236+AX235+AY234+AZ233+BA232</f>
        <v>1105</v>
      </c>
      <c r="AP245" s="270">
        <f>AP231+AO232+AQ243+AR242+AS241+AT240+AU239+AV238+AW237+AX236+AY235+AZ234+BA233</f>
        <v>1105</v>
      </c>
      <c r="AQ245" s="270">
        <f>AQ231+AP232+AO233+AR243+AS242+AT241+AU240+AV239+AW238+AX237+AY236+AZ235+BA234</f>
        <v>1105</v>
      </c>
      <c r="AR245" s="270">
        <f>AR231+AQ232+AP233+AO234+AS243+AT242+AU241+AV240+AW239+AX238+AY237+AZ236+BA235</f>
        <v>1105</v>
      </c>
      <c r="AS245" s="270">
        <f>AS231+AR232+AQ233+AP234+AO235+AT243+AU242+AV241+AW240+AX239+AY238+AZ237+BA236</f>
        <v>1105</v>
      </c>
      <c r="AT245" s="270">
        <f>AT231+AS232+AR233+AQ234+AP235+AO236+AU243+AV242+AW241+AX240+AY239+AZ238+BA237</f>
        <v>1105</v>
      </c>
      <c r="AU245" s="270">
        <f>AU231+AT232+AS233+AR234+AQ235+AP236+AO237+AV243+AW242+AX241+AY240+AZ239+BA238</f>
        <v>1105</v>
      </c>
      <c r="AV245" s="270">
        <f>AV231+AU232+AT233+AS234+AR235+AQ236+AP237+AO238+AW243+AX242+AY241+AZ240+BA239</f>
        <v>1105</v>
      </c>
      <c r="AW245" s="270">
        <f>AW231+AV232+AU233+AT234+AS235+AR236+AQ237+AP238+AO239+AX243+AY242+AZ241+BA240</f>
        <v>1105</v>
      </c>
      <c r="AX245" s="270">
        <f>AX231+AW232+AV233+AU234+AT235+AS236+AR237+AQ238+AP239+AO240+AY243+AZ242+BA241</f>
        <v>1105</v>
      </c>
      <c r="AY245" s="270">
        <f>AY231+AX232+AW233+AV234+AU235+AT236+AS237+AR238+AQ239+AP240+AO241+AZ243+BA242</f>
        <v>1105</v>
      </c>
      <c r="AZ245" s="270">
        <f>AZ231+AY232+AX233+AW234+AV235+AU236+AT237+AS238+AR239+AQ240+AP241+AO242+BA243</f>
        <v>1105</v>
      </c>
      <c r="BA245" s="270">
        <f>BA231+AZ232+AY233+AX234+AW235+AV236+AU237+AT238+AS239+AR240+AQ241+AP242+AO243</f>
        <v>1105</v>
      </c>
      <c r="BB245" s="271">
        <f>BA231+AZ232+AY233+AX234+AW235+AV236+AU237+AT238+AS239+AR240+AQ241+AP242+AO243</f>
        <v>1105</v>
      </c>
      <c r="BC245" s="223"/>
      <c r="BD245" s="237" t="s">
        <v>152</v>
      </c>
      <c r="BE245" s="237" t="s">
        <v>392</v>
      </c>
      <c r="BF245" s="237" t="s">
        <v>32</v>
      </c>
      <c r="BG245" s="237" t="s">
        <v>83</v>
      </c>
      <c r="BH245" s="237" t="s">
        <v>48</v>
      </c>
      <c r="BI245" s="237" t="s">
        <v>17</v>
      </c>
      <c r="BJ245" s="237" t="s">
        <v>131</v>
      </c>
      <c r="BK245" s="237" t="s">
        <v>26</v>
      </c>
      <c r="BL245" s="237" t="s">
        <v>97</v>
      </c>
      <c r="BM245" s="237" t="s">
        <v>125</v>
      </c>
      <c r="BN245" s="237" t="s">
        <v>376</v>
      </c>
      <c r="BO245" s="237" t="s">
        <v>44</v>
      </c>
      <c r="BP245" s="237" t="s">
        <v>25</v>
      </c>
      <c r="BQ245" s="227"/>
    </row>
    <row r="246" spans="9:69" ht="13.5" thickBot="1" x14ac:dyDescent="0.25">
      <c r="I246" s="219"/>
      <c r="J246" s="272">
        <f>J231+K243+L242+M241+N240+O239+P238+Q237+R236+S235+T234+U233+V232</f>
        <v>1105</v>
      </c>
      <c r="K246" s="273">
        <f>K231+J232+L243+M242+N241+O240+P239+Q238+R237+S236+T235+U234+V233</f>
        <v>1105</v>
      </c>
      <c r="L246" s="273">
        <f>L231+K232+J233+M243+N242+O241+P240+Q239+R238+S237+T236+U235+V234</f>
        <v>1105</v>
      </c>
      <c r="M246" s="273">
        <f>M231+L232+K233+J234+N243+O242+P241+Q240+R239+S238+T237+U236+V235</f>
        <v>1105</v>
      </c>
      <c r="N246" s="273">
        <f>N231+M232+L233+K234+J235+O243+P242+Q241+R240+S239+T238+U237+V236</f>
        <v>1105</v>
      </c>
      <c r="O246" s="273">
        <f>O231+N232+M233+L234+K235+J236+P243+Q242+R241+S240+T239+U238+V237</f>
        <v>1105</v>
      </c>
      <c r="P246" s="273">
        <f>P231+O232+N233+M234+L235+K236+J237+Q243+R242+S241+T240+U239+V238</f>
        <v>1105</v>
      </c>
      <c r="Q246" s="273">
        <f>Q231+P232+O233+N234+M235+L236+K237+J238+R243+S242+T241+U240+V239</f>
        <v>1105</v>
      </c>
      <c r="R246" s="273">
        <f>R231+Q232+P233+O234+N235+M236+L237+K238+J239+S243+T242+U241+V240</f>
        <v>1105</v>
      </c>
      <c r="S246" s="273">
        <f>S231+R232+Q233+P234+O235+N236+M237+L238+K239+J240+T243+U242+V241</f>
        <v>1105</v>
      </c>
      <c r="T246" s="273">
        <f>T231+S232+R233+Q234+P235+O236+N237+M238+L239+K240+J241+U243+V242</f>
        <v>1105</v>
      </c>
      <c r="U246" s="273">
        <f>U231+T232+S233+R234+Q235+P236+O237+N238+M239+L240+K241+J242+V243</f>
        <v>1105</v>
      </c>
      <c r="V246" s="273">
        <f>V231+U232+T233+S234+R235+Q236+P237+O238+N239+M240+L241+K242+J243</f>
        <v>1105</v>
      </c>
      <c r="W246" s="274"/>
      <c r="X246" s="223"/>
      <c r="Y246" s="237" t="s">
        <v>377</v>
      </c>
      <c r="Z246" s="237" t="s">
        <v>397</v>
      </c>
      <c r="AA246" s="237" t="s">
        <v>74</v>
      </c>
      <c r="AB246" s="237" t="s">
        <v>11</v>
      </c>
      <c r="AC246" s="237" t="s">
        <v>108</v>
      </c>
      <c r="AD246" s="237" t="s">
        <v>9</v>
      </c>
      <c r="AE246" s="237" t="s">
        <v>103</v>
      </c>
      <c r="AF246" s="237" t="s">
        <v>15</v>
      </c>
      <c r="AG246" s="237" t="s">
        <v>47</v>
      </c>
      <c r="AH246" s="237" t="s">
        <v>13</v>
      </c>
      <c r="AI246" s="237" t="s">
        <v>57</v>
      </c>
      <c r="AJ246" s="237" t="s">
        <v>19</v>
      </c>
      <c r="AK246" s="237" t="s">
        <v>150</v>
      </c>
      <c r="AL246" s="227"/>
      <c r="AN246" s="219"/>
      <c r="AO246" s="272">
        <f>AO243+AP231+AQ232+AR233+AS234+AT235+AU236+AV237+AW238+AX239+AY240+AZ241+BA242</f>
        <v>1105</v>
      </c>
      <c r="AP246" s="273">
        <f>AP243+AO242+AQ231+AR232+AS233+AT234+AU235+AV236+AW237+AX238+AY239+AZ240+BA241</f>
        <v>1105</v>
      </c>
      <c r="AQ246" s="273">
        <f>AQ243+AP242+AO241+AR231+AS232+AT233+AU234+AV235+AW236+AX237+AY238+AZ239+BA240</f>
        <v>1105</v>
      </c>
      <c r="AR246" s="273">
        <f>AR243+AQ242+AP241+AO240+AS231+AT232+AU233+AV234+AW235+AX236+AY237+AZ238+BA239</f>
        <v>1105</v>
      </c>
      <c r="AS246" s="273">
        <f>AS243+AR242+AQ241+AP240+AO239+AT231+AU232+AV233+AW234+AX235+AY236+AZ237+BA238</f>
        <v>1105</v>
      </c>
      <c r="AT246" s="273">
        <f>AT243+AS242+AR241+AQ240+AP239+AO238+AU231+AV232+AW233+AX234+AY235+AZ236+BA237</f>
        <v>1105</v>
      </c>
      <c r="AU246" s="273">
        <f>AU243+AT242+AS241+AR240+AQ239+AP238+AO237+AV231+AW232+AX233+AY234+AZ235+BA236</f>
        <v>1105</v>
      </c>
      <c r="AV246" s="273">
        <f>AV243+AU242+AT241+AS240+AR239+AQ238+AP237+AO236+AW231+AX232+AY233+AZ234+BA235</f>
        <v>1105</v>
      </c>
      <c r="AW246" s="273">
        <f>AW243+AV242+AU241+AT240+AS239+AR238+AQ237+AP236+AO235+AX231+AY232+AZ233+BA234</f>
        <v>1105</v>
      </c>
      <c r="AX246" s="273">
        <f>AX243+AW242+AV241+AU240+AT239+AS238+AR237+AQ236+AP235+AO234+AY231+AZ232+BA233</f>
        <v>1105</v>
      </c>
      <c r="AY246" s="273">
        <f>AY243+AX242+AW241+AV240+AU239+AT238+AS237+AR236+AQ235+AP234+AO233+AZ231+BA232</f>
        <v>1105</v>
      </c>
      <c r="AZ246" s="273">
        <f>AZ243+AY242+AX241+AW240+AV239+AU238+AT237+AS236+AR235+AQ234+AP233+AO232+BA231</f>
        <v>1105</v>
      </c>
      <c r="BA246" s="273">
        <f>BA243+AZ242+AY241+AX240+AW239+AV238+AU237+AT236+AS235+AR234+AQ233+AP232+AO231</f>
        <v>1105</v>
      </c>
      <c r="BB246" s="281"/>
      <c r="BC246" s="223"/>
      <c r="BD246" s="237" t="s">
        <v>91</v>
      </c>
      <c r="BE246" s="237" t="s">
        <v>82</v>
      </c>
      <c r="BF246" s="237" t="s">
        <v>368</v>
      </c>
      <c r="BG246" s="237" t="s">
        <v>121</v>
      </c>
      <c r="BH246" s="237" t="s">
        <v>156</v>
      </c>
      <c r="BI246" s="237" t="s">
        <v>383</v>
      </c>
      <c r="BJ246" s="237" t="s">
        <v>131</v>
      </c>
      <c r="BK246" s="237" t="s">
        <v>9</v>
      </c>
      <c r="BL246" s="237" t="s">
        <v>95</v>
      </c>
      <c r="BM246" s="237" t="s">
        <v>70</v>
      </c>
      <c r="BN246" s="237" t="s">
        <v>47</v>
      </c>
      <c r="BO246" s="237" t="s">
        <v>59</v>
      </c>
      <c r="BP246" s="237" t="s">
        <v>114</v>
      </c>
      <c r="BQ246" s="223"/>
    </row>
    <row r="247" spans="9:69" ht="13.5" thickBot="1" x14ac:dyDescent="0.25">
      <c r="I247" s="219"/>
      <c r="J247" s="223"/>
      <c r="K247" s="223"/>
      <c r="L247" s="223"/>
      <c r="M247" s="223"/>
      <c r="N247" s="223"/>
      <c r="O247" s="223"/>
      <c r="P247" s="223"/>
      <c r="Q247" s="223"/>
      <c r="R247" s="223"/>
      <c r="S247" s="223"/>
      <c r="T247" s="223"/>
      <c r="U247" s="223"/>
      <c r="V247" s="223"/>
      <c r="W247" s="223"/>
      <c r="X247" s="223"/>
      <c r="Y247" s="223"/>
      <c r="Z247" s="223"/>
      <c r="AA247" s="223"/>
      <c r="AB247" s="223"/>
      <c r="AC247" s="223"/>
      <c r="AD247" s="223"/>
      <c r="AE247" s="223"/>
      <c r="AF247" s="223"/>
      <c r="AG247" s="223"/>
      <c r="AH247" s="223"/>
      <c r="AI247" s="223"/>
      <c r="AJ247" s="223"/>
      <c r="AK247" s="223"/>
      <c r="AL247" s="227"/>
      <c r="AN247" s="219"/>
      <c r="AO247" s="223"/>
      <c r="AP247" s="223"/>
      <c r="AQ247" s="223"/>
      <c r="AR247" s="223"/>
      <c r="AS247" s="223"/>
      <c r="AT247" s="223"/>
      <c r="AU247" s="223"/>
      <c r="AV247" s="223"/>
      <c r="AW247" s="223"/>
      <c r="AX247" s="223"/>
      <c r="AY247" s="223"/>
      <c r="AZ247" s="223"/>
      <c r="BA247" s="223"/>
      <c r="BB247" s="223"/>
      <c r="BC247" s="223"/>
      <c r="BD247" s="223"/>
      <c r="BE247" s="223"/>
      <c r="BF247" s="223"/>
      <c r="BG247" s="223"/>
      <c r="BH247" s="223"/>
      <c r="BI247" s="223"/>
      <c r="BJ247" s="223"/>
      <c r="BK247" s="223"/>
      <c r="BL247" s="223"/>
      <c r="BM247" s="223"/>
      <c r="BN247" s="223"/>
      <c r="BO247" s="223"/>
      <c r="BP247" s="223"/>
      <c r="BQ247" s="227"/>
    </row>
    <row r="248" spans="9:69" ht="13.5" thickBot="1" x14ac:dyDescent="0.25">
      <c r="I248" s="210"/>
      <c r="J248" s="210"/>
      <c r="K248" s="210" t="s">
        <v>0</v>
      </c>
      <c r="L248" s="210"/>
      <c r="M248" s="210"/>
      <c r="N248" s="210"/>
      <c r="O248" s="210"/>
      <c r="P248" s="211"/>
      <c r="Q248" s="210"/>
      <c r="R248" s="210"/>
      <c r="S248" s="210"/>
      <c r="T248" s="210"/>
      <c r="U248" s="210"/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1"/>
      <c r="AF248" s="210"/>
      <c r="AG248" s="210"/>
      <c r="AH248" s="210"/>
      <c r="AI248" s="210"/>
      <c r="AJ248" s="210"/>
      <c r="AK248" s="210"/>
      <c r="AL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  <c r="BI248" s="210"/>
      <c r="BJ248" s="210"/>
      <c r="BK248" s="210"/>
      <c r="BL248" s="210"/>
      <c r="BM248" s="210"/>
      <c r="BN248" s="210"/>
      <c r="BO248" s="210"/>
      <c r="BP248" s="210"/>
      <c r="BQ248" s="210"/>
    </row>
    <row r="249" spans="9:69" ht="13.5" thickBot="1" x14ac:dyDescent="0.25">
      <c r="I249" s="215"/>
      <c r="J249" s="216"/>
      <c r="K249" s="216"/>
      <c r="L249" s="216"/>
      <c r="M249" s="216"/>
      <c r="N249" s="216"/>
      <c r="O249" s="216"/>
      <c r="P249" s="4" t="s">
        <v>459</v>
      </c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  <c r="AE249" s="4" t="s">
        <v>460</v>
      </c>
      <c r="AF249" s="216"/>
      <c r="AG249" s="216"/>
      <c r="AH249" s="216"/>
      <c r="AI249" s="216"/>
      <c r="AJ249" s="216"/>
      <c r="AK249" s="216"/>
      <c r="AL249" s="217"/>
      <c r="AN249" s="215"/>
      <c r="AO249" s="216"/>
      <c r="AP249" s="216"/>
      <c r="AQ249" s="216"/>
      <c r="AR249" s="216"/>
      <c r="AS249" s="216"/>
      <c r="AT249" s="216"/>
      <c r="AU249" s="4" t="s">
        <v>461</v>
      </c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4" t="s">
        <v>462</v>
      </c>
      <c r="BK249" s="216"/>
      <c r="BL249" s="216"/>
      <c r="BM249" s="216"/>
      <c r="BN249" s="216"/>
      <c r="BO249" s="216"/>
      <c r="BP249" s="216"/>
      <c r="BQ249" s="217"/>
    </row>
    <row r="250" spans="9:69" x14ac:dyDescent="0.2">
      <c r="I250" s="219"/>
      <c r="J250" s="220">
        <f>F42</f>
        <v>29</v>
      </c>
      <c r="K250" s="221">
        <f>F76</f>
        <v>63</v>
      </c>
      <c r="L250" s="221">
        <f>F99</f>
        <v>86</v>
      </c>
      <c r="M250" s="221">
        <f>F119</f>
        <v>106</v>
      </c>
      <c r="N250" s="221">
        <f>F155</f>
        <v>142</v>
      </c>
      <c r="O250" s="221">
        <f>F173</f>
        <v>160</v>
      </c>
      <c r="P250" s="221">
        <f>F27</f>
        <v>14</v>
      </c>
      <c r="Q250" s="221">
        <f>F65</f>
        <v>52</v>
      </c>
      <c r="R250" s="221">
        <f>F84</f>
        <v>71</v>
      </c>
      <c r="S250" s="221">
        <f>F113</f>
        <v>100</v>
      </c>
      <c r="T250" s="221">
        <f>F137</f>
        <v>124</v>
      </c>
      <c r="U250" s="221">
        <f>F161</f>
        <v>148</v>
      </c>
      <c r="V250" s="222">
        <f>F23</f>
        <v>10</v>
      </c>
      <c r="W250" s="228">
        <f t="shared" ref="W250:W262" si="56">J250+K250+L250+M250+N250+O250+P250+Q250+R250+S250+T250+U250+V250</f>
        <v>1105</v>
      </c>
      <c r="X250" s="223"/>
      <c r="Y250" s="224" t="s">
        <v>16</v>
      </c>
      <c r="Z250" s="225" t="s">
        <v>73</v>
      </c>
      <c r="AA250" s="225" t="s">
        <v>40</v>
      </c>
      <c r="AB250" s="225" t="s">
        <v>134</v>
      </c>
      <c r="AC250" s="225" t="s">
        <v>123</v>
      </c>
      <c r="AD250" s="225" t="s">
        <v>373</v>
      </c>
      <c r="AE250" s="225" t="s">
        <v>118</v>
      </c>
      <c r="AF250" s="225" t="s">
        <v>400</v>
      </c>
      <c r="AG250" s="225" t="s">
        <v>106</v>
      </c>
      <c r="AH250" s="225" t="s">
        <v>89</v>
      </c>
      <c r="AI250" s="225" t="s">
        <v>113</v>
      </c>
      <c r="AJ250" s="225" t="s">
        <v>78</v>
      </c>
      <c r="AK250" s="226" t="s">
        <v>115</v>
      </c>
      <c r="AL250" s="227"/>
      <c r="AN250" s="219"/>
      <c r="AO250" s="220">
        <f>F109</f>
        <v>96</v>
      </c>
      <c r="AP250" s="221">
        <f>F157</f>
        <v>144</v>
      </c>
      <c r="AQ250" s="221">
        <f>F49</f>
        <v>36</v>
      </c>
      <c r="AR250" s="221">
        <f>F97</f>
        <v>84</v>
      </c>
      <c r="AS250" s="221">
        <f>F145</f>
        <v>132</v>
      </c>
      <c r="AT250" s="221">
        <f>F37</f>
        <v>24</v>
      </c>
      <c r="AU250" s="221">
        <f>F85</f>
        <v>72</v>
      </c>
      <c r="AV250" s="221">
        <f>F133</f>
        <v>120</v>
      </c>
      <c r="AW250" s="221">
        <f>F25</f>
        <v>12</v>
      </c>
      <c r="AX250" s="221">
        <f>F73</f>
        <v>60</v>
      </c>
      <c r="AY250" s="221">
        <f>F121</f>
        <v>108</v>
      </c>
      <c r="AZ250" s="221">
        <f>F182</f>
        <v>169</v>
      </c>
      <c r="BA250" s="222">
        <f>F61</f>
        <v>48</v>
      </c>
      <c r="BB250" s="228">
        <f t="shared" ref="BB250:BB262" si="57">AO250+AP250+AQ250+AR250+AS250+AT250+AU250+AV250+AW250+AX250+AY250+AZ250+BA250</f>
        <v>1105</v>
      </c>
      <c r="BC250" s="223"/>
      <c r="BD250" s="224" t="s">
        <v>48</v>
      </c>
      <c r="BE250" s="225" t="s">
        <v>169</v>
      </c>
      <c r="BF250" s="225" t="s">
        <v>37</v>
      </c>
      <c r="BG250" s="225" t="s">
        <v>71</v>
      </c>
      <c r="BH250" s="225" t="s">
        <v>74</v>
      </c>
      <c r="BI250" s="225" t="s">
        <v>65</v>
      </c>
      <c r="BJ250" s="225" t="s">
        <v>68</v>
      </c>
      <c r="BK250" s="225" t="s">
        <v>38</v>
      </c>
      <c r="BL250" s="225" t="s">
        <v>168</v>
      </c>
      <c r="BM250" s="225" t="s">
        <v>47</v>
      </c>
      <c r="BN250" s="225" t="s">
        <v>108</v>
      </c>
      <c r="BO250" s="225" t="s">
        <v>388</v>
      </c>
      <c r="BP250" s="226" t="s">
        <v>101</v>
      </c>
      <c r="BQ250" s="227"/>
    </row>
    <row r="251" spans="9:69" x14ac:dyDescent="0.2">
      <c r="I251" s="219"/>
      <c r="J251" s="233">
        <f>F82</f>
        <v>69</v>
      </c>
      <c r="K251" s="234">
        <f>F105</f>
        <v>92</v>
      </c>
      <c r="L251" s="234">
        <f>F143</f>
        <v>130</v>
      </c>
      <c r="M251" s="234">
        <f>F162</f>
        <v>149</v>
      </c>
      <c r="N251" s="234">
        <f>F22</f>
        <v>9</v>
      </c>
      <c r="O251" s="234">
        <f>F46</f>
        <v>33</v>
      </c>
      <c r="P251" s="234">
        <f>F70</f>
        <v>57</v>
      </c>
      <c r="Q251" s="234">
        <f>F101</f>
        <v>88</v>
      </c>
      <c r="R251" s="234">
        <f>F120</f>
        <v>107</v>
      </c>
      <c r="S251" s="234">
        <f>F154</f>
        <v>141</v>
      </c>
      <c r="T251" s="234">
        <f>F177</f>
        <v>164</v>
      </c>
      <c r="U251" s="234">
        <f>F28</f>
        <v>15</v>
      </c>
      <c r="V251" s="235">
        <f>F64</f>
        <v>51</v>
      </c>
      <c r="W251" s="239">
        <f t="shared" si="56"/>
        <v>1105</v>
      </c>
      <c r="X251" s="223"/>
      <c r="Y251" s="236" t="s">
        <v>152</v>
      </c>
      <c r="Z251" s="237" t="s">
        <v>166</v>
      </c>
      <c r="AA251" s="237" t="s">
        <v>383</v>
      </c>
      <c r="AB251" s="237" t="s">
        <v>52</v>
      </c>
      <c r="AC251" s="237" t="s">
        <v>150</v>
      </c>
      <c r="AD251" s="237" t="s">
        <v>92</v>
      </c>
      <c r="AE251" s="237" t="s">
        <v>29</v>
      </c>
      <c r="AF251" s="237" t="s">
        <v>95</v>
      </c>
      <c r="AG251" s="237" t="s">
        <v>22</v>
      </c>
      <c r="AH251" s="237" t="s">
        <v>10</v>
      </c>
      <c r="AI251" s="237" t="s">
        <v>386</v>
      </c>
      <c r="AJ251" s="237" t="s">
        <v>17</v>
      </c>
      <c r="AK251" s="238" t="s">
        <v>146</v>
      </c>
      <c r="AL251" s="227"/>
      <c r="AN251" s="219"/>
      <c r="AO251" s="233">
        <f>F119</f>
        <v>106</v>
      </c>
      <c r="AP251" s="234">
        <f>F180</f>
        <v>167</v>
      </c>
      <c r="AQ251" s="234">
        <f>F59</f>
        <v>46</v>
      </c>
      <c r="AR251" s="234">
        <f>F107</f>
        <v>94</v>
      </c>
      <c r="AS251" s="234">
        <f>F168</f>
        <v>155</v>
      </c>
      <c r="AT251" s="234">
        <f>F47</f>
        <v>34</v>
      </c>
      <c r="AU251" s="234">
        <f>F95</f>
        <v>82</v>
      </c>
      <c r="AV251" s="234">
        <f>F156</f>
        <v>143</v>
      </c>
      <c r="AW251" s="234">
        <f>F35</f>
        <v>22</v>
      </c>
      <c r="AX251" s="234">
        <f>F83</f>
        <v>70</v>
      </c>
      <c r="AY251" s="234">
        <f>F131</f>
        <v>118</v>
      </c>
      <c r="AZ251" s="234">
        <f>F23</f>
        <v>10</v>
      </c>
      <c r="BA251" s="235">
        <f>F71</f>
        <v>58</v>
      </c>
      <c r="BB251" s="239">
        <f t="shared" si="57"/>
        <v>1105</v>
      </c>
      <c r="BC251" s="223"/>
      <c r="BD251" s="236" t="s">
        <v>134</v>
      </c>
      <c r="BE251" s="237" t="s">
        <v>396</v>
      </c>
      <c r="BF251" s="237" t="s">
        <v>59</v>
      </c>
      <c r="BG251" s="237" t="s">
        <v>51</v>
      </c>
      <c r="BH251" s="237" t="s">
        <v>62</v>
      </c>
      <c r="BI251" s="237" t="s">
        <v>160</v>
      </c>
      <c r="BJ251" s="237" t="s">
        <v>69</v>
      </c>
      <c r="BK251" s="237" t="s">
        <v>376</v>
      </c>
      <c r="BL251" s="237" t="s">
        <v>100</v>
      </c>
      <c r="BM251" s="237" t="s">
        <v>35</v>
      </c>
      <c r="BN251" s="237" t="s">
        <v>60</v>
      </c>
      <c r="BO251" s="237" t="s">
        <v>115</v>
      </c>
      <c r="BP251" s="238" t="s">
        <v>122</v>
      </c>
      <c r="BQ251" s="227"/>
    </row>
    <row r="252" spans="9:69" x14ac:dyDescent="0.2">
      <c r="I252" s="219"/>
      <c r="J252" s="233">
        <f>F124</f>
        <v>111</v>
      </c>
      <c r="K252" s="234">
        <f>F148</f>
        <v>135</v>
      </c>
      <c r="L252" s="234">
        <f>F179</f>
        <v>166</v>
      </c>
      <c r="M252" s="234">
        <f>F29</f>
        <v>16</v>
      </c>
      <c r="N252" s="234">
        <f>F63</f>
        <v>50</v>
      </c>
      <c r="O252" s="234">
        <f>F86</f>
        <v>73</v>
      </c>
      <c r="P252" s="234">
        <f>F106</f>
        <v>93</v>
      </c>
      <c r="Q252" s="234">
        <f>F142</f>
        <v>129</v>
      </c>
      <c r="R252" s="234">
        <f>F160</f>
        <v>147</v>
      </c>
      <c r="S252" s="234">
        <f>F14</f>
        <v>1</v>
      </c>
      <c r="T252" s="234">
        <f>F52</f>
        <v>39</v>
      </c>
      <c r="U252" s="234">
        <f>F71</f>
        <v>58</v>
      </c>
      <c r="V252" s="235">
        <f>F100</f>
        <v>87</v>
      </c>
      <c r="W252" s="239">
        <f t="shared" si="56"/>
        <v>1105</v>
      </c>
      <c r="X252" s="223"/>
      <c r="Y252" s="236" t="s">
        <v>14</v>
      </c>
      <c r="Z252" s="237" t="s">
        <v>63</v>
      </c>
      <c r="AA252" s="237" t="s">
        <v>365</v>
      </c>
      <c r="AB252" s="237" t="s">
        <v>19</v>
      </c>
      <c r="AC252" s="237" t="s">
        <v>135</v>
      </c>
      <c r="AD252" s="237" t="s">
        <v>81</v>
      </c>
      <c r="AE252" s="237" t="s">
        <v>66</v>
      </c>
      <c r="AF252" s="237" t="s">
        <v>96</v>
      </c>
      <c r="AG252" s="237" t="s">
        <v>147</v>
      </c>
      <c r="AH252" s="237" t="s">
        <v>55</v>
      </c>
      <c r="AI252" s="237" t="s">
        <v>379</v>
      </c>
      <c r="AJ252" s="237" t="s">
        <v>122</v>
      </c>
      <c r="AK252" s="238" t="s">
        <v>153</v>
      </c>
      <c r="AL252" s="227"/>
      <c r="AN252" s="219"/>
      <c r="AO252" s="233">
        <f>F142</f>
        <v>129</v>
      </c>
      <c r="AP252" s="234">
        <f>F21</f>
        <v>8</v>
      </c>
      <c r="AQ252" s="234">
        <f>F69</f>
        <v>56</v>
      </c>
      <c r="AR252" s="234">
        <f>F130</f>
        <v>117</v>
      </c>
      <c r="AS252" s="234">
        <f>F178</f>
        <v>165</v>
      </c>
      <c r="AT252" s="234">
        <f>F57</f>
        <v>44</v>
      </c>
      <c r="AU252" s="234">
        <f>F105</f>
        <v>92</v>
      </c>
      <c r="AV252" s="234">
        <f>F166</f>
        <v>153</v>
      </c>
      <c r="AW252" s="234">
        <f>F45</f>
        <v>32</v>
      </c>
      <c r="AX252" s="234">
        <f>F93</f>
        <v>80</v>
      </c>
      <c r="AY252" s="234">
        <f>F154</f>
        <v>141</v>
      </c>
      <c r="AZ252" s="234">
        <f>F33</f>
        <v>20</v>
      </c>
      <c r="BA252" s="235">
        <f>F81</f>
        <v>68</v>
      </c>
      <c r="BB252" s="239">
        <f t="shared" si="57"/>
        <v>1105</v>
      </c>
      <c r="BC252" s="223"/>
      <c r="BD252" s="236" t="s">
        <v>96</v>
      </c>
      <c r="BE252" s="237" t="s">
        <v>83</v>
      </c>
      <c r="BF252" s="237" t="s">
        <v>86</v>
      </c>
      <c r="BG252" s="237" t="s">
        <v>323</v>
      </c>
      <c r="BH252" s="237" t="s">
        <v>367</v>
      </c>
      <c r="BI252" s="237" t="s">
        <v>105</v>
      </c>
      <c r="BJ252" s="237" t="s">
        <v>166</v>
      </c>
      <c r="BK252" s="237" t="s">
        <v>67</v>
      </c>
      <c r="BL252" s="237" t="s">
        <v>114</v>
      </c>
      <c r="BM252" s="237" t="s">
        <v>87</v>
      </c>
      <c r="BN252" s="237" t="s">
        <v>10</v>
      </c>
      <c r="BO252" s="237" t="s">
        <v>64</v>
      </c>
      <c r="BP252" s="238" t="s">
        <v>94</v>
      </c>
      <c r="BQ252" s="227"/>
    </row>
    <row r="253" spans="9:69" x14ac:dyDescent="0.2">
      <c r="I253" s="219"/>
      <c r="J253" s="233">
        <f>F164</f>
        <v>151</v>
      </c>
      <c r="K253" s="234">
        <f>F15</f>
        <v>2</v>
      </c>
      <c r="L253" s="234">
        <f>F51</f>
        <v>38</v>
      </c>
      <c r="M253" s="234">
        <f>F69</f>
        <v>56</v>
      </c>
      <c r="N253" s="234">
        <f>F92</f>
        <v>79</v>
      </c>
      <c r="O253" s="234">
        <f>F130</f>
        <v>117</v>
      </c>
      <c r="P253" s="234">
        <f>F149</f>
        <v>136</v>
      </c>
      <c r="Q253" s="234">
        <f>F178</f>
        <v>165</v>
      </c>
      <c r="R253" s="234">
        <f>F33</f>
        <v>20</v>
      </c>
      <c r="S253" s="234">
        <f>F57</f>
        <v>44</v>
      </c>
      <c r="T253" s="234">
        <f>F88</f>
        <v>75</v>
      </c>
      <c r="U253" s="234">
        <f>F107</f>
        <v>94</v>
      </c>
      <c r="V253" s="235">
        <f>F141</f>
        <v>128</v>
      </c>
      <c r="W253" s="239">
        <f t="shared" si="56"/>
        <v>1105</v>
      </c>
      <c r="X253" s="223"/>
      <c r="Y253" s="236" t="s">
        <v>143</v>
      </c>
      <c r="Z253" s="237" t="s">
        <v>157</v>
      </c>
      <c r="AA253" s="237" t="s">
        <v>57</v>
      </c>
      <c r="AB253" s="237" t="s">
        <v>86</v>
      </c>
      <c r="AC253" s="237" t="s">
        <v>84</v>
      </c>
      <c r="AD253" s="237" t="s">
        <v>323</v>
      </c>
      <c r="AE253" s="237" t="s">
        <v>75</v>
      </c>
      <c r="AF253" s="237" t="s">
        <v>367</v>
      </c>
      <c r="AG253" s="237" t="s">
        <v>64</v>
      </c>
      <c r="AH253" s="237" t="s">
        <v>105</v>
      </c>
      <c r="AI253" s="237" t="s">
        <v>162</v>
      </c>
      <c r="AJ253" s="237" t="s">
        <v>51</v>
      </c>
      <c r="AK253" s="238" t="s">
        <v>46</v>
      </c>
      <c r="AL253" s="227"/>
      <c r="AN253" s="219"/>
      <c r="AO253" s="233">
        <f>F152</f>
        <v>139</v>
      </c>
      <c r="AP253" s="234">
        <f>F31</f>
        <v>18</v>
      </c>
      <c r="AQ253" s="234">
        <f>F79</f>
        <v>66</v>
      </c>
      <c r="AR253" s="234">
        <f>F140</f>
        <v>127</v>
      </c>
      <c r="AS253" s="234">
        <f>F19</f>
        <v>6</v>
      </c>
      <c r="AT253" s="234">
        <f>F67</f>
        <v>54</v>
      </c>
      <c r="AU253" s="234">
        <f>F128</f>
        <v>115</v>
      </c>
      <c r="AV253" s="234">
        <f>F176</f>
        <v>163</v>
      </c>
      <c r="AW253" s="234">
        <f>F55</f>
        <v>42</v>
      </c>
      <c r="AX253" s="234">
        <f>F116</f>
        <v>103</v>
      </c>
      <c r="AY253" s="234">
        <f>F164</f>
        <v>151</v>
      </c>
      <c r="AZ253" s="234">
        <f>F43</f>
        <v>30</v>
      </c>
      <c r="BA253" s="235">
        <f>F104</f>
        <v>91</v>
      </c>
      <c r="BB253" s="239">
        <f t="shared" si="57"/>
        <v>1105</v>
      </c>
      <c r="BC253" s="223"/>
      <c r="BD253" s="236" t="s">
        <v>30</v>
      </c>
      <c r="BE253" s="237" t="s">
        <v>91</v>
      </c>
      <c r="BF253" s="237" t="s">
        <v>15</v>
      </c>
      <c r="BG253" s="237" t="s">
        <v>11</v>
      </c>
      <c r="BH253" s="237" t="s">
        <v>28</v>
      </c>
      <c r="BI253" s="237" t="s">
        <v>18</v>
      </c>
      <c r="BJ253" s="237" t="s">
        <v>148</v>
      </c>
      <c r="BK253" s="237" t="s">
        <v>378</v>
      </c>
      <c r="BL253" s="237" t="s">
        <v>125</v>
      </c>
      <c r="BM253" s="237" t="s">
        <v>139</v>
      </c>
      <c r="BN253" s="237" t="s">
        <v>143</v>
      </c>
      <c r="BO253" s="237" t="s">
        <v>116</v>
      </c>
      <c r="BP253" s="238" t="s">
        <v>391</v>
      </c>
      <c r="BQ253" s="227"/>
    </row>
    <row r="254" spans="9:69" x14ac:dyDescent="0.2">
      <c r="I254" s="219"/>
      <c r="J254" s="233">
        <f>F39</f>
        <v>26</v>
      </c>
      <c r="K254" s="234">
        <f>F58</f>
        <v>45</v>
      </c>
      <c r="L254" s="234">
        <f>F87</f>
        <v>74</v>
      </c>
      <c r="M254" s="234">
        <f>F111</f>
        <v>98</v>
      </c>
      <c r="N254" s="234">
        <f>F135</f>
        <v>122</v>
      </c>
      <c r="O254" s="234">
        <f>F166</f>
        <v>153</v>
      </c>
      <c r="P254" s="234">
        <f>F16</f>
        <v>3</v>
      </c>
      <c r="Q254" s="234">
        <f>F50</f>
        <v>37</v>
      </c>
      <c r="R254" s="234">
        <f>F73</f>
        <v>60</v>
      </c>
      <c r="S254" s="234">
        <f>F93</f>
        <v>80</v>
      </c>
      <c r="T254" s="234">
        <f>F129</f>
        <v>116</v>
      </c>
      <c r="U254" s="234">
        <f>F147</f>
        <v>134</v>
      </c>
      <c r="V254" s="235">
        <f>F170</f>
        <v>157</v>
      </c>
      <c r="W254" s="239">
        <f t="shared" si="56"/>
        <v>1105</v>
      </c>
      <c r="X254" s="223"/>
      <c r="Y254" s="236" t="s">
        <v>387</v>
      </c>
      <c r="Z254" s="237" t="s">
        <v>13</v>
      </c>
      <c r="AA254" s="237" t="s">
        <v>70</v>
      </c>
      <c r="AB254" s="237" t="s">
        <v>119</v>
      </c>
      <c r="AC254" s="237" t="s">
        <v>155</v>
      </c>
      <c r="AD254" s="237" t="s">
        <v>67</v>
      </c>
      <c r="AE254" s="237" t="s">
        <v>72</v>
      </c>
      <c r="AF254" s="237" t="s">
        <v>176</v>
      </c>
      <c r="AG254" s="237" t="s">
        <v>47</v>
      </c>
      <c r="AH254" s="237" t="s">
        <v>87</v>
      </c>
      <c r="AI254" s="237" t="s">
        <v>131</v>
      </c>
      <c r="AJ254" s="237" t="s">
        <v>109</v>
      </c>
      <c r="AK254" s="238" t="s">
        <v>392</v>
      </c>
      <c r="AL254" s="227"/>
      <c r="AN254" s="219"/>
      <c r="AO254" s="233">
        <f>F162</f>
        <v>149</v>
      </c>
      <c r="AP254" s="234">
        <f>F41</f>
        <v>28</v>
      </c>
      <c r="AQ254" s="234">
        <f>F102</f>
        <v>89</v>
      </c>
      <c r="AR254" s="234">
        <f>F150</f>
        <v>137</v>
      </c>
      <c r="AS254" s="234">
        <f>F29</f>
        <v>16</v>
      </c>
      <c r="AT254" s="234">
        <f>F90</f>
        <v>77</v>
      </c>
      <c r="AU254" s="234">
        <f>F138</f>
        <v>125</v>
      </c>
      <c r="AV254" s="234">
        <f>F17</f>
        <v>4</v>
      </c>
      <c r="AW254" s="234">
        <f>F78</f>
        <v>65</v>
      </c>
      <c r="AX254" s="234">
        <f>F126</f>
        <v>113</v>
      </c>
      <c r="AY254" s="234">
        <f>F174</f>
        <v>161</v>
      </c>
      <c r="AZ254" s="234">
        <f>F53</f>
        <v>40</v>
      </c>
      <c r="BA254" s="235">
        <f>F114</f>
        <v>101</v>
      </c>
      <c r="BB254" s="239">
        <f t="shared" si="57"/>
        <v>1105</v>
      </c>
      <c r="BC254" s="223"/>
      <c r="BD254" s="236" t="s">
        <v>52</v>
      </c>
      <c r="BE254" s="237" t="s">
        <v>49</v>
      </c>
      <c r="BF254" s="237" t="s">
        <v>32</v>
      </c>
      <c r="BG254" s="237" t="s">
        <v>41</v>
      </c>
      <c r="BH254" s="237" t="s">
        <v>19</v>
      </c>
      <c r="BI254" s="237" t="s">
        <v>77</v>
      </c>
      <c r="BJ254" s="237" t="s">
        <v>133</v>
      </c>
      <c r="BK254" s="237" t="s">
        <v>82</v>
      </c>
      <c r="BL254" s="237" t="s">
        <v>366</v>
      </c>
      <c r="BM254" s="237" t="s">
        <v>36</v>
      </c>
      <c r="BN254" s="237" t="s">
        <v>377</v>
      </c>
      <c r="BO254" s="237" t="s">
        <v>130</v>
      </c>
      <c r="BP254" s="238" t="s">
        <v>45</v>
      </c>
      <c r="BQ254" s="227"/>
    </row>
    <row r="255" spans="9:69" x14ac:dyDescent="0.2">
      <c r="I255" s="219"/>
      <c r="J255" s="233">
        <f>F75</f>
        <v>62</v>
      </c>
      <c r="K255" s="234">
        <f>F94</f>
        <v>81</v>
      </c>
      <c r="L255" s="234">
        <f>F128</f>
        <v>115</v>
      </c>
      <c r="M255" s="234">
        <f>F151</f>
        <v>138</v>
      </c>
      <c r="N255" s="234">
        <f>F171</f>
        <v>158</v>
      </c>
      <c r="O255" s="234">
        <f>F38</f>
        <v>25</v>
      </c>
      <c r="P255" s="234">
        <f>F56</f>
        <v>43</v>
      </c>
      <c r="Q255" s="234">
        <f>F79</f>
        <v>66</v>
      </c>
      <c r="R255" s="234">
        <f>F117</f>
        <v>104</v>
      </c>
      <c r="S255" s="234">
        <f>F136</f>
        <v>123</v>
      </c>
      <c r="T255" s="234">
        <f>F165</f>
        <v>152</v>
      </c>
      <c r="U255" s="234">
        <f>F20</f>
        <v>7</v>
      </c>
      <c r="V255" s="235">
        <f>F44</f>
        <v>31</v>
      </c>
      <c r="W255" s="239">
        <f t="shared" si="56"/>
        <v>1105</v>
      </c>
      <c r="X255" s="223"/>
      <c r="Y255" s="236" t="s">
        <v>44</v>
      </c>
      <c r="Z255" s="237" t="s">
        <v>163</v>
      </c>
      <c r="AA255" s="237" t="s">
        <v>148</v>
      </c>
      <c r="AB255" s="237" t="s">
        <v>98</v>
      </c>
      <c r="AC255" s="237" t="s">
        <v>384</v>
      </c>
      <c r="AD255" s="237" t="s">
        <v>159</v>
      </c>
      <c r="AE255" s="237" t="s">
        <v>39</v>
      </c>
      <c r="AF255" s="237" t="s">
        <v>15</v>
      </c>
      <c r="AG255" s="237" t="s">
        <v>385</v>
      </c>
      <c r="AH255" s="237" t="s">
        <v>97</v>
      </c>
      <c r="AI255" s="237" t="s">
        <v>79</v>
      </c>
      <c r="AJ255" s="237" t="s">
        <v>43</v>
      </c>
      <c r="AK255" s="238" t="s">
        <v>136</v>
      </c>
      <c r="AL255" s="227"/>
      <c r="AN255" s="219"/>
      <c r="AO255" s="233">
        <f>F172</f>
        <v>159</v>
      </c>
      <c r="AP255" s="234">
        <f>F64</f>
        <v>51</v>
      </c>
      <c r="AQ255" s="234">
        <f>F112</f>
        <v>99</v>
      </c>
      <c r="AR255" s="234">
        <f>F160</f>
        <v>147</v>
      </c>
      <c r="AS255" s="234">
        <f>F52</f>
        <v>39</v>
      </c>
      <c r="AT255" s="234">
        <f>F100</f>
        <v>87</v>
      </c>
      <c r="AU255" s="234">
        <f>F148</f>
        <v>135</v>
      </c>
      <c r="AV255" s="234">
        <f>F27</f>
        <v>14</v>
      </c>
      <c r="AW255" s="234">
        <f>F88</f>
        <v>75</v>
      </c>
      <c r="AX255" s="234">
        <f>F136</f>
        <v>123</v>
      </c>
      <c r="AY255" s="234">
        <f>F15</f>
        <v>2</v>
      </c>
      <c r="AZ255" s="234">
        <f>F76</f>
        <v>63</v>
      </c>
      <c r="BA255" s="235">
        <f>F124</f>
        <v>111</v>
      </c>
      <c r="BB255" s="239">
        <f t="shared" si="57"/>
        <v>1105</v>
      </c>
      <c r="BC255" s="223"/>
      <c r="BD255" s="236" t="s">
        <v>368</v>
      </c>
      <c r="BE255" s="237" t="s">
        <v>146</v>
      </c>
      <c r="BF255" s="237" t="s">
        <v>24</v>
      </c>
      <c r="BG255" s="237" t="s">
        <v>147</v>
      </c>
      <c r="BH255" s="237" t="s">
        <v>379</v>
      </c>
      <c r="BI255" s="237" t="s">
        <v>153</v>
      </c>
      <c r="BJ255" s="237" t="s">
        <v>63</v>
      </c>
      <c r="BK255" s="237" t="s">
        <v>118</v>
      </c>
      <c r="BL255" s="237" t="s">
        <v>162</v>
      </c>
      <c r="BM255" s="237" t="s">
        <v>97</v>
      </c>
      <c r="BN255" s="237" t="s">
        <v>157</v>
      </c>
      <c r="BO255" s="237" t="s">
        <v>73</v>
      </c>
      <c r="BP255" s="238" t="s">
        <v>14</v>
      </c>
      <c r="BQ255" s="227"/>
    </row>
    <row r="256" spans="9:69" x14ac:dyDescent="0.2">
      <c r="I256" s="219"/>
      <c r="J256" s="233">
        <f>F116</f>
        <v>103</v>
      </c>
      <c r="K256" s="234">
        <f>F134</f>
        <v>121</v>
      </c>
      <c r="L256" s="234">
        <f>F157</f>
        <v>144</v>
      </c>
      <c r="M256" s="234">
        <f>F26</f>
        <v>13</v>
      </c>
      <c r="N256" s="234">
        <f>F45</f>
        <v>32</v>
      </c>
      <c r="O256" s="234">
        <f>F74</f>
        <v>61</v>
      </c>
      <c r="P256" s="234">
        <f>F98</f>
        <v>85</v>
      </c>
      <c r="Q256" s="234">
        <f>F122</f>
        <v>109</v>
      </c>
      <c r="R256" s="234">
        <f>F153</f>
        <v>140</v>
      </c>
      <c r="S256" s="234">
        <f>F172</f>
        <v>159</v>
      </c>
      <c r="T256" s="234">
        <f>F37</f>
        <v>24</v>
      </c>
      <c r="U256" s="234">
        <f>F60</f>
        <v>47</v>
      </c>
      <c r="V256" s="235">
        <f>F80</f>
        <v>67</v>
      </c>
      <c r="W256" s="239">
        <f t="shared" si="56"/>
        <v>1105</v>
      </c>
      <c r="X256" s="223"/>
      <c r="Y256" s="236" t="s">
        <v>139</v>
      </c>
      <c r="Z256" s="237" t="s">
        <v>27</v>
      </c>
      <c r="AA256" s="237" t="s">
        <v>169</v>
      </c>
      <c r="AB256" s="237" t="s">
        <v>375</v>
      </c>
      <c r="AC256" s="237" t="s">
        <v>114</v>
      </c>
      <c r="AD256" s="237" t="s">
        <v>61</v>
      </c>
      <c r="AE256" s="237" t="s">
        <v>103</v>
      </c>
      <c r="AF256" s="237" t="s">
        <v>107</v>
      </c>
      <c r="AG256" s="237" t="s">
        <v>8</v>
      </c>
      <c r="AH256" s="237" t="s">
        <v>368</v>
      </c>
      <c r="AI256" s="237" t="s">
        <v>65</v>
      </c>
      <c r="AJ256" s="237" t="s">
        <v>102</v>
      </c>
      <c r="AK256" s="238" t="s">
        <v>21</v>
      </c>
      <c r="AL256" s="227"/>
      <c r="AN256" s="219"/>
      <c r="AO256" s="233">
        <f>F26</f>
        <v>13</v>
      </c>
      <c r="AP256" s="234">
        <f>F74</f>
        <v>61</v>
      </c>
      <c r="AQ256" s="234">
        <f>F122</f>
        <v>109</v>
      </c>
      <c r="AR256" s="234">
        <f>F170</f>
        <v>157</v>
      </c>
      <c r="AS256" s="234">
        <f>F62</f>
        <v>49</v>
      </c>
      <c r="AT256" s="234">
        <f>F110</f>
        <v>97</v>
      </c>
      <c r="AU256" s="234">
        <f>F158</f>
        <v>145</v>
      </c>
      <c r="AV256" s="234">
        <f>F50</f>
        <v>37</v>
      </c>
      <c r="AW256" s="234">
        <f>F98</f>
        <v>85</v>
      </c>
      <c r="AX256" s="234">
        <f>F146</f>
        <v>133</v>
      </c>
      <c r="AY256" s="234">
        <f>F38</f>
        <v>25</v>
      </c>
      <c r="AZ256" s="234">
        <f>F86</f>
        <v>73</v>
      </c>
      <c r="BA256" s="235">
        <f>F134</f>
        <v>121</v>
      </c>
      <c r="BB256" s="239">
        <f t="shared" si="57"/>
        <v>1105</v>
      </c>
      <c r="BC256" s="223"/>
      <c r="BD256" s="236" t="s">
        <v>375</v>
      </c>
      <c r="BE256" s="237" t="s">
        <v>61</v>
      </c>
      <c r="BF256" s="237" t="s">
        <v>107</v>
      </c>
      <c r="BG256" s="237" t="s">
        <v>392</v>
      </c>
      <c r="BH256" s="237" t="s">
        <v>31</v>
      </c>
      <c r="BI256" s="237" t="s">
        <v>145</v>
      </c>
      <c r="BJ256" s="237" t="s">
        <v>121</v>
      </c>
      <c r="BK256" s="237" t="s">
        <v>176</v>
      </c>
      <c r="BL256" s="237" t="s">
        <v>103</v>
      </c>
      <c r="BM256" s="237" t="s">
        <v>126</v>
      </c>
      <c r="BN256" s="237" t="s">
        <v>159</v>
      </c>
      <c r="BO256" s="237" t="s">
        <v>81</v>
      </c>
      <c r="BP256" s="238" t="s">
        <v>27</v>
      </c>
      <c r="BQ256" s="227"/>
    </row>
    <row r="257" spans="7:69" x14ac:dyDescent="0.2">
      <c r="I257" s="219"/>
      <c r="J257" s="233">
        <f>F152</f>
        <v>139</v>
      </c>
      <c r="K257" s="234">
        <f>F176</f>
        <v>163</v>
      </c>
      <c r="L257" s="234">
        <f>F31</f>
        <v>18</v>
      </c>
      <c r="M257" s="234">
        <f>F62</f>
        <v>49</v>
      </c>
      <c r="N257" s="234">
        <f>F81</f>
        <v>68</v>
      </c>
      <c r="O257" s="234">
        <f>F115</f>
        <v>102</v>
      </c>
      <c r="P257" s="234">
        <f>F138</f>
        <v>125</v>
      </c>
      <c r="Q257" s="234">
        <f>F158</f>
        <v>145</v>
      </c>
      <c r="R257" s="234">
        <f>F25</f>
        <v>12</v>
      </c>
      <c r="S257" s="234">
        <f>F43</f>
        <v>30</v>
      </c>
      <c r="T257" s="234">
        <f>F66</f>
        <v>53</v>
      </c>
      <c r="U257" s="234">
        <f>F104</f>
        <v>91</v>
      </c>
      <c r="V257" s="235">
        <f>F123</f>
        <v>110</v>
      </c>
      <c r="W257" s="239">
        <f t="shared" si="56"/>
        <v>1105</v>
      </c>
      <c r="X257" s="223"/>
      <c r="Y257" s="236" t="s">
        <v>30</v>
      </c>
      <c r="Z257" s="237" t="s">
        <v>378</v>
      </c>
      <c r="AA257" s="237" t="s">
        <v>91</v>
      </c>
      <c r="AB257" s="237" t="s">
        <v>31</v>
      </c>
      <c r="AC257" s="237" t="s">
        <v>94</v>
      </c>
      <c r="AD257" s="237" t="s">
        <v>9</v>
      </c>
      <c r="AE257" s="237" t="s">
        <v>133</v>
      </c>
      <c r="AF257" s="237" t="s">
        <v>121</v>
      </c>
      <c r="AG257" s="237" t="s">
        <v>168</v>
      </c>
      <c r="AH257" s="237" t="s">
        <v>116</v>
      </c>
      <c r="AI257" s="237" t="s">
        <v>138</v>
      </c>
      <c r="AJ257" s="237" t="s">
        <v>391</v>
      </c>
      <c r="AK257" s="238" t="s">
        <v>58</v>
      </c>
      <c r="AL257" s="227"/>
      <c r="AN257" s="219"/>
      <c r="AO257" s="233">
        <f>F36</f>
        <v>23</v>
      </c>
      <c r="AP257" s="234">
        <f>F84</f>
        <v>71</v>
      </c>
      <c r="AQ257" s="234">
        <f>F132</f>
        <v>119</v>
      </c>
      <c r="AR257" s="234">
        <f>F24</f>
        <v>11</v>
      </c>
      <c r="AS257" s="234">
        <f>F72</f>
        <v>59</v>
      </c>
      <c r="AT257" s="234">
        <f>F120</f>
        <v>107</v>
      </c>
      <c r="AU257" s="234">
        <f>F181</f>
        <v>168</v>
      </c>
      <c r="AV257" s="234">
        <f>F60</f>
        <v>47</v>
      </c>
      <c r="AW257" s="234">
        <f>F108</f>
        <v>95</v>
      </c>
      <c r="AX257" s="234">
        <f>F169</f>
        <v>156</v>
      </c>
      <c r="AY257" s="234">
        <f>F48</f>
        <v>35</v>
      </c>
      <c r="AZ257" s="234">
        <f>F96</f>
        <v>83</v>
      </c>
      <c r="BA257" s="235">
        <f>F144</f>
        <v>131</v>
      </c>
      <c r="BB257" s="239">
        <f t="shared" si="57"/>
        <v>1105</v>
      </c>
      <c r="BC257" s="223"/>
      <c r="BD257" s="236" t="s">
        <v>127</v>
      </c>
      <c r="BE257" s="237" t="s">
        <v>106</v>
      </c>
      <c r="BF257" s="237" t="s">
        <v>175</v>
      </c>
      <c r="BG257" s="237" t="s">
        <v>120</v>
      </c>
      <c r="BH257" s="237" t="s">
        <v>142</v>
      </c>
      <c r="BI257" s="237" t="s">
        <v>22</v>
      </c>
      <c r="BJ257" s="237" t="s">
        <v>393</v>
      </c>
      <c r="BK257" s="237" t="s">
        <v>102</v>
      </c>
      <c r="BL257" s="237" t="s">
        <v>56</v>
      </c>
      <c r="BM257" s="237" t="s">
        <v>397</v>
      </c>
      <c r="BN257" s="237" t="s">
        <v>26</v>
      </c>
      <c r="BO257" s="237" t="s">
        <v>80</v>
      </c>
      <c r="BP257" s="238" t="s">
        <v>156</v>
      </c>
      <c r="BQ257" s="227"/>
    </row>
    <row r="258" spans="7:69" x14ac:dyDescent="0.2">
      <c r="I258" s="219"/>
      <c r="J258" s="233">
        <f>F24</f>
        <v>11</v>
      </c>
      <c r="K258" s="234">
        <f>F47</f>
        <v>34</v>
      </c>
      <c r="L258" s="234">
        <f>F67</f>
        <v>54</v>
      </c>
      <c r="M258" s="234">
        <f>F103</f>
        <v>90</v>
      </c>
      <c r="N258" s="234">
        <f>F121</f>
        <v>108</v>
      </c>
      <c r="O258" s="234">
        <f>F144</f>
        <v>131</v>
      </c>
      <c r="P258" s="234">
        <f>F182</f>
        <v>169</v>
      </c>
      <c r="Q258" s="234">
        <f>F32</f>
        <v>19</v>
      </c>
      <c r="R258" s="234">
        <f>F61</f>
        <v>48</v>
      </c>
      <c r="S258" s="234">
        <f>F85</f>
        <v>72</v>
      </c>
      <c r="T258" s="234">
        <f>F109</f>
        <v>96</v>
      </c>
      <c r="U258" s="234">
        <f>F140</f>
        <v>127</v>
      </c>
      <c r="V258" s="235">
        <f>F159</f>
        <v>146</v>
      </c>
      <c r="W258" s="239">
        <f t="shared" si="56"/>
        <v>1105</v>
      </c>
      <c r="X258" s="223"/>
      <c r="Y258" s="236" t="s">
        <v>120</v>
      </c>
      <c r="Z258" s="237" t="s">
        <v>160</v>
      </c>
      <c r="AA258" s="237" t="s">
        <v>18</v>
      </c>
      <c r="AB258" s="237" t="s">
        <v>12</v>
      </c>
      <c r="AC258" s="237" t="s">
        <v>108</v>
      </c>
      <c r="AD258" s="237" t="s">
        <v>156</v>
      </c>
      <c r="AE258" s="237" t="s">
        <v>388</v>
      </c>
      <c r="AF258" s="237" t="s">
        <v>34</v>
      </c>
      <c r="AG258" s="237" t="s">
        <v>101</v>
      </c>
      <c r="AH258" s="237" t="s">
        <v>68</v>
      </c>
      <c r="AI258" s="237" t="s">
        <v>48</v>
      </c>
      <c r="AJ258" s="237" t="s">
        <v>11</v>
      </c>
      <c r="AK258" s="238" t="s">
        <v>112</v>
      </c>
      <c r="AL258" s="227"/>
      <c r="AN258" s="219"/>
      <c r="AO258" s="233">
        <f>F46</f>
        <v>33</v>
      </c>
      <c r="AP258" s="234">
        <f>F94</f>
        <v>81</v>
      </c>
      <c r="AQ258" s="234">
        <f>F155</f>
        <v>142</v>
      </c>
      <c r="AR258" s="234">
        <f>F34</f>
        <v>21</v>
      </c>
      <c r="AS258" s="234">
        <f>F82</f>
        <v>69</v>
      </c>
      <c r="AT258" s="234">
        <f>F143</f>
        <v>130</v>
      </c>
      <c r="AU258" s="234">
        <f>F22</f>
        <v>9</v>
      </c>
      <c r="AV258" s="234">
        <f>F70</f>
        <v>57</v>
      </c>
      <c r="AW258" s="234">
        <f>F118</f>
        <v>105</v>
      </c>
      <c r="AX258" s="234">
        <f>F179</f>
        <v>166</v>
      </c>
      <c r="AY258" s="234">
        <f>F58</f>
        <v>45</v>
      </c>
      <c r="AZ258" s="234">
        <f>F106</f>
        <v>93</v>
      </c>
      <c r="BA258" s="235">
        <f>F167</f>
        <v>154</v>
      </c>
      <c r="BB258" s="239">
        <f t="shared" si="57"/>
        <v>1105</v>
      </c>
      <c r="BC258" s="223"/>
      <c r="BD258" s="236" t="s">
        <v>92</v>
      </c>
      <c r="BE258" s="237" t="s">
        <v>163</v>
      </c>
      <c r="BF258" s="237" t="s">
        <v>123</v>
      </c>
      <c r="BG258" s="237" t="s">
        <v>54</v>
      </c>
      <c r="BH258" s="237" t="s">
        <v>152</v>
      </c>
      <c r="BI258" s="237" t="s">
        <v>383</v>
      </c>
      <c r="BJ258" s="237" t="s">
        <v>150</v>
      </c>
      <c r="BK258" s="237" t="s">
        <v>29</v>
      </c>
      <c r="BL258" s="237" t="s">
        <v>141</v>
      </c>
      <c r="BM258" s="237" t="s">
        <v>365</v>
      </c>
      <c r="BN258" s="237" t="s">
        <v>13</v>
      </c>
      <c r="BO258" s="237" t="s">
        <v>66</v>
      </c>
      <c r="BP258" s="238" t="s">
        <v>158</v>
      </c>
      <c r="BQ258" s="227"/>
    </row>
    <row r="259" spans="7:69" x14ac:dyDescent="0.2">
      <c r="I259" s="219"/>
      <c r="J259" s="233">
        <f>F53</f>
        <v>40</v>
      </c>
      <c r="K259" s="234">
        <f>F91</f>
        <v>78</v>
      </c>
      <c r="L259" s="234">
        <f>F110</f>
        <v>97</v>
      </c>
      <c r="M259" s="234">
        <f>F139</f>
        <v>126</v>
      </c>
      <c r="N259" s="234">
        <f>F163</f>
        <v>150</v>
      </c>
      <c r="O259" s="234">
        <f>F18</f>
        <v>5</v>
      </c>
      <c r="P259" s="234">
        <f>F49</f>
        <v>36</v>
      </c>
      <c r="Q259" s="234">
        <f>F68</f>
        <v>55</v>
      </c>
      <c r="R259" s="234">
        <f>F102</f>
        <v>89</v>
      </c>
      <c r="S259" s="234">
        <f>F125</f>
        <v>112</v>
      </c>
      <c r="T259" s="234">
        <f>F145</f>
        <v>132</v>
      </c>
      <c r="U259" s="234">
        <f>F181</f>
        <v>168</v>
      </c>
      <c r="V259" s="235">
        <f>F30</f>
        <v>17</v>
      </c>
      <c r="W259" s="239">
        <f t="shared" si="56"/>
        <v>1105</v>
      </c>
      <c r="X259" s="223"/>
      <c r="Y259" s="236" t="s">
        <v>130</v>
      </c>
      <c r="Z259" s="237" t="s">
        <v>369</v>
      </c>
      <c r="AA259" s="237" t="s">
        <v>145</v>
      </c>
      <c r="AB259" s="237" t="s">
        <v>111</v>
      </c>
      <c r="AC259" s="237" t="s">
        <v>25</v>
      </c>
      <c r="AD259" s="237" t="s">
        <v>144</v>
      </c>
      <c r="AE259" s="237" t="s">
        <v>37</v>
      </c>
      <c r="AF259" s="237" t="s">
        <v>50</v>
      </c>
      <c r="AG259" s="237" t="s">
        <v>32</v>
      </c>
      <c r="AH259" s="237" t="s">
        <v>104</v>
      </c>
      <c r="AI259" s="237" t="s">
        <v>74</v>
      </c>
      <c r="AJ259" s="237" t="s">
        <v>393</v>
      </c>
      <c r="AK259" s="238" t="s">
        <v>23</v>
      </c>
      <c r="AL259" s="227"/>
      <c r="AN259" s="219"/>
      <c r="AO259" s="233">
        <f>F56</f>
        <v>43</v>
      </c>
      <c r="AP259" s="234">
        <f>F117</f>
        <v>104</v>
      </c>
      <c r="AQ259" s="234">
        <f>F165</f>
        <v>152</v>
      </c>
      <c r="AR259" s="234">
        <f>F44</f>
        <v>31</v>
      </c>
      <c r="AS259" s="234">
        <f>F92</f>
        <v>79</v>
      </c>
      <c r="AT259" s="234">
        <f>F153</f>
        <v>140</v>
      </c>
      <c r="AU259" s="234">
        <f>F32</f>
        <v>19</v>
      </c>
      <c r="AV259" s="234">
        <f>F80</f>
        <v>67</v>
      </c>
      <c r="AW259" s="234">
        <f>F141</f>
        <v>128</v>
      </c>
      <c r="AX259" s="234">
        <f>F20</f>
        <v>7</v>
      </c>
      <c r="AY259" s="234">
        <f>F68</f>
        <v>55</v>
      </c>
      <c r="AZ259" s="234">
        <f>F129</f>
        <v>116</v>
      </c>
      <c r="BA259" s="235">
        <f>F177</f>
        <v>164</v>
      </c>
      <c r="BB259" s="239">
        <f t="shared" si="57"/>
        <v>1105</v>
      </c>
      <c r="BC259" s="223"/>
      <c r="BD259" s="236" t="s">
        <v>39</v>
      </c>
      <c r="BE259" s="237" t="s">
        <v>385</v>
      </c>
      <c r="BF259" s="237" t="s">
        <v>79</v>
      </c>
      <c r="BG259" s="237" t="s">
        <v>136</v>
      </c>
      <c r="BH259" s="237" t="s">
        <v>84</v>
      </c>
      <c r="BI259" s="237" t="s">
        <v>8</v>
      </c>
      <c r="BJ259" s="237" t="s">
        <v>34</v>
      </c>
      <c r="BK259" s="237" t="s">
        <v>21</v>
      </c>
      <c r="BL259" s="237" t="s">
        <v>46</v>
      </c>
      <c r="BM259" s="237" t="s">
        <v>43</v>
      </c>
      <c r="BN259" s="237" t="s">
        <v>50</v>
      </c>
      <c r="BO259" s="237" t="s">
        <v>131</v>
      </c>
      <c r="BP259" s="238" t="s">
        <v>386</v>
      </c>
      <c r="BQ259" s="227"/>
    </row>
    <row r="260" spans="7:69" x14ac:dyDescent="0.2">
      <c r="I260" s="219"/>
      <c r="J260" s="233">
        <f>F96</f>
        <v>83</v>
      </c>
      <c r="K260" s="234">
        <f>F127</f>
        <v>114</v>
      </c>
      <c r="L260" s="234">
        <f>F146</f>
        <v>133</v>
      </c>
      <c r="M260" s="234">
        <f>F180</f>
        <v>167</v>
      </c>
      <c r="N260" s="234">
        <f>F34</f>
        <v>21</v>
      </c>
      <c r="O260" s="234">
        <f>F54</f>
        <v>41</v>
      </c>
      <c r="P260" s="234">
        <f>F90</f>
        <v>77</v>
      </c>
      <c r="Q260" s="234">
        <f>F108</f>
        <v>95</v>
      </c>
      <c r="R260" s="234">
        <f>F131</f>
        <v>118</v>
      </c>
      <c r="S260" s="234">
        <f>F169</f>
        <v>156</v>
      </c>
      <c r="T260" s="234">
        <f>F19</f>
        <v>6</v>
      </c>
      <c r="U260" s="234">
        <f>F48</f>
        <v>35</v>
      </c>
      <c r="V260" s="235">
        <f>F72</f>
        <v>59</v>
      </c>
      <c r="W260" s="239">
        <f t="shared" si="56"/>
        <v>1105</v>
      </c>
      <c r="X260" s="223"/>
      <c r="Y260" s="236" t="s">
        <v>80</v>
      </c>
      <c r="Z260" s="237" t="s">
        <v>128</v>
      </c>
      <c r="AA260" s="237" t="s">
        <v>126</v>
      </c>
      <c r="AB260" s="237" t="s">
        <v>396</v>
      </c>
      <c r="AC260" s="237" t="s">
        <v>54</v>
      </c>
      <c r="AD260" s="237" t="s">
        <v>149</v>
      </c>
      <c r="AE260" s="237" t="s">
        <v>77</v>
      </c>
      <c r="AF260" s="237" t="s">
        <v>56</v>
      </c>
      <c r="AG260" s="237" t="s">
        <v>60</v>
      </c>
      <c r="AH260" s="237" t="s">
        <v>397</v>
      </c>
      <c r="AI260" s="237" t="s">
        <v>28</v>
      </c>
      <c r="AJ260" s="237" t="s">
        <v>26</v>
      </c>
      <c r="AK260" s="238" t="s">
        <v>142</v>
      </c>
      <c r="AL260" s="227"/>
      <c r="AN260" s="219"/>
      <c r="AO260" s="233">
        <f>F66</f>
        <v>53</v>
      </c>
      <c r="AP260" s="234">
        <f>F127</f>
        <v>114</v>
      </c>
      <c r="AQ260" s="234">
        <f>F175</f>
        <v>162</v>
      </c>
      <c r="AR260" s="234">
        <f>F54</f>
        <v>41</v>
      </c>
      <c r="AS260" s="234">
        <f>F115</f>
        <v>102</v>
      </c>
      <c r="AT260" s="234">
        <f>F163</f>
        <v>150</v>
      </c>
      <c r="AU260" s="234">
        <f>F42</f>
        <v>29</v>
      </c>
      <c r="AV260" s="234">
        <f>F103</f>
        <v>90</v>
      </c>
      <c r="AW260" s="234">
        <f>F151</f>
        <v>138</v>
      </c>
      <c r="AX260" s="234">
        <f>F30</f>
        <v>17</v>
      </c>
      <c r="AY260" s="234">
        <f>F91</f>
        <v>78</v>
      </c>
      <c r="AZ260" s="234">
        <f>F139</f>
        <v>126</v>
      </c>
      <c r="BA260" s="235">
        <f>F18</f>
        <v>5</v>
      </c>
      <c r="BB260" s="239">
        <f t="shared" si="57"/>
        <v>1105</v>
      </c>
      <c r="BC260" s="223"/>
      <c r="BD260" s="236" t="s">
        <v>138</v>
      </c>
      <c r="BE260" s="237" t="s">
        <v>128</v>
      </c>
      <c r="BF260" s="237" t="s">
        <v>374</v>
      </c>
      <c r="BG260" s="237" t="s">
        <v>149</v>
      </c>
      <c r="BH260" s="237" t="s">
        <v>9</v>
      </c>
      <c r="BI260" s="237" t="s">
        <v>25</v>
      </c>
      <c r="BJ260" s="237" t="s">
        <v>16</v>
      </c>
      <c r="BK260" s="237" t="s">
        <v>12</v>
      </c>
      <c r="BL260" s="237" t="s">
        <v>98</v>
      </c>
      <c r="BM260" s="237" t="s">
        <v>23</v>
      </c>
      <c r="BN260" s="237" t="s">
        <v>369</v>
      </c>
      <c r="BO260" s="237" t="s">
        <v>111</v>
      </c>
      <c r="BP260" s="238" t="s">
        <v>144</v>
      </c>
      <c r="BQ260" s="227"/>
    </row>
    <row r="261" spans="7:69" x14ac:dyDescent="0.2">
      <c r="I261" s="219"/>
      <c r="J261" s="233">
        <f>F132</f>
        <v>119</v>
      </c>
      <c r="K261" s="234">
        <f>F168</f>
        <v>155</v>
      </c>
      <c r="L261" s="234">
        <f>F17</f>
        <v>4</v>
      </c>
      <c r="M261" s="234">
        <f>F40</f>
        <v>27</v>
      </c>
      <c r="N261" s="234">
        <f>F78</f>
        <v>65</v>
      </c>
      <c r="O261" s="234">
        <f>F97</f>
        <v>84</v>
      </c>
      <c r="P261" s="234">
        <f>F126</f>
        <v>113</v>
      </c>
      <c r="Q261" s="234">
        <f>F150</f>
        <v>137</v>
      </c>
      <c r="R261" s="234">
        <f>F174</f>
        <v>161</v>
      </c>
      <c r="S261" s="234">
        <f>F36</f>
        <v>23</v>
      </c>
      <c r="T261" s="234">
        <f>F55</f>
        <v>42</v>
      </c>
      <c r="U261" s="234">
        <f>F89</f>
        <v>76</v>
      </c>
      <c r="V261" s="235">
        <f>F112</f>
        <v>99</v>
      </c>
      <c r="W261" s="239">
        <f t="shared" si="56"/>
        <v>1105</v>
      </c>
      <c r="X261" s="223"/>
      <c r="Y261" s="236" t="s">
        <v>175</v>
      </c>
      <c r="Z261" s="237" t="s">
        <v>62</v>
      </c>
      <c r="AA261" s="237" t="s">
        <v>82</v>
      </c>
      <c r="AB261" s="237" t="s">
        <v>93</v>
      </c>
      <c r="AC261" s="237" t="s">
        <v>366</v>
      </c>
      <c r="AD261" s="237" t="s">
        <v>71</v>
      </c>
      <c r="AE261" s="237" t="s">
        <v>36</v>
      </c>
      <c r="AF261" s="237" t="s">
        <v>41</v>
      </c>
      <c r="AG261" s="237" t="s">
        <v>377</v>
      </c>
      <c r="AH261" s="237" t="s">
        <v>127</v>
      </c>
      <c r="AI261" s="237" t="s">
        <v>125</v>
      </c>
      <c r="AJ261" s="237" t="s">
        <v>88</v>
      </c>
      <c r="AK261" s="238" t="s">
        <v>24</v>
      </c>
      <c r="AL261" s="227"/>
      <c r="AN261" s="219"/>
      <c r="AO261" s="233">
        <f>F89</f>
        <v>76</v>
      </c>
      <c r="AP261" s="234">
        <f>F137</f>
        <v>124</v>
      </c>
      <c r="AQ261" s="234">
        <f>F16</f>
        <v>3</v>
      </c>
      <c r="AR261" s="234">
        <f>F77</f>
        <v>64</v>
      </c>
      <c r="AS261" s="234">
        <f>F125</f>
        <v>112</v>
      </c>
      <c r="AT261" s="234">
        <f>F173</f>
        <v>160</v>
      </c>
      <c r="AU261" s="234">
        <f>F65</f>
        <v>52</v>
      </c>
      <c r="AV261" s="234">
        <f>F113</f>
        <v>100</v>
      </c>
      <c r="AW261" s="234">
        <f>F161</f>
        <v>148</v>
      </c>
      <c r="AX261" s="234">
        <f>F40</f>
        <v>27</v>
      </c>
      <c r="AY261" s="234">
        <f>F101</f>
        <v>88</v>
      </c>
      <c r="AZ261" s="234">
        <f>F149</f>
        <v>136</v>
      </c>
      <c r="BA261" s="235">
        <f>F28</f>
        <v>15</v>
      </c>
      <c r="BB261" s="239">
        <f t="shared" si="57"/>
        <v>1105</v>
      </c>
      <c r="BC261" s="223"/>
      <c r="BD261" s="236" t="s">
        <v>88</v>
      </c>
      <c r="BE261" s="237" t="s">
        <v>113</v>
      </c>
      <c r="BF261" s="237" t="s">
        <v>72</v>
      </c>
      <c r="BG261" s="237" t="s">
        <v>165</v>
      </c>
      <c r="BH261" s="237" t="s">
        <v>104</v>
      </c>
      <c r="BI261" s="237" t="s">
        <v>373</v>
      </c>
      <c r="BJ261" s="237" t="s">
        <v>400</v>
      </c>
      <c r="BK261" s="237" t="s">
        <v>89</v>
      </c>
      <c r="BL261" s="237" t="s">
        <v>78</v>
      </c>
      <c r="BM261" s="237" t="s">
        <v>93</v>
      </c>
      <c r="BN261" s="237" t="s">
        <v>95</v>
      </c>
      <c r="BO261" s="237" t="s">
        <v>75</v>
      </c>
      <c r="BP261" s="238" t="s">
        <v>17</v>
      </c>
      <c r="BQ261" s="227"/>
    </row>
    <row r="262" spans="7:69" ht="13.5" thickBot="1" x14ac:dyDescent="0.25">
      <c r="I262" s="219"/>
      <c r="J262" s="254">
        <f>F175</f>
        <v>162</v>
      </c>
      <c r="K262" s="255">
        <f>F35</f>
        <v>22</v>
      </c>
      <c r="L262" s="255">
        <f>F59</f>
        <v>46</v>
      </c>
      <c r="M262" s="255">
        <f>F83</f>
        <v>70</v>
      </c>
      <c r="N262" s="255">
        <f>F114</f>
        <v>101</v>
      </c>
      <c r="O262" s="255">
        <f>F133</f>
        <v>120</v>
      </c>
      <c r="P262" s="255">
        <f>F167</f>
        <v>154</v>
      </c>
      <c r="Q262" s="255">
        <f>F21</f>
        <v>8</v>
      </c>
      <c r="R262" s="255">
        <f>F41</f>
        <v>28</v>
      </c>
      <c r="S262" s="255">
        <f>F77</f>
        <v>64</v>
      </c>
      <c r="T262" s="255">
        <f>F95</f>
        <v>82</v>
      </c>
      <c r="U262" s="255">
        <f>F118</f>
        <v>105</v>
      </c>
      <c r="V262" s="256">
        <f>F156</f>
        <v>143</v>
      </c>
      <c r="W262" s="239">
        <f t="shared" si="56"/>
        <v>1105</v>
      </c>
      <c r="X262" s="223"/>
      <c r="Y262" s="257" t="s">
        <v>374</v>
      </c>
      <c r="Z262" s="258" t="s">
        <v>100</v>
      </c>
      <c r="AA262" s="258" t="s">
        <v>59</v>
      </c>
      <c r="AB262" s="258" t="s">
        <v>35</v>
      </c>
      <c r="AC262" s="258" t="s">
        <v>45</v>
      </c>
      <c r="AD262" s="258" t="s">
        <v>38</v>
      </c>
      <c r="AE262" s="258" t="s">
        <v>158</v>
      </c>
      <c r="AF262" s="258" t="s">
        <v>83</v>
      </c>
      <c r="AG262" s="258" t="s">
        <v>49</v>
      </c>
      <c r="AH262" s="258" t="s">
        <v>165</v>
      </c>
      <c r="AI262" s="258" t="s">
        <v>69</v>
      </c>
      <c r="AJ262" s="258" t="s">
        <v>141</v>
      </c>
      <c r="AK262" s="259" t="s">
        <v>376</v>
      </c>
      <c r="AL262" s="227"/>
      <c r="AN262" s="219"/>
      <c r="AO262" s="254">
        <f>F99</f>
        <v>86</v>
      </c>
      <c r="AP262" s="255">
        <f>F147</f>
        <v>134</v>
      </c>
      <c r="AQ262" s="255">
        <f>F39</f>
        <v>26</v>
      </c>
      <c r="AR262" s="255">
        <f>F87</f>
        <v>74</v>
      </c>
      <c r="AS262" s="255">
        <f>F135</f>
        <v>122</v>
      </c>
      <c r="AT262" s="255">
        <f>F14</f>
        <v>1</v>
      </c>
      <c r="AU262" s="255">
        <f>F75</f>
        <v>62</v>
      </c>
      <c r="AV262" s="255">
        <f>F123</f>
        <v>110</v>
      </c>
      <c r="AW262" s="255">
        <f>F171</f>
        <v>158</v>
      </c>
      <c r="AX262" s="255">
        <f>F63</f>
        <v>50</v>
      </c>
      <c r="AY262" s="255">
        <f>F111</f>
        <v>98</v>
      </c>
      <c r="AZ262" s="255">
        <f>F159</f>
        <v>146</v>
      </c>
      <c r="BA262" s="256">
        <f>F51</f>
        <v>38</v>
      </c>
      <c r="BB262" s="239">
        <f t="shared" si="57"/>
        <v>1105</v>
      </c>
      <c r="BC262" s="223"/>
      <c r="BD262" s="257" t="s">
        <v>40</v>
      </c>
      <c r="BE262" s="258" t="s">
        <v>109</v>
      </c>
      <c r="BF262" s="258" t="s">
        <v>387</v>
      </c>
      <c r="BG262" s="258" t="s">
        <v>70</v>
      </c>
      <c r="BH262" s="258" t="s">
        <v>155</v>
      </c>
      <c r="BI262" s="258" t="s">
        <v>55</v>
      </c>
      <c r="BJ262" s="258" t="s">
        <v>44</v>
      </c>
      <c r="BK262" s="258" t="s">
        <v>58</v>
      </c>
      <c r="BL262" s="258" t="s">
        <v>384</v>
      </c>
      <c r="BM262" s="258" t="s">
        <v>135</v>
      </c>
      <c r="BN262" s="258" t="s">
        <v>119</v>
      </c>
      <c r="BO262" s="258" t="s">
        <v>112</v>
      </c>
      <c r="BP262" s="259" t="s">
        <v>57</v>
      </c>
      <c r="BQ262" s="227"/>
    </row>
    <row r="263" spans="7:69" x14ac:dyDescent="0.2">
      <c r="I263" s="219"/>
      <c r="J263" s="260">
        <f t="shared" ref="J263:V263" si="58">J250+J251+J252+J253+J254+J255+J256+J257+J258+J259+J260+J261+J262</f>
        <v>1105</v>
      </c>
      <c r="K263" s="261">
        <f t="shared" si="58"/>
        <v>1105</v>
      </c>
      <c r="L263" s="261">
        <f t="shared" si="58"/>
        <v>1105</v>
      </c>
      <c r="M263" s="261">
        <f t="shared" si="58"/>
        <v>1105</v>
      </c>
      <c r="N263" s="261">
        <f t="shared" si="58"/>
        <v>1105</v>
      </c>
      <c r="O263" s="261">
        <f t="shared" si="58"/>
        <v>1105</v>
      </c>
      <c r="P263" s="261">
        <f t="shared" si="58"/>
        <v>1105</v>
      </c>
      <c r="Q263" s="261">
        <f t="shared" si="58"/>
        <v>1105</v>
      </c>
      <c r="R263" s="261">
        <f t="shared" si="58"/>
        <v>1105</v>
      </c>
      <c r="S263" s="261">
        <f t="shared" si="58"/>
        <v>1105</v>
      </c>
      <c r="T263" s="261">
        <f t="shared" si="58"/>
        <v>1105</v>
      </c>
      <c r="U263" s="261">
        <f t="shared" si="58"/>
        <v>1105</v>
      </c>
      <c r="V263" s="261">
        <f t="shared" si="58"/>
        <v>1105</v>
      </c>
      <c r="W263" s="262">
        <f>J250^2+K251^2+L252^2+M253^2+N254^2+O255^2+P256^2+Q257^2+R258^2+S259^2+T260^2+U261^2+V262^2</f>
        <v>124865</v>
      </c>
      <c r="X263" s="223"/>
      <c r="Y263" s="263"/>
      <c r="Z263" s="263"/>
      <c r="AA263" s="263"/>
      <c r="AB263" s="263"/>
      <c r="AC263" s="263"/>
      <c r="AD263" s="263"/>
      <c r="AE263" s="263"/>
      <c r="AF263" s="263"/>
      <c r="AG263" s="263"/>
      <c r="AH263" s="263"/>
      <c r="AI263" s="263"/>
      <c r="AJ263" s="263"/>
      <c r="AK263" s="263"/>
      <c r="AL263" s="227"/>
      <c r="AN263" s="219"/>
      <c r="AO263" s="260">
        <f t="shared" ref="AO263:BA263" si="59">AO250+AO251+AO252+AO253+AO254+AO255+AO256+AO257+AO258+AO259+AO260+AO261+AO262</f>
        <v>1105</v>
      </c>
      <c r="AP263" s="261">
        <f t="shared" si="59"/>
        <v>1105</v>
      </c>
      <c r="AQ263" s="261">
        <f t="shared" si="59"/>
        <v>1105</v>
      </c>
      <c r="AR263" s="261">
        <f t="shared" si="59"/>
        <v>1105</v>
      </c>
      <c r="AS263" s="261">
        <f t="shared" si="59"/>
        <v>1105</v>
      </c>
      <c r="AT263" s="261">
        <f t="shared" si="59"/>
        <v>1105</v>
      </c>
      <c r="AU263" s="261">
        <f t="shared" si="59"/>
        <v>1105</v>
      </c>
      <c r="AV263" s="261">
        <f t="shared" si="59"/>
        <v>1105</v>
      </c>
      <c r="AW263" s="261">
        <f t="shared" si="59"/>
        <v>1105</v>
      </c>
      <c r="AX263" s="261">
        <f t="shared" si="59"/>
        <v>1105</v>
      </c>
      <c r="AY263" s="261">
        <f t="shared" si="59"/>
        <v>1105</v>
      </c>
      <c r="AZ263" s="261">
        <f t="shared" si="59"/>
        <v>1105</v>
      </c>
      <c r="BA263" s="261">
        <f t="shared" si="59"/>
        <v>1105</v>
      </c>
      <c r="BB263" s="262">
        <f>AO250+AP251+AQ252+AR253+AS254+AT255+AU256+AV257+AW258+AX259+AY260+AZ261+BA262</f>
        <v>1105</v>
      </c>
      <c r="BC263" s="223"/>
      <c r="BD263" s="263"/>
      <c r="BE263" s="263"/>
      <c r="BF263" s="263"/>
      <c r="BG263" s="263"/>
      <c r="BH263" s="263"/>
      <c r="BI263" s="263"/>
      <c r="BJ263" s="263"/>
      <c r="BK263" s="263"/>
      <c r="BL263" s="263"/>
      <c r="BM263" s="263"/>
      <c r="BN263" s="263"/>
      <c r="BO263" s="263"/>
      <c r="BP263" s="263"/>
      <c r="BQ263" s="227"/>
    </row>
    <row r="264" spans="7:69" x14ac:dyDescent="0.2">
      <c r="I264" s="219"/>
      <c r="J264" s="269">
        <f>J262+K250+L251+M252+N253+O254+P255+Q256+R257+S258+T259+U260+V261</f>
        <v>1105</v>
      </c>
      <c r="K264" s="270">
        <f>K262+J261+L250+M251+N252+O253+P254+Q255+R256+S257+T258+U259+V260</f>
        <v>1105</v>
      </c>
      <c r="L264" s="270">
        <f>L262+K261+J260+M250+N251+O252+P253+Q254+R255+S256+T257+U258+V259</f>
        <v>1105</v>
      </c>
      <c r="M264" s="270">
        <f>M262+L261+K260+J259+N250+O251+P252+Q253+R254+S255+T256+U257+V258</f>
        <v>1105</v>
      </c>
      <c r="N264" s="270">
        <f>N262+M261+L260+K259+J258+O250+P251+Q252+R253+S254+T255+U256+V257</f>
        <v>1105</v>
      </c>
      <c r="O264" s="270">
        <f>O262+N261+M260+L259+K258+J257+P250+Q251+R252+S253+T254+U255+V256</f>
        <v>1105</v>
      </c>
      <c r="P264" s="270">
        <f>P262+O261+N260+M259+L258+K257+J256+Q250+R251+S252+T253+U254+V255</f>
        <v>1105</v>
      </c>
      <c r="Q264" s="270">
        <f>Q262+P261+O260+N259+M258+L257+K256+J255+R250+S251+T252+U253+V254</f>
        <v>1105</v>
      </c>
      <c r="R264" s="270">
        <f>R262+Q261+P260+O259+N258+M257+L256+K255+J254+S250+T251+U252+V253</f>
        <v>1105</v>
      </c>
      <c r="S264" s="270">
        <f>S262+R261+Q260+P259+O258+N257+M256+L255+K254+J253+T250+U251+V252</f>
        <v>1105</v>
      </c>
      <c r="T264" s="270">
        <f>T262+S261+R260+Q259+P258+O257+N256+M255+L254+K253+J252+U250+V251</f>
        <v>1105</v>
      </c>
      <c r="U264" s="270">
        <f>U262+T261+S260+R259+Q258+P257+O256+N255+M254+L253+K252+J251+V250</f>
        <v>1105</v>
      </c>
      <c r="V264" s="270">
        <f>V262+U261+T260+S259+R258+Q257+P256+O255+N254+M253+L252+K251+J250</f>
        <v>1105</v>
      </c>
      <c r="W264" s="271">
        <f>V250^2+U251^2+T252^2+S253^2+R254^2+Q255^2+P256^2+O257^2+N258^2+M259^2+L260^2+K261^2+J262^2</f>
        <v>124865</v>
      </c>
      <c r="X264" s="223"/>
      <c r="Y264" s="237" t="s">
        <v>16</v>
      </c>
      <c r="Z264" s="237" t="s">
        <v>166</v>
      </c>
      <c r="AA264" s="237" t="s">
        <v>365</v>
      </c>
      <c r="AB264" s="237" t="s">
        <v>86</v>
      </c>
      <c r="AC264" s="237" t="s">
        <v>155</v>
      </c>
      <c r="AD264" s="237" t="s">
        <v>159</v>
      </c>
      <c r="AE264" s="237" t="s">
        <v>103</v>
      </c>
      <c r="AF264" s="237" t="s">
        <v>121</v>
      </c>
      <c r="AG264" s="237" t="s">
        <v>101</v>
      </c>
      <c r="AH264" s="237" t="s">
        <v>104</v>
      </c>
      <c r="AI264" s="237" t="s">
        <v>28</v>
      </c>
      <c r="AJ264" s="237" t="s">
        <v>88</v>
      </c>
      <c r="AK264" s="237" t="s">
        <v>376</v>
      </c>
      <c r="AL264" s="227"/>
      <c r="AN264" s="219"/>
      <c r="AO264" s="269">
        <f>AO250+AP262+AQ261+AR260+AS259+AT258+AU257+AV256+AW255+AX254+AY253+AZ252+BA251</f>
        <v>1105</v>
      </c>
      <c r="AP264" s="270">
        <f>AP250+AO251+AQ262+AR261+AS260+AT259+AU258+AV257+AW256+AX255+AY254+AZ253+BA252</f>
        <v>1105</v>
      </c>
      <c r="AQ264" s="270">
        <f>AQ250+AP251+AO252+AR262+AS261+AT260+AU259+AV258+AW257+AX256+AY255+AZ254+BA253</f>
        <v>1105</v>
      </c>
      <c r="AR264" s="270">
        <f>AR250+AQ251+AP252+AO253+AS262+AT261+AU260+AV259+AW258+AX257+AY256+AZ255+BA254</f>
        <v>1105</v>
      </c>
      <c r="AS264" s="270">
        <f>AS250+AR251+AQ252+AP253+AO254+AT262+AU261+AV260+AW259+AX258+AY257+AZ256+BA255</f>
        <v>1105</v>
      </c>
      <c r="AT264" s="270">
        <f>AT250+AS251+AR252+AQ253+AP254+AO255+AU262+AV261+AW260+AX259+AY258+AZ257+BA256</f>
        <v>1105</v>
      </c>
      <c r="AU264" s="270">
        <f>AU250+AT251+AS252+AR253+AQ254+AP255+AO256+AV262+AW261+AX260+AY259+AZ258+BA257</f>
        <v>1105</v>
      </c>
      <c r="AV264" s="270">
        <f>AV250+AU251+AT252+AS253+AR254+AQ255+AP256+AO257+AW262+AX261+AY260+AZ259+BA258</f>
        <v>1105</v>
      </c>
      <c r="AW264" s="270">
        <f>AW250+AV251+AU252+AT253+AS254+AR255+AQ256+AP257+AO258+AX262+AY261+AZ260+BA259</f>
        <v>1105</v>
      </c>
      <c r="AX264" s="270">
        <f>AX250+AW251+AV252+AU253+AT254+AS255+AR256+AQ257+AP258+AO259+AY262+AZ261+BA260</f>
        <v>1105</v>
      </c>
      <c r="AY264" s="270">
        <f>AY250+AX251+AW252+AV253+AU254+AT255+AS256+AR257+AQ258+AP259+AO260+AZ262+BA261</f>
        <v>1105</v>
      </c>
      <c r="AZ264" s="270">
        <f>AZ250+AY251+AX252+AW253+AV254+AU255+AT256+AS257+AR258+AQ259+AP260+AO261+BA262</f>
        <v>1105</v>
      </c>
      <c r="BA264" s="270">
        <f>BA250+AZ251+AY252+AX253+AW254+AV255+AU256+AT257+AS258+AR259+AQ260+AP261+AO262</f>
        <v>1105</v>
      </c>
      <c r="BB264" s="271">
        <f>BA250+AZ251+AY252+AX253+AW254+AV255+AU256+AT257+AS258+AR259+AQ260+AP261+AO262</f>
        <v>1105</v>
      </c>
      <c r="BC264" s="223"/>
      <c r="BD264" s="237" t="s">
        <v>48</v>
      </c>
      <c r="BE264" s="237" t="s">
        <v>396</v>
      </c>
      <c r="BF264" s="237" t="s">
        <v>86</v>
      </c>
      <c r="BG264" s="237" t="s">
        <v>11</v>
      </c>
      <c r="BH264" s="237" t="s">
        <v>19</v>
      </c>
      <c r="BI264" s="237" t="s">
        <v>153</v>
      </c>
      <c r="BJ264" s="237" t="s">
        <v>121</v>
      </c>
      <c r="BK264" s="237" t="s">
        <v>102</v>
      </c>
      <c r="BL264" s="237" t="s">
        <v>141</v>
      </c>
      <c r="BM264" s="237" t="s">
        <v>43</v>
      </c>
      <c r="BN264" s="237" t="s">
        <v>369</v>
      </c>
      <c r="BO264" s="237" t="s">
        <v>75</v>
      </c>
      <c r="BP264" s="237" t="s">
        <v>57</v>
      </c>
      <c r="BQ264" s="227"/>
    </row>
    <row r="265" spans="7:69" ht="13.5" thickBot="1" x14ac:dyDescent="0.25">
      <c r="I265" s="219"/>
      <c r="J265" s="272">
        <f>J250+K262+L261+M260+N259+O258+P257+Q256+R255+S254+T253+U252+V251</f>
        <v>1105</v>
      </c>
      <c r="K265" s="273">
        <f>K250+J251+L262+M261+N260+O259+P258+Q257+R256+S255+T254+U253+V252</f>
        <v>1105</v>
      </c>
      <c r="L265" s="273">
        <f>L250+K251+J252+M262+N261+O260+P259+Q258+R257+S256+T255+U254+V253</f>
        <v>1105</v>
      </c>
      <c r="M265" s="273">
        <f>M250+L251+K252+J253+N262+O261+P260+Q259+R258+S257+T256+U255+V254</f>
        <v>1105</v>
      </c>
      <c r="N265" s="273">
        <f>N250+M251+L252+K253+J254+O262+P261+Q260+R259+S258+T257+U256+V255</f>
        <v>1105</v>
      </c>
      <c r="O265" s="273">
        <f>O250+N251+M252+L253+K254+J255+P262+Q261+R260+S259+T258+U257+V256</f>
        <v>1105</v>
      </c>
      <c r="P265" s="273">
        <f>P250+O251+N252+M253+L254+K255+J256+Q262+R261+S260+T259+U258+V257</f>
        <v>1105</v>
      </c>
      <c r="Q265" s="273">
        <f>Q250+P251+O252+N253+M254+L255+K256+J257+R262+S261+T260+U259+V258</f>
        <v>1105</v>
      </c>
      <c r="R265" s="273">
        <f>R250+Q251+P252+O253+N254+M255+L256+K257+J258+S262+T261+U260+V259</f>
        <v>1105</v>
      </c>
      <c r="S265" s="273">
        <f>S250+R251+Q252+P253+O254+N255+M256+L257+K258+J259+T262+U261+V260</f>
        <v>1105</v>
      </c>
      <c r="T265" s="273">
        <f>T250+S251+R252+Q253+P254+O255+N256+M257+L258+K259+J260+U262+V261</f>
        <v>1105</v>
      </c>
      <c r="U265" s="273">
        <f>U250+T251+S252+R253+Q254+P255+O256+N257+M258+L259+K260+J261+V262</f>
        <v>1105</v>
      </c>
      <c r="V265" s="273">
        <f>V250+U251+T252+S253+R254+Q255+P256+O257+N258+M259+L260+K261+J262</f>
        <v>1105</v>
      </c>
      <c r="W265" s="274"/>
      <c r="X265" s="223"/>
      <c r="Y265" s="237" t="s">
        <v>374</v>
      </c>
      <c r="Z265" s="237" t="s">
        <v>62</v>
      </c>
      <c r="AA265" s="237" t="s">
        <v>126</v>
      </c>
      <c r="AB265" s="237" t="s">
        <v>111</v>
      </c>
      <c r="AC265" s="237" t="s">
        <v>108</v>
      </c>
      <c r="AD265" s="237" t="s">
        <v>9</v>
      </c>
      <c r="AE265" s="237" t="s">
        <v>103</v>
      </c>
      <c r="AF265" s="237" t="s">
        <v>15</v>
      </c>
      <c r="AG265" s="237" t="s">
        <v>47</v>
      </c>
      <c r="AH265" s="237" t="s">
        <v>105</v>
      </c>
      <c r="AI265" s="237" t="s">
        <v>379</v>
      </c>
      <c r="AJ265" s="237" t="s">
        <v>17</v>
      </c>
      <c r="AK265" s="237" t="s">
        <v>115</v>
      </c>
      <c r="AL265" s="227"/>
      <c r="AN265" s="219"/>
      <c r="AO265" s="272">
        <f>AO262+AP250+AQ251+AR252+AS253+AT254+AU255+AV256+AW257+AX258+AY259+AZ260+BA261</f>
        <v>1105</v>
      </c>
      <c r="AP265" s="273">
        <f>AP262+AO261+AQ250+AR251+AS252+AT253+AU254+AV255+AW256+AX257+AY258+AZ259+BA260</f>
        <v>1105</v>
      </c>
      <c r="AQ265" s="273">
        <f>AQ262+AP261+AO260+AR250+AS251+AT252+AU253+AV254+AW255+AX256+AY257+AZ258+BA259</f>
        <v>1105</v>
      </c>
      <c r="AR265" s="273">
        <f>AR262+AQ261+AP260+AO259+AS250+AT251+AU252+AV253+AW254+AX255+AY256+AZ257+BA258</f>
        <v>1105</v>
      </c>
      <c r="AS265" s="273">
        <f>AS262+AR261+AQ260+AP259+AO258+AT250+AU251+AV252+AW253+AX254+AY255+AZ256+BA257</f>
        <v>1105</v>
      </c>
      <c r="AT265" s="273">
        <f>AT262+AS261+AR260+AQ259+AP258+AO257+AU250+AV251+AW252+AX253+AY254+AZ255+BA256</f>
        <v>1105</v>
      </c>
      <c r="AU265" s="273">
        <f>AU262+AT261+AS260+AR259+AQ258+AP257+AO256+AV250+AW251+AX252+AY253+AZ254+BA255</f>
        <v>1105</v>
      </c>
      <c r="AV265" s="273">
        <f>AV262+AU261+AT260+AS259+AR258+AQ257+AP256+AO255+AW250+AX251+AY252+AZ253+BA254</f>
        <v>1105</v>
      </c>
      <c r="AW265" s="273">
        <f>AW262+AV261+AU260+AT259+AS258+AR257+AQ256+AP255+AO254+AX250+AY251+AZ252+BA253</f>
        <v>1105</v>
      </c>
      <c r="AX265" s="273">
        <f>AX262+AW261+AV260+AU259+AT258+AS257+AR256+AQ255+AP254+AO253+AY250+AZ251+BA252</f>
        <v>1105</v>
      </c>
      <c r="AY265" s="273">
        <f>AY262+AX261+AW260+AV259+AU258+AT257+AS256+AR255+AQ254+AP253+AO252+AZ250+BA251</f>
        <v>1105</v>
      </c>
      <c r="AZ265" s="273">
        <f>AZ262+AY261+AX260+AW259+AV258+AU257+AT256+AS255+AR254+AQ253+AP252+AO251+BA250</f>
        <v>1105</v>
      </c>
      <c r="BA265" s="273">
        <f>BA262+AZ261+AY260+AX259+AW258+AV257+AU256+AT255+AS254+AR253+AQ252+AP251+AO250</f>
        <v>1105</v>
      </c>
      <c r="BB265" s="281"/>
      <c r="BC265" s="223"/>
      <c r="BD265" s="237" t="s">
        <v>40</v>
      </c>
      <c r="BE265" s="237" t="s">
        <v>113</v>
      </c>
      <c r="BF265" s="237" t="s">
        <v>374</v>
      </c>
      <c r="BG265" s="237" t="s">
        <v>136</v>
      </c>
      <c r="BH265" s="237" t="s">
        <v>152</v>
      </c>
      <c r="BI265" s="237" t="s">
        <v>22</v>
      </c>
      <c r="BJ265" s="237" t="s">
        <v>121</v>
      </c>
      <c r="BK265" s="237" t="s">
        <v>118</v>
      </c>
      <c r="BL265" s="237" t="s">
        <v>366</v>
      </c>
      <c r="BM265" s="237" t="s">
        <v>139</v>
      </c>
      <c r="BN265" s="237" t="s">
        <v>10</v>
      </c>
      <c r="BO265" s="237" t="s">
        <v>115</v>
      </c>
      <c r="BP265" s="237" t="s">
        <v>101</v>
      </c>
      <c r="BQ265" s="223"/>
    </row>
    <row r="266" spans="7:69" ht="13.5" thickBot="1" x14ac:dyDescent="0.25">
      <c r="I266" s="219"/>
      <c r="J266" s="223"/>
      <c r="K266" s="223"/>
      <c r="L266" s="223"/>
      <c r="M266" s="223"/>
      <c r="N266" s="223"/>
      <c r="O266" s="223"/>
      <c r="P266" s="223"/>
      <c r="Q266" s="223"/>
      <c r="R266" s="223"/>
      <c r="S266" s="223"/>
      <c r="T266" s="223"/>
      <c r="U266" s="223"/>
      <c r="V266" s="223"/>
      <c r="W266" s="223"/>
      <c r="X266" s="223"/>
      <c r="Y266" s="223"/>
      <c r="Z266" s="223"/>
      <c r="AA266" s="223"/>
      <c r="AB266" s="223"/>
      <c r="AC266" s="223"/>
      <c r="AD266" s="223"/>
      <c r="AE266" s="223"/>
      <c r="AF266" s="223"/>
      <c r="AG266" s="223"/>
      <c r="AH266" s="223"/>
      <c r="AI266" s="223"/>
      <c r="AJ266" s="223"/>
      <c r="AK266" s="223"/>
      <c r="AL266" s="227"/>
      <c r="AN266" s="275"/>
      <c r="AO266" s="223"/>
      <c r="AP266" s="223"/>
      <c r="AQ266" s="223"/>
      <c r="AR266" s="223"/>
      <c r="AS266" s="223"/>
      <c r="AT266" s="223"/>
      <c r="AU266" s="223"/>
      <c r="AV266" s="223"/>
      <c r="AW266" s="223"/>
      <c r="AX266" s="223"/>
      <c r="AY266" s="223"/>
      <c r="AZ266" s="223"/>
      <c r="BA266" s="223"/>
      <c r="BB266" s="223"/>
      <c r="BC266" s="223"/>
      <c r="BD266" s="223"/>
      <c r="BE266" s="223"/>
      <c r="BF266" s="223"/>
      <c r="BG266" s="223"/>
      <c r="BH266" s="223"/>
      <c r="BI266" s="223"/>
      <c r="BJ266" s="223"/>
      <c r="BK266" s="223"/>
      <c r="BL266" s="223"/>
      <c r="BM266" s="223"/>
      <c r="BN266" s="223"/>
      <c r="BO266" s="223"/>
      <c r="BP266" s="223"/>
      <c r="BQ266" s="227"/>
    </row>
    <row r="267" spans="7:69" ht="13.5" thickBot="1" x14ac:dyDescent="0.25">
      <c r="G267" s="140" t="s">
        <v>0</v>
      </c>
      <c r="I267" s="210"/>
      <c r="J267" s="210"/>
      <c r="K267" s="210" t="s">
        <v>0</v>
      </c>
      <c r="L267" s="210"/>
      <c r="M267" s="210"/>
      <c r="N267" s="210"/>
      <c r="O267" s="210"/>
      <c r="P267" s="211"/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  <c r="AA267" s="210"/>
      <c r="AB267" s="210"/>
      <c r="AC267" s="210"/>
      <c r="AD267" s="210"/>
      <c r="AE267" s="211"/>
      <c r="AF267" s="210"/>
      <c r="AG267" s="210"/>
      <c r="AH267" s="210"/>
      <c r="AI267" s="210"/>
      <c r="AJ267" s="210"/>
      <c r="AK267" s="210"/>
      <c r="AL267" s="210"/>
      <c r="AN267" s="210"/>
      <c r="AO267" s="295"/>
      <c r="AP267" s="295"/>
      <c r="AQ267" s="295"/>
      <c r="AR267" s="295"/>
      <c r="AS267" s="295"/>
      <c r="AT267" s="295"/>
      <c r="AU267" s="295"/>
      <c r="AV267" s="295"/>
      <c r="AW267" s="295"/>
      <c r="AX267" s="295"/>
      <c r="AY267" s="295"/>
      <c r="AZ267" s="295"/>
      <c r="BA267" s="295"/>
      <c r="BB267" s="296"/>
      <c r="BC267" s="210"/>
      <c r="BD267" s="211"/>
      <c r="BE267" s="211"/>
      <c r="BF267" s="211"/>
      <c r="BG267" s="211"/>
      <c r="BH267" s="211"/>
      <c r="BI267" s="211"/>
      <c r="BJ267" s="211"/>
      <c r="BK267" s="211"/>
      <c r="BL267" s="211"/>
      <c r="BM267" s="211"/>
      <c r="BN267" s="211"/>
      <c r="BO267" s="211"/>
      <c r="BP267" s="211"/>
      <c r="BQ267" s="210"/>
    </row>
    <row r="268" spans="7:69" ht="13.5" thickBot="1" x14ac:dyDescent="0.25">
      <c r="I268" s="215"/>
      <c r="J268" s="216"/>
      <c r="K268" s="216"/>
      <c r="L268" s="216"/>
      <c r="M268" s="216"/>
      <c r="N268" s="216"/>
      <c r="O268" s="216"/>
      <c r="P268" s="4" t="s">
        <v>463</v>
      </c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  <c r="AE268" s="4" t="s">
        <v>464</v>
      </c>
      <c r="AF268" s="216"/>
      <c r="AG268" s="216"/>
      <c r="AH268" s="216"/>
      <c r="AI268" s="216"/>
      <c r="AJ268" s="216"/>
      <c r="AK268" s="216"/>
      <c r="AL268" s="217"/>
      <c r="AN268" s="215" t="s">
        <v>0</v>
      </c>
      <c r="AO268" s="216"/>
      <c r="AP268" s="216"/>
      <c r="AQ268" s="216"/>
      <c r="AR268" s="216"/>
      <c r="AS268" s="216"/>
      <c r="AT268" s="216"/>
      <c r="AU268" s="4" t="s">
        <v>465</v>
      </c>
      <c r="AV268" s="216"/>
      <c r="AW268" s="216"/>
      <c r="AX268" s="216"/>
      <c r="AY268" s="216"/>
      <c r="AZ268" s="216"/>
      <c r="BA268" s="216"/>
      <c r="BB268" s="216"/>
      <c r="BC268" s="216"/>
      <c r="BD268" s="216"/>
      <c r="BE268" s="216"/>
      <c r="BF268" s="216"/>
      <c r="BG268" s="216"/>
      <c r="BH268" s="216"/>
      <c r="BI268" s="216"/>
      <c r="BJ268" s="4" t="s">
        <v>466</v>
      </c>
      <c r="BK268" s="216"/>
      <c r="BL268" s="216"/>
      <c r="BM268" s="216"/>
      <c r="BN268" s="216"/>
      <c r="BO268" s="216"/>
      <c r="BP268" s="216"/>
      <c r="BQ268" s="217"/>
    </row>
    <row r="269" spans="7:69" x14ac:dyDescent="0.2">
      <c r="I269" s="219"/>
      <c r="J269" s="220">
        <f>F62</f>
        <v>49</v>
      </c>
      <c r="K269" s="221">
        <f>F92</f>
        <v>79</v>
      </c>
      <c r="L269" s="221">
        <f>F133</f>
        <v>120</v>
      </c>
      <c r="M269" s="221">
        <f>F171</f>
        <v>158</v>
      </c>
      <c r="N269" s="221">
        <f>F46</f>
        <v>33</v>
      </c>
      <c r="O269" s="221">
        <f>F90</f>
        <v>77</v>
      </c>
      <c r="P269" s="221">
        <f>F130</f>
        <v>117</v>
      </c>
      <c r="Q269" s="221">
        <f>F167</f>
        <v>154</v>
      </c>
      <c r="R269" s="221">
        <f>F32</f>
        <v>19</v>
      </c>
      <c r="S269" s="221">
        <f>F70</f>
        <v>57</v>
      </c>
      <c r="T269" s="221">
        <f>F108</f>
        <v>95</v>
      </c>
      <c r="U269" s="221">
        <f>F151</f>
        <v>138</v>
      </c>
      <c r="V269" s="222">
        <f>F22</f>
        <v>9</v>
      </c>
      <c r="W269" s="228">
        <f t="shared" ref="W269:W281" si="60">J269+K269+L269+M269+N269+O269+P269+Q269+R269+S269+T269+U269+V269</f>
        <v>1105</v>
      </c>
      <c r="X269" s="223"/>
      <c r="Y269" s="224" t="s">
        <v>31</v>
      </c>
      <c r="Z269" s="225" t="s">
        <v>84</v>
      </c>
      <c r="AA269" s="225" t="s">
        <v>38</v>
      </c>
      <c r="AB269" s="225" t="s">
        <v>384</v>
      </c>
      <c r="AC269" s="225" t="s">
        <v>92</v>
      </c>
      <c r="AD269" s="225" t="s">
        <v>77</v>
      </c>
      <c r="AE269" s="225" t="s">
        <v>323</v>
      </c>
      <c r="AF269" s="225" t="s">
        <v>158</v>
      </c>
      <c r="AG269" s="225" t="s">
        <v>34</v>
      </c>
      <c r="AH269" s="225" t="s">
        <v>29</v>
      </c>
      <c r="AI269" s="225" t="s">
        <v>56</v>
      </c>
      <c r="AJ269" s="225" t="s">
        <v>98</v>
      </c>
      <c r="AK269" s="226" t="s">
        <v>150</v>
      </c>
      <c r="AL269" s="227"/>
      <c r="AN269" s="219" t="s">
        <v>0</v>
      </c>
      <c r="AO269" s="220">
        <v>239</v>
      </c>
      <c r="AP269" s="221">
        <v>311</v>
      </c>
      <c r="AQ269" s="221">
        <v>547</v>
      </c>
      <c r="AR269" s="221">
        <v>887</v>
      </c>
      <c r="AS269" s="221">
        <v>997</v>
      </c>
      <c r="AT269" s="221">
        <v>967</v>
      </c>
      <c r="AU269" s="221">
        <v>443</v>
      </c>
      <c r="AV269" s="221">
        <v>79</v>
      </c>
      <c r="AW269" s="221">
        <v>313</v>
      </c>
      <c r="AX269" s="221">
        <v>251</v>
      </c>
      <c r="AY269" s="221">
        <f>269</f>
        <v>269</v>
      </c>
      <c r="AZ269" s="221">
        <v>331</v>
      </c>
      <c r="BA269" s="222">
        <v>691</v>
      </c>
      <c r="BB269" s="228">
        <f t="shared" ref="BB269:BB281" si="61">AO269+AP269+AQ269+AR269+AS269+AT269+AU269+AV269+AW269+AX269+AY269+AZ269+BA269</f>
        <v>6325</v>
      </c>
      <c r="BC269" s="223"/>
      <c r="BD269" s="297">
        <v>239</v>
      </c>
      <c r="BE269" s="298">
        <v>311</v>
      </c>
      <c r="BF269" s="298">
        <v>547</v>
      </c>
      <c r="BG269" s="298">
        <v>887</v>
      </c>
      <c r="BH269" s="298">
        <v>997</v>
      </c>
      <c r="BI269" s="298">
        <v>967</v>
      </c>
      <c r="BJ269" s="298">
        <v>443</v>
      </c>
      <c r="BK269" s="298">
        <v>79</v>
      </c>
      <c r="BL269" s="298">
        <v>313</v>
      </c>
      <c r="BM269" s="298">
        <v>251</v>
      </c>
      <c r="BN269" s="298">
        <v>269</v>
      </c>
      <c r="BO269" s="298">
        <v>331</v>
      </c>
      <c r="BP269" s="299">
        <v>691</v>
      </c>
      <c r="BQ269" s="227"/>
    </row>
    <row r="270" spans="7:69" x14ac:dyDescent="0.2">
      <c r="I270" s="219"/>
      <c r="J270" s="233">
        <f>F111</f>
        <v>98</v>
      </c>
      <c r="K270" s="234">
        <f>F155</f>
        <v>142</v>
      </c>
      <c r="L270" s="234">
        <f>F26</f>
        <v>13</v>
      </c>
      <c r="M270" s="234">
        <f>F63</f>
        <v>50</v>
      </c>
      <c r="N270" s="234">
        <f>F97</f>
        <v>84</v>
      </c>
      <c r="O270" s="234">
        <f>F135</f>
        <v>122</v>
      </c>
      <c r="P270" s="234">
        <f>F173</f>
        <v>160</v>
      </c>
      <c r="Q270" s="234">
        <f>F47</f>
        <v>34</v>
      </c>
      <c r="R270" s="234">
        <f>F87</f>
        <v>74</v>
      </c>
      <c r="S270" s="234">
        <f>F127</f>
        <v>114</v>
      </c>
      <c r="T270" s="234">
        <f>F157</f>
        <v>144</v>
      </c>
      <c r="U270" s="234">
        <f>F29</f>
        <v>16</v>
      </c>
      <c r="V270" s="235">
        <f>F67</f>
        <v>54</v>
      </c>
      <c r="W270" s="239">
        <f t="shared" si="60"/>
        <v>1105</v>
      </c>
      <c r="X270" s="223"/>
      <c r="Y270" s="236" t="s">
        <v>119</v>
      </c>
      <c r="Z270" s="237" t="s">
        <v>123</v>
      </c>
      <c r="AA270" s="237" t="s">
        <v>375</v>
      </c>
      <c r="AB270" s="237" t="s">
        <v>135</v>
      </c>
      <c r="AC270" s="237" t="s">
        <v>71</v>
      </c>
      <c r="AD270" s="237" t="s">
        <v>155</v>
      </c>
      <c r="AE270" s="237" t="s">
        <v>373</v>
      </c>
      <c r="AF270" s="237" t="s">
        <v>160</v>
      </c>
      <c r="AG270" s="237" t="s">
        <v>70</v>
      </c>
      <c r="AH270" s="237" t="s">
        <v>128</v>
      </c>
      <c r="AI270" s="237" t="s">
        <v>169</v>
      </c>
      <c r="AJ270" s="237" t="s">
        <v>19</v>
      </c>
      <c r="AK270" s="238" t="s">
        <v>18</v>
      </c>
      <c r="AL270" s="227"/>
      <c r="AN270" s="219"/>
      <c r="AO270" s="233">
        <v>353</v>
      </c>
      <c r="AP270" s="234">
        <v>953</v>
      </c>
      <c r="AQ270" s="234">
        <v>139</v>
      </c>
      <c r="AR270" s="234">
        <v>137</v>
      </c>
      <c r="AS270" s="234">
        <v>773</v>
      </c>
      <c r="AT270" s="234">
        <v>947</v>
      </c>
      <c r="AU270" s="234">
        <v>199</v>
      </c>
      <c r="AV270" s="234">
        <v>59</v>
      </c>
      <c r="AW270" s="234">
        <v>631</v>
      </c>
      <c r="AX270" s="234">
        <v>929</v>
      </c>
      <c r="AY270" s="234">
        <v>47</v>
      </c>
      <c r="AZ270" s="234">
        <v>809</v>
      </c>
      <c r="BA270" s="235">
        <v>349</v>
      </c>
      <c r="BB270" s="239">
        <f t="shared" si="61"/>
        <v>6325</v>
      </c>
      <c r="BC270" s="223"/>
      <c r="BD270" s="300">
        <v>353</v>
      </c>
      <c r="BE270" s="301">
        <v>953</v>
      </c>
      <c r="BF270" s="301">
        <v>139</v>
      </c>
      <c r="BG270" s="301">
        <v>137</v>
      </c>
      <c r="BH270" s="301">
        <v>773</v>
      </c>
      <c r="BI270" s="301">
        <v>947</v>
      </c>
      <c r="BJ270" s="301">
        <v>199</v>
      </c>
      <c r="BK270" s="301">
        <v>59</v>
      </c>
      <c r="BL270" s="301">
        <v>631</v>
      </c>
      <c r="BM270" s="301">
        <v>929</v>
      </c>
      <c r="BN270" s="301">
        <v>47</v>
      </c>
      <c r="BO270" s="301">
        <v>809</v>
      </c>
      <c r="BP270" s="302">
        <v>349</v>
      </c>
      <c r="BQ270" s="227"/>
    </row>
    <row r="271" spans="7:69" x14ac:dyDescent="0.2">
      <c r="I271" s="219"/>
      <c r="J271" s="233">
        <f>F162</f>
        <v>149</v>
      </c>
      <c r="K271" s="234">
        <f>F31</f>
        <v>18</v>
      </c>
      <c r="L271" s="234">
        <f>F69</f>
        <v>56</v>
      </c>
      <c r="M271" s="234">
        <f>F112</f>
        <v>99</v>
      </c>
      <c r="N271" s="234">
        <f>F152</f>
        <v>139</v>
      </c>
      <c r="O271" s="234">
        <f>F23</f>
        <v>10</v>
      </c>
      <c r="P271" s="234">
        <f>F53</f>
        <v>40</v>
      </c>
      <c r="Q271" s="234">
        <f>F94</f>
        <v>81</v>
      </c>
      <c r="R271" s="234">
        <f>F132</f>
        <v>119</v>
      </c>
      <c r="S271" s="234">
        <f>F176</f>
        <v>163</v>
      </c>
      <c r="T271" s="234">
        <f>F51</f>
        <v>38</v>
      </c>
      <c r="U271" s="234">
        <f>F91</f>
        <v>78</v>
      </c>
      <c r="V271" s="235">
        <f>F128</f>
        <v>115</v>
      </c>
      <c r="W271" s="239">
        <f t="shared" si="60"/>
        <v>1105</v>
      </c>
      <c r="X271" s="223"/>
      <c r="Y271" s="236" t="s">
        <v>52</v>
      </c>
      <c r="Z271" s="237" t="s">
        <v>91</v>
      </c>
      <c r="AA271" s="237" t="s">
        <v>86</v>
      </c>
      <c r="AB271" s="237" t="s">
        <v>24</v>
      </c>
      <c r="AC271" s="237" t="s">
        <v>30</v>
      </c>
      <c r="AD271" s="237" t="s">
        <v>115</v>
      </c>
      <c r="AE271" s="237" t="s">
        <v>130</v>
      </c>
      <c r="AF271" s="237" t="s">
        <v>163</v>
      </c>
      <c r="AG271" s="237" t="s">
        <v>175</v>
      </c>
      <c r="AH271" s="237" t="s">
        <v>378</v>
      </c>
      <c r="AI271" s="237" t="s">
        <v>57</v>
      </c>
      <c r="AJ271" s="237" t="s">
        <v>369</v>
      </c>
      <c r="AK271" s="238" t="s">
        <v>148</v>
      </c>
      <c r="AL271" s="227"/>
      <c r="AN271" s="219"/>
      <c r="AO271" s="233">
        <v>401</v>
      </c>
      <c r="AP271" s="234">
        <v>463</v>
      </c>
      <c r="AQ271" s="234">
        <v>719</v>
      </c>
      <c r="AR271" s="234">
        <v>839</v>
      </c>
      <c r="AS271" s="234">
        <v>383</v>
      </c>
      <c r="AT271" s="234">
        <v>761</v>
      </c>
      <c r="AU271" s="234">
        <v>241</v>
      </c>
      <c r="AV271" s="234">
        <v>109</v>
      </c>
      <c r="AW271" s="234">
        <v>191</v>
      </c>
      <c r="AX271" s="234">
        <v>461</v>
      </c>
      <c r="AY271" s="234">
        <v>509</v>
      </c>
      <c r="AZ271" s="234">
        <v>571</v>
      </c>
      <c r="BA271" s="235">
        <v>677</v>
      </c>
      <c r="BB271" s="239">
        <f t="shared" si="61"/>
        <v>6325</v>
      </c>
      <c r="BC271" s="223"/>
      <c r="BD271" s="300">
        <v>401</v>
      </c>
      <c r="BE271" s="301">
        <v>463</v>
      </c>
      <c r="BF271" s="301">
        <v>719</v>
      </c>
      <c r="BG271" s="301">
        <v>839</v>
      </c>
      <c r="BH271" s="301">
        <v>383</v>
      </c>
      <c r="BI271" s="301">
        <v>761</v>
      </c>
      <c r="BJ271" s="301">
        <v>241</v>
      </c>
      <c r="BK271" s="301">
        <v>109</v>
      </c>
      <c r="BL271" s="301">
        <v>191</v>
      </c>
      <c r="BM271" s="301">
        <v>461</v>
      </c>
      <c r="BN271" s="301">
        <v>509</v>
      </c>
      <c r="BO271" s="301">
        <v>571</v>
      </c>
      <c r="BP271" s="302">
        <v>677</v>
      </c>
      <c r="BQ271" s="227"/>
    </row>
    <row r="272" spans="7:69" x14ac:dyDescent="0.2">
      <c r="I272" s="219"/>
      <c r="J272" s="233">
        <f>F48</f>
        <v>35</v>
      </c>
      <c r="K272" s="234">
        <f>F88</f>
        <v>75</v>
      </c>
      <c r="L272" s="234">
        <f>F118</f>
        <v>105</v>
      </c>
      <c r="M272" s="234">
        <f>F159</f>
        <v>146</v>
      </c>
      <c r="N272" s="234">
        <f>F28</f>
        <v>15</v>
      </c>
      <c r="O272" s="234">
        <f>F72</f>
        <v>59</v>
      </c>
      <c r="P272" s="234">
        <f>F116</f>
        <v>103</v>
      </c>
      <c r="Q272" s="234">
        <f>F156</f>
        <v>143</v>
      </c>
      <c r="R272" s="234">
        <f>F24</f>
        <v>11</v>
      </c>
      <c r="S272" s="234">
        <f>F58</f>
        <v>45</v>
      </c>
      <c r="T272" s="234">
        <f>F96</f>
        <v>83</v>
      </c>
      <c r="U272" s="234">
        <f>F134</f>
        <v>121</v>
      </c>
      <c r="V272" s="235">
        <f>F177</f>
        <v>164</v>
      </c>
      <c r="W272" s="239">
        <f t="shared" si="60"/>
        <v>1105</v>
      </c>
      <c r="X272" s="223"/>
      <c r="Y272" s="236" t="s">
        <v>26</v>
      </c>
      <c r="Z272" s="237" t="s">
        <v>162</v>
      </c>
      <c r="AA272" s="237" t="s">
        <v>141</v>
      </c>
      <c r="AB272" s="237" t="s">
        <v>112</v>
      </c>
      <c r="AC272" s="237" t="s">
        <v>17</v>
      </c>
      <c r="AD272" s="237" t="s">
        <v>142</v>
      </c>
      <c r="AE272" s="237" t="s">
        <v>139</v>
      </c>
      <c r="AF272" s="237" t="s">
        <v>376</v>
      </c>
      <c r="AG272" s="237" t="s">
        <v>120</v>
      </c>
      <c r="AH272" s="237" t="s">
        <v>13</v>
      </c>
      <c r="AI272" s="237" t="s">
        <v>80</v>
      </c>
      <c r="AJ272" s="237" t="s">
        <v>27</v>
      </c>
      <c r="AK272" s="238" t="s">
        <v>386</v>
      </c>
      <c r="AL272" s="227"/>
      <c r="AN272" s="219"/>
      <c r="AO272" s="233">
        <v>593</v>
      </c>
      <c r="AP272" s="234">
        <v>293</v>
      </c>
      <c r="AQ272" s="234">
        <v>439</v>
      </c>
      <c r="AR272" s="234">
        <v>107</v>
      </c>
      <c r="AS272" s="234">
        <v>643</v>
      </c>
      <c r="AT272" s="234">
        <v>613</v>
      </c>
      <c r="AU272" s="234">
        <v>73</v>
      </c>
      <c r="AV272" s="234">
        <v>521</v>
      </c>
      <c r="AW272" s="234">
        <v>757</v>
      </c>
      <c r="AX272" s="234">
        <v>683</v>
      </c>
      <c r="AY272" s="234">
        <v>991</v>
      </c>
      <c r="AZ272" s="234">
        <v>13</v>
      </c>
      <c r="BA272" s="235">
        <v>599</v>
      </c>
      <c r="BB272" s="239">
        <f t="shared" si="61"/>
        <v>6325</v>
      </c>
      <c r="BC272" s="223"/>
      <c r="BD272" s="300">
        <v>593</v>
      </c>
      <c r="BE272" s="301">
        <v>293</v>
      </c>
      <c r="BF272" s="301">
        <v>439</v>
      </c>
      <c r="BG272" s="301">
        <v>107</v>
      </c>
      <c r="BH272" s="301">
        <v>643</v>
      </c>
      <c r="BI272" s="301">
        <v>613</v>
      </c>
      <c r="BJ272" s="301">
        <v>73</v>
      </c>
      <c r="BK272" s="301">
        <v>521</v>
      </c>
      <c r="BL272" s="301">
        <v>757</v>
      </c>
      <c r="BM272" s="301">
        <v>683</v>
      </c>
      <c r="BN272" s="301">
        <v>991</v>
      </c>
      <c r="BO272" s="301">
        <v>13</v>
      </c>
      <c r="BP272" s="302">
        <v>599</v>
      </c>
      <c r="BQ272" s="227"/>
    </row>
    <row r="273" spans="9:69" x14ac:dyDescent="0.2">
      <c r="I273" s="219"/>
      <c r="J273" s="233">
        <f>F93</f>
        <v>80</v>
      </c>
      <c r="K273" s="234">
        <f>F137</f>
        <v>124</v>
      </c>
      <c r="L273" s="234">
        <f>F181</f>
        <v>168</v>
      </c>
      <c r="M273" s="234">
        <f>F52</f>
        <v>39</v>
      </c>
      <c r="N273" s="234">
        <f>F89</f>
        <v>76</v>
      </c>
      <c r="O273" s="234">
        <f>F123</f>
        <v>110</v>
      </c>
      <c r="P273" s="234">
        <f>F161</f>
        <v>148</v>
      </c>
      <c r="Q273" s="234">
        <f>F30</f>
        <v>17</v>
      </c>
      <c r="R273" s="234">
        <f>F73</f>
        <v>60</v>
      </c>
      <c r="S273" s="234">
        <f>F113</f>
        <v>100</v>
      </c>
      <c r="T273" s="234">
        <f>F153</f>
        <v>140</v>
      </c>
      <c r="U273" s="234">
        <f>F14</f>
        <v>1</v>
      </c>
      <c r="V273" s="235">
        <f>F55</f>
        <v>42</v>
      </c>
      <c r="W273" s="239">
        <f t="shared" si="60"/>
        <v>1105</v>
      </c>
      <c r="X273" s="223"/>
      <c r="Y273" s="236" t="s">
        <v>87</v>
      </c>
      <c r="Z273" s="237" t="s">
        <v>113</v>
      </c>
      <c r="AA273" s="237" t="s">
        <v>393</v>
      </c>
      <c r="AB273" s="237" t="s">
        <v>379</v>
      </c>
      <c r="AC273" s="237" t="s">
        <v>88</v>
      </c>
      <c r="AD273" s="237" t="s">
        <v>58</v>
      </c>
      <c r="AE273" s="237" t="s">
        <v>78</v>
      </c>
      <c r="AF273" s="237" t="s">
        <v>23</v>
      </c>
      <c r="AG273" s="237" t="s">
        <v>47</v>
      </c>
      <c r="AH273" s="237" t="s">
        <v>89</v>
      </c>
      <c r="AI273" s="237" t="s">
        <v>8</v>
      </c>
      <c r="AJ273" s="237" t="s">
        <v>55</v>
      </c>
      <c r="AK273" s="238" t="s">
        <v>125</v>
      </c>
      <c r="AL273" s="227"/>
      <c r="AN273" s="219"/>
      <c r="AO273" s="233">
        <v>823</v>
      </c>
      <c r="AP273" s="234">
        <v>919</v>
      </c>
      <c r="AQ273" s="234">
        <v>701</v>
      </c>
      <c r="AR273" s="234">
        <v>577</v>
      </c>
      <c r="AS273" s="234">
        <v>167</v>
      </c>
      <c r="AT273" s="234">
        <v>431</v>
      </c>
      <c r="AU273" s="234">
        <v>227</v>
      </c>
      <c r="AV273" s="234">
        <v>263</v>
      </c>
      <c r="AW273" s="234">
        <v>821</v>
      </c>
      <c r="AX273" s="234">
        <v>163</v>
      </c>
      <c r="AY273" s="234">
        <v>769</v>
      </c>
      <c r="AZ273" s="234">
        <v>421</v>
      </c>
      <c r="BA273" s="235">
        <v>43</v>
      </c>
      <c r="BB273" s="239">
        <f t="shared" si="61"/>
        <v>6325</v>
      </c>
      <c r="BC273" s="223"/>
      <c r="BD273" s="300">
        <v>823</v>
      </c>
      <c r="BE273" s="301">
        <v>919</v>
      </c>
      <c r="BF273" s="301">
        <v>701</v>
      </c>
      <c r="BG273" s="301">
        <v>577</v>
      </c>
      <c r="BH273" s="301">
        <v>167</v>
      </c>
      <c r="BI273" s="301">
        <v>431</v>
      </c>
      <c r="BJ273" s="301">
        <v>227</v>
      </c>
      <c r="BK273" s="301">
        <v>263</v>
      </c>
      <c r="BL273" s="301">
        <v>821</v>
      </c>
      <c r="BM273" s="301">
        <v>163</v>
      </c>
      <c r="BN273" s="301">
        <v>769</v>
      </c>
      <c r="BO273" s="301">
        <v>421</v>
      </c>
      <c r="BP273" s="302">
        <v>43</v>
      </c>
      <c r="BQ273" s="227"/>
    </row>
    <row r="274" spans="9:69" x14ac:dyDescent="0.2">
      <c r="I274" s="219"/>
      <c r="J274" s="233">
        <f>F154</f>
        <v>141</v>
      </c>
      <c r="K274" s="234">
        <f>F19</f>
        <v>6</v>
      </c>
      <c r="L274" s="234">
        <f>F57</f>
        <v>44</v>
      </c>
      <c r="M274" s="234">
        <f>F95</f>
        <v>82</v>
      </c>
      <c r="N274" s="234">
        <f>F138</f>
        <v>125</v>
      </c>
      <c r="O274" s="234">
        <f>F178</f>
        <v>165</v>
      </c>
      <c r="P274" s="234">
        <f>F49</f>
        <v>36</v>
      </c>
      <c r="Q274" s="234">
        <f>F79</f>
        <v>66</v>
      </c>
      <c r="R274" s="234">
        <f>F120</f>
        <v>107</v>
      </c>
      <c r="S274" s="234">
        <f>F158</f>
        <v>145</v>
      </c>
      <c r="T274" s="234">
        <f>F33</f>
        <v>20</v>
      </c>
      <c r="U274" s="234">
        <f>F77</f>
        <v>64</v>
      </c>
      <c r="V274" s="235">
        <f>F117</f>
        <v>104</v>
      </c>
      <c r="W274" s="239">
        <f t="shared" si="60"/>
        <v>1105</v>
      </c>
      <c r="X274" s="223"/>
      <c r="Y274" s="236" t="s">
        <v>10</v>
      </c>
      <c r="Z274" s="237" t="s">
        <v>28</v>
      </c>
      <c r="AA274" s="237" t="s">
        <v>105</v>
      </c>
      <c r="AB274" s="237" t="s">
        <v>69</v>
      </c>
      <c r="AC274" s="237" t="s">
        <v>133</v>
      </c>
      <c r="AD274" s="237" t="s">
        <v>367</v>
      </c>
      <c r="AE274" s="237" t="s">
        <v>37</v>
      </c>
      <c r="AF274" s="237" t="s">
        <v>15</v>
      </c>
      <c r="AG274" s="237" t="s">
        <v>22</v>
      </c>
      <c r="AH274" s="237" t="s">
        <v>121</v>
      </c>
      <c r="AI274" s="237" t="s">
        <v>64</v>
      </c>
      <c r="AJ274" s="237" t="s">
        <v>165</v>
      </c>
      <c r="AK274" s="238" t="s">
        <v>385</v>
      </c>
      <c r="AL274" s="227"/>
      <c r="AN274" s="219"/>
      <c r="AO274" s="233">
        <v>23</v>
      </c>
      <c r="AP274" s="234">
        <v>397</v>
      </c>
      <c r="AQ274" s="234">
        <v>541</v>
      </c>
      <c r="AR274" s="234">
        <v>1013</v>
      </c>
      <c r="AS274" s="234">
        <v>41</v>
      </c>
      <c r="AT274" s="234">
        <v>607</v>
      </c>
      <c r="AU274" s="234">
        <v>563</v>
      </c>
      <c r="AV274" s="234">
        <v>829</v>
      </c>
      <c r="AW274" s="234">
        <v>601</v>
      </c>
      <c r="AX274" s="234">
        <v>281</v>
      </c>
      <c r="AY274" s="234">
        <v>653</v>
      </c>
      <c r="AZ274" s="234">
        <v>619</v>
      </c>
      <c r="BA274" s="235">
        <v>157</v>
      </c>
      <c r="BB274" s="239">
        <f t="shared" si="61"/>
        <v>6325</v>
      </c>
      <c r="BC274" s="223"/>
      <c r="BD274" s="300">
        <v>23</v>
      </c>
      <c r="BE274" s="301">
        <v>397</v>
      </c>
      <c r="BF274" s="301">
        <v>541</v>
      </c>
      <c r="BG274" s="301">
        <v>1013</v>
      </c>
      <c r="BH274" s="301">
        <v>41</v>
      </c>
      <c r="BI274" s="301">
        <v>607</v>
      </c>
      <c r="BJ274" s="301">
        <v>563</v>
      </c>
      <c r="BK274" s="301">
        <v>829</v>
      </c>
      <c r="BL274" s="301">
        <v>601</v>
      </c>
      <c r="BM274" s="301">
        <v>281</v>
      </c>
      <c r="BN274" s="301">
        <v>653</v>
      </c>
      <c r="BO274" s="301">
        <v>619</v>
      </c>
      <c r="BP274" s="302">
        <v>157</v>
      </c>
      <c r="BQ274" s="227"/>
    </row>
    <row r="275" spans="9:69" x14ac:dyDescent="0.2">
      <c r="I275" s="219"/>
      <c r="J275" s="233">
        <f>F34</f>
        <v>21</v>
      </c>
      <c r="K275" s="234">
        <f>F74</f>
        <v>61</v>
      </c>
      <c r="L275" s="234">
        <f>F114</f>
        <v>101</v>
      </c>
      <c r="M275" s="234">
        <f>F144</f>
        <v>131</v>
      </c>
      <c r="N275" s="234">
        <f>F16</f>
        <v>3</v>
      </c>
      <c r="O275" s="234">
        <f>F54</f>
        <v>41</v>
      </c>
      <c r="P275" s="234">
        <f>F98</f>
        <v>85</v>
      </c>
      <c r="Q275" s="234">
        <f>F142</f>
        <v>129</v>
      </c>
      <c r="R275" s="234">
        <f>F182</f>
        <v>169</v>
      </c>
      <c r="S275" s="234">
        <f>F50</f>
        <v>37</v>
      </c>
      <c r="T275" s="234">
        <f>F84</f>
        <v>71</v>
      </c>
      <c r="U275" s="234">
        <f>F122</f>
        <v>109</v>
      </c>
      <c r="V275" s="235">
        <f>F160</f>
        <v>147</v>
      </c>
      <c r="W275" s="239">
        <f t="shared" si="60"/>
        <v>1105</v>
      </c>
      <c r="X275" s="223"/>
      <c r="Y275" s="236" t="s">
        <v>54</v>
      </c>
      <c r="Z275" s="237" t="s">
        <v>61</v>
      </c>
      <c r="AA275" s="237" t="s">
        <v>45</v>
      </c>
      <c r="AB275" s="237" t="s">
        <v>156</v>
      </c>
      <c r="AC275" s="237" t="s">
        <v>72</v>
      </c>
      <c r="AD275" s="237" t="s">
        <v>149</v>
      </c>
      <c r="AE275" s="237" t="s">
        <v>103</v>
      </c>
      <c r="AF275" s="237" t="s">
        <v>96</v>
      </c>
      <c r="AG275" s="237" t="s">
        <v>388</v>
      </c>
      <c r="AH275" s="237" t="s">
        <v>176</v>
      </c>
      <c r="AI275" s="237" t="s">
        <v>106</v>
      </c>
      <c r="AJ275" s="237" t="s">
        <v>107</v>
      </c>
      <c r="AK275" s="238" t="s">
        <v>147</v>
      </c>
      <c r="AL275" s="227"/>
      <c r="AN275" s="219"/>
      <c r="AO275" s="233">
        <v>487</v>
      </c>
      <c r="AP275" s="234">
        <v>587</v>
      </c>
      <c r="AQ275" s="234">
        <v>409</v>
      </c>
      <c r="AR275" s="234">
        <v>379</v>
      </c>
      <c r="AS275" s="234">
        <v>373</v>
      </c>
      <c r="AT275" s="234">
        <v>19</v>
      </c>
      <c r="AU275" s="234">
        <v>877</v>
      </c>
      <c r="AV275" s="234">
        <v>883</v>
      </c>
      <c r="AW275" s="234">
        <v>127</v>
      </c>
      <c r="AX275" s="234">
        <v>179</v>
      </c>
      <c r="AY275" s="234">
        <v>709</v>
      </c>
      <c r="AZ275" s="234">
        <v>277</v>
      </c>
      <c r="BA275" s="235">
        <v>1019</v>
      </c>
      <c r="BB275" s="239">
        <f t="shared" si="61"/>
        <v>6325</v>
      </c>
      <c r="BC275" s="223"/>
      <c r="BD275" s="300">
        <v>487</v>
      </c>
      <c r="BE275" s="301">
        <v>587</v>
      </c>
      <c r="BF275" s="301">
        <v>409</v>
      </c>
      <c r="BG275" s="301">
        <v>379</v>
      </c>
      <c r="BH275" s="301">
        <v>373</v>
      </c>
      <c r="BI275" s="301">
        <v>19</v>
      </c>
      <c r="BJ275" s="301">
        <v>877</v>
      </c>
      <c r="BK275" s="301">
        <v>883</v>
      </c>
      <c r="BL275" s="301">
        <v>127</v>
      </c>
      <c r="BM275" s="301">
        <v>179</v>
      </c>
      <c r="BN275" s="301">
        <v>709</v>
      </c>
      <c r="BO275" s="301">
        <v>277</v>
      </c>
      <c r="BP275" s="302">
        <v>1019</v>
      </c>
      <c r="BQ275" s="227"/>
    </row>
    <row r="276" spans="9:69" x14ac:dyDescent="0.2">
      <c r="I276" s="219"/>
      <c r="J276" s="233">
        <f>F81</f>
        <v>68</v>
      </c>
      <c r="K276" s="234">
        <f>F119</f>
        <v>106</v>
      </c>
      <c r="L276" s="234">
        <f>F163</f>
        <v>150</v>
      </c>
      <c r="M276" s="234">
        <f>F38</f>
        <v>25</v>
      </c>
      <c r="N276" s="234">
        <f>F78</f>
        <v>65</v>
      </c>
      <c r="O276" s="234">
        <f>F115</f>
        <v>102</v>
      </c>
      <c r="P276" s="234">
        <f>F149</f>
        <v>136</v>
      </c>
      <c r="Q276" s="234">
        <f>F18</f>
        <v>5</v>
      </c>
      <c r="R276" s="234">
        <f>F56</f>
        <v>43</v>
      </c>
      <c r="S276" s="234">
        <f>F99</f>
        <v>86</v>
      </c>
      <c r="T276" s="234">
        <f>F139</f>
        <v>126</v>
      </c>
      <c r="U276" s="234">
        <f>F179</f>
        <v>166</v>
      </c>
      <c r="V276" s="235">
        <f>F40</f>
        <v>27</v>
      </c>
      <c r="W276" s="239">
        <f t="shared" si="60"/>
        <v>1105</v>
      </c>
      <c r="X276" s="223"/>
      <c r="Y276" s="236" t="s">
        <v>94</v>
      </c>
      <c r="Z276" s="237" t="s">
        <v>134</v>
      </c>
      <c r="AA276" s="237" t="s">
        <v>25</v>
      </c>
      <c r="AB276" s="237" t="s">
        <v>159</v>
      </c>
      <c r="AC276" s="237" t="s">
        <v>366</v>
      </c>
      <c r="AD276" s="237" t="s">
        <v>9</v>
      </c>
      <c r="AE276" s="237" t="s">
        <v>75</v>
      </c>
      <c r="AF276" s="237" t="s">
        <v>144</v>
      </c>
      <c r="AG276" s="237" t="s">
        <v>39</v>
      </c>
      <c r="AH276" s="237" t="s">
        <v>40</v>
      </c>
      <c r="AI276" s="237" t="s">
        <v>111</v>
      </c>
      <c r="AJ276" s="237" t="s">
        <v>365</v>
      </c>
      <c r="AK276" s="238" t="s">
        <v>93</v>
      </c>
      <c r="AL276" s="227"/>
      <c r="AN276" s="219"/>
      <c r="AO276" s="233">
        <v>733</v>
      </c>
      <c r="AP276" s="234">
        <v>751</v>
      </c>
      <c r="AQ276" s="234">
        <v>857</v>
      </c>
      <c r="AR276" s="234">
        <v>499</v>
      </c>
      <c r="AS276" s="234">
        <v>17</v>
      </c>
      <c r="AT276" s="234">
        <v>29</v>
      </c>
      <c r="AU276" s="234">
        <v>557</v>
      </c>
      <c r="AV276" s="234">
        <v>347</v>
      </c>
      <c r="AW276" s="234">
        <v>419</v>
      </c>
      <c r="AX276" s="234">
        <v>907</v>
      </c>
      <c r="AY276" s="234">
        <v>67</v>
      </c>
      <c r="AZ276" s="234">
        <v>859</v>
      </c>
      <c r="BA276" s="235">
        <v>283</v>
      </c>
      <c r="BB276" s="239">
        <f t="shared" si="61"/>
        <v>6325</v>
      </c>
      <c r="BC276" s="223"/>
      <c r="BD276" s="300">
        <v>733</v>
      </c>
      <c r="BE276" s="301">
        <v>751</v>
      </c>
      <c r="BF276" s="301">
        <v>857</v>
      </c>
      <c r="BG276" s="301">
        <v>499</v>
      </c>
      <c r="BH276" s="301">
        <v>17</v>
      </c>
      <c r="BI276" s="301">
        <v>29</v>
      </c>
      <c r="BJ276" s="301">
        <v>557</v>
      </c>
      <c r="BK276" s="301">
        <v>347</v>
      </c>
      <c r="BL276" s="301">
        <v>419</v>
      </c>
      <c r="BM276" s="301">
        <v>907</v>
      </c>
      <c r="BN276" s="301">
        <v>67</v>
      </c>
      <c r="BO276" s="301">
        <v>859</v>
      </c>
      <c r="BP276" s="302">
        <v>283</v>
      </c>
      <c r="BQ276" s="227"/>
    </row>
    <row r="277" spans="9:69" x14ac:dyDescent="0.2">
      <c r="I277" s="219"/>
      <c r="J277" s="233">
        <f>F143</f>
        <v>130</v>
      </c>
      <c r="K277" s="234">
        <f>F180</f>
        <v>167</v>
      </c>
      <c r="L277" s="234">
        <f>F45</f>
        <v>32</v>
      </c>
      <c r="M277" s="234">
        <f>F83</f>
        <v>70</v>
      </c>
      <c r="N277" s="234">
        <f>F121</f>
        <v>108</v>
      </c>
      <c r="O277" s="234">
        <f>F164</f>
        <v>151</v>
      </c>
      <c r="P277" s="234">
        <f>F35</f>
        <v>22</v>
      </c>
      <c r="Q277" s="234">
        <f>F75</f>
        <v>62</v>
      </c>
      <c r="R277" s="234">
        <f>F105</f>
        <v>92</v>
      </c>
      <c r="S277" s="234">
        <f>F146</f>
        <v>133</v>
      </c>
      <c r="T277" s="234">
        <f>F15</f>
        <v>2</v>
      </c>
      <c r="U277" s="234">
        <f>F59</f>
        <v>46</v>
      </c>
      <c r="V277" s="235">
        <f>F103</f>
        <v>90</v>
      </c>
      <c r="W277" s="239">
        <f t="shared" si="60"/>
        <v>1105</v>
      </c>
      <c r="X277" s="223"/>
      <c r="Y277" s="236" t="s">
        <v>383</v>
      </c>
      <c r="Z277" s="237" t="s">
        <v>396</v>
      </c>
      <c r="AA277" s="237" t="s">
        <v>114</v>
      </c>
      <c r="AB277" s="237" t="s">
        <v>35</v>
      </c>
      <c r="AC277" s="237" t="s">
        <v>108</v>
      </c>
      <c r="AD277" s="237" t="s">
        <v>143</v>
      </c>
      <c r="AE277" s="237" t="s">
        <v>100</v>
      </c>
      <c r="AF277" s="237" t="s">
        <v>44</v>
      </c>
      <c r="AG277" s="237" t="s">
        <v>166</v>
      </c>
      <c r="AH277" s="237" t="s">
        <v>126</v>
      </c>
      <c r="AI277" s="237" t="s">
        <v>157</v>
      </c>
      <c r="AJ277" s="237" t="s">
        <v>59</v>
      </c>
      <c r="AK277" s="238" t="s">
        <v>12</v>
      </c>
      <c r="AL277" s="227"/>
      <c r="AN277" s="219"/>
      <c r="AO277" s="233">
        <v>977</v>
      </c>
      <c r="AP277" s="234">
        <v>457</v>
      </c>
      <c r="AQ277" s="234">
        <v>797</v>
      </c>
      <c r="AR277" s="234">
        <v>467</v>
      </c>
      <c r="AS277" s="234">
        <v>71</v>
      </c>
      <c r="AT277" s="234">
        <v>223</v>
      </c>
      <c r="AU277" s="234">
        <v>229</v>
      </c>
      <c r="AV277" s="234">
        <v>1021</v>
      </c>
      <c r="AW277" s="234">
        <v>739</v>
      </c>
      <c r="AX277" s="234">
        <v>503</v>
      </c>
      <c r="AY277" s="234">
        <v>211</v>
      </c>
      <c r="AZ277" s="234">
        <v>479</v>
      </c>
      <c r="BA277" s="235">
        <v>151</v>
      </c>
      <c r="BB277" s="239">
        <f t="shared" si="61"/>
        <v>6325</v>
      </c>
      <c r="BC277" s="223"/>
      <c r="BD277" s="300">
        <v>977</v>
      </c>
      <c r="BE277" s="301">
        <v>457</v>
      </c>
      <c r="BF277" s="301">
        <v>797</v>
      </c>
      <c r="BG277" s="301">
        <v>467</v>
      </c>
      <c r="BH277" s="301">
        <v>71</v>
      </c>
      <c r="BI277" s="301">
        <v>223</v>
      </c>
      <c r="BJ277" s="301">
        <v>229</v>
      </c>
      <c r="BK277" s="301">
        <v>1021</v>
      </c>
      <c r="BL277" s="301">
        <v>739</v>
      </c>
      <c r="BM277" s="301">
        <v>503</v>
      </c>
      <c r="BN277" s="301">
        <v>211</v>
      </c>
      <c r="BO277" s="301">
        <v>479</v>
      </c>
      <c r="BP277" s="302">
        <v>151</v>
      </c>
      <c r="BQ277" s="227"/>
    </row>
    <row r="278" spans="9:69" x14ac:dyDescent="0.2">
      <c r="I278" s="219"/>
      <c r="J278" s="233">
        <f>F17</f>
        <v>4</v>
      </c>
      <c r="K278" s="234">
        <f>F60</f>
        <v>47</v>
      </c>
      <c r="L278" s="234">
        <f>F100</f>
        <v>87</v>
      </c>
      <c r="M278" s="234">
        <f>F140</f>
        <v>127</v>
      </c>
      <c r="N278" s="234">
        <f>F170</f>
        <v>157</v>
      </c>
      <c r="O278" s="234">
        <f>F42</f>
        <v>29</v>
      </c>
      <c r="P278" s="234">
        <f>F80</f>
        <v>67</v>
      </c>
      <c r="Q278" s="234">
        <f>F124</f>
        <v>111</v>
      </c>
      <c r="R278" s="234">
        <f>F168</f>
        <v>155</v>
      </c>
      <c r="S278" s="234">
        <f>F39</f>
        <v>26</v>
      </c>
      <c r="T278" s="234">
        <f>F76</f>
        <v>63</v>
      </c>
      <c r="U278" s="234">
        <f>F110</f>
        <v>97</v>
      </c>
      <c r="V278" s="235">
        <f>F148</f>
        <v>135</v>
      </c>
      <c r="W278" s="239">
        <f t="shared" si="60"/>
        <v>1105</v>
      </c>
      <c r="X278" s="223"/>
      <c r="Y278" s="236" t="s">
        <v>82</v>
      </c>
      <c r="Z278" s="237" t="s">
        <v>102</v>
      </c>
      <c r="AA278" s="237" t="s">
        <v>153</v>
      </c>
      <c r="AB278" s="237" t="s">
        <v>11</v>
      </c>
      <c r="AC278" s="237" t="s">
        <v>392</v>
      </c>
      <c r="AD278" s="237" t="s">
        <v>16</v>
      </c>
      <c r="AE278" s="237" t="s">
        <v>21</v>
      </c>
      <c r="AF278" s="237" t="s">
        <v>14</v>
      </c>
      <c r="AG278" s="237" t="s">
        <v>62</v>
      </c>
      <c r="AH278" s="237" t="s">
        <v>387</v>
      </c>
      <c r="AI278" s="237" t="s">
        <v>73</v>
      </c>
      <c r="AJ278" s="237" t="s">
        <v>145</v>
      </c>
      <c r="AK278" s="238" t="s">
        <v>63</v>
      </c>
      <c r="AL278" s="227"/>
      <c r="AN278" s="219"/>
      <c r="AO278" s="233">
        <v>197</v>
      </c>
      <c r="AP278" s="234">
        <v>617</v>
      </c>
      <c r="AQ278" s="234">
        <v>743</v>
      </c>
      <c r="AR278" s="234">
        <v>113</v>
      </c>
      <c r="AS278" s="234">
        <v>101</v>
      </c>
      <c r="AT278" s="234">
        <v>97</v>
      </c>
      <c r="AU278" s="234">
        <v>937</v>
      </c>
      <c r="AV278" s="234">
        <v>367</v>
      </c>
      <c r="AW278" s="234">
        <v>659</v>
      </c>
      <c r="AX278" s="234">
        <v>53</v>
      </c>
      <c r="AY278" s="234">
        <v>983</v>
      </c>
      <c r="AZ278" s="234">
        <v>449</v>
      </c>
      <c r="BA278" s="235">
        <v>1009</v>
      </c>
      <c r="BB278" s="239">
        <f t="shared" si="61"/>
        <v>6325</v>
      </c>
      <c r="BC278" s="223"/>
      <c r="BD278" s="300">
        <v>197</v>
      </c>
      <c r="BE278" s="301">
        <v>617</v>
      </c>
      <c r="BF278" s="301">
        <v>743</v>
      </c>
      <c r="BG278" s="301">
        <v>113</v>
      </c>
      <c r="BH278" s="301">
        <v>101</v>
      </c>
      <c r="BI278" s="301">
        <v>97</v>
      </c>
      <c r="BJ278" s="301">
        <v>937</v>
      </c>
      <c r="BK278" s="301">
        <v>367</v>
      </c>
      <c r="BL278" s="301">
        <v>659</v>
      </c>
      <c r="BM278" s="301">
        <v>53</v>
      </c>
      <c r="BN278" s="301">
        <v>983</v>
      </c>
      <c r="BO278" s="301">
        <v>449</v>
      </c>
      <c r="BP278" s="302">
        <v>1009</v>
      </c>
      <c r="BQ278" s="227"/>
    </row>
    <row r="279" spans="9:69" x14ac:dyDescent="0.2">
      <c r="I279" s="219"/>
      <c r="J279" s="233">
        <f>F66</f>
        <v>53</v>
      </c>
      <c r="K279" s="234">
        <f>F107</f>
        <v>94</v>
      </c>
      <c r="L279" s="234">
        <f>F145</f>
        <v>132</v>
      </c>
      <c r="M279" s="234">
        <f>F20</f>
        <v>7</v>
      </c>
      <c r="N279" s="234">
        <f>F64</f>
        <v>51</v>
      </c>
      <c r="O279" s="234">
        <f>F104</f>
        <v>91</v>
      </c>
      <c r="P279" s="234">
        <f>F141</f>
        <v>128</v>
      </c>
      <c r="Q279" s="234">
        <f>F175</f>
        <v>162</v>
      </c>
      <c r="R279" s="234">
        <f>F44</f>
        <v>31</v>
      </c>
      <c r="S279" s="234">
        <f>F82</f>
        <v>69</v>
      </c>
      <c r="T279" s="234">
        <f>F125</f>
        <v>112</v>
      </c>
      <c r="U279" s="234">
        <f>F165</f>
        <v>152</v>
      </c>
      <c r="V279" s="235">
        <f>F36</f>
        <v>23</v>
      </c>
      <c r="W279" s="239">
        <f t="shared" si="60"/>
        <v>1105</v>
      </c>
      <c r="X279" s="223"/>
      <c r="Y279" s="236" t="s">
        <v>138</v>
      </c>
      <c r="Z279" s="237" t="s">
        <v>51</v>
      </c>
      <c r="AA279" s="237" t="s">
        <v>74</v>
      </c>
      <c r="AB279" s="237" t="s">
        <v>43</v>
      </c>
      <c r="AC279" s="237" t="s">
        <v>146</v>
      </c>
      <c r="AD279" s="237" t="s">
        <v>391</v>
      </c>
      <c r="AE279" s="237" t="s">
        <v>46</v>
      </c>
      <c r="AF279" s="237" t="s">
        <v>374</v>
      </c>
      <c r="AG279" s="237" t="s">
        <v>136</v>
      </c>
      <c r="AH279" s="237" t="s">
        <v>152</v>
      </c>
      <c r="AI279" s="237" t="s">
        <v>104</v>
      </c>
      <c r="AJ279" s="237" t="s">
        <v>79</v>
      </c>
      <c r="AK279" s="238" t="s">
        <v>127</v>
      </c>
      <c r="AL279" s="227"/>
      <c r="AN279" s="219"/>
      <c r="AO279" s="233">
        <v>569</v>
      </c>
      <c r="AP279" s="234">
        <v>307</v>
      </c>
      <c r="AQ279" s="234">
        <v>131</v>
      </c>
      <c r="AR279" s="234">
        <v>103</v>
      </c>
      <c r="AS279" s="234">
        <v>1031</v>
      </c>
      <c r="AT279" s="234">
        <v>647</v>
      </c>
      <c r="AU279" s="234">
        <v>491</v>
      </c>
      <c r="AV279" s="234">
        <v>853</v>
      </c>
      <c r="AW279" s="234">
        <v>389</v>
      </c>
      <c r="AX279" s="234">
        <v>359</v>
      </c>
      <c r="AY279" s="234">
        <v>863</v>
      </c>
      <c r="AZ279" s="234">
        <v>433</v>
      </c>
      <c r="BA279" s="235">
        <v>149</v>
      </c>
      <c r="BB279" s="239">
        <f t="shared" si="61"/>
        <v>6325</v>
      </c>
      <c r="BC279" s="223"/>
      <c r="BD279" s="300">
        <v>569</v>
      </c>
      <c r="BE279" s="301">
        <v>307</v>
      </c>
      <c r="BF279" s="301">
        <v>131</v>
      </c>
      <c r="BG279" s="301">
        <v>103</v>
      </c>
      <c r="BH279" s="301">
        <v>1031</v>
      </c>
      <c r="BI279" s="301">
        <v>647</v>
      </c>
      <c r="BJ279" s="301">
        <v>491</v>
      </c>
      <c r="BK279" s="301">
        <v>853</v>
      </c>
      <c r="BL279" s="301">
        <v>389</v>
      </c>
      <c r="BM279" s="301">
        <v>359</v>
      </c>
      <c r="BN279" s="301">
        <v>863</v>
      </c>
      <c r="BO279" s="301">
        <v>433</v>
      </c>
      <c r="BP279" s="302">
        <v>149</v>
      </c>
      <c r="BQ279" s="227"/>
    </row>
    <row r="280" spans="9:69" x14ac:dyDescent="0.2">
      <c r="I280" s="219"/>
      <c r="J280" s="233">
        <f>F129</f>
        <v>116</v>
      </c>
      <c r="K280" s="234">
        <f>F169</f>
        <v>156</v>
      </c>
      <c r="L280" s="234">
        <f>F37</f>
        <v>24</v>
      </c>
      <c r="M280" s="234">
        <f>F71</f>
        <v>58</v>
      </c>
      <c r="N280" s="234">
        <f>F109</f>
        <v>96</v>
      </c>
      <c r="O280" s="234">
        <f>F147</f>
        <v>134</v>
      </c>
      <c r="P280" s="234">
        <f>F21</f>
        <v>8</v>
      </c>
      <c r="Q280" s="234">
        <f>F61</f>
        <v>48</v>
      </c>
      <c r="R280" s="234">
        <f>F101</f>
        <v>88</v>
      </c>
      <c r="S280" s="234">
        <f>F131</f>
        <v>118</v>
      </c>
      <c r="T280" s="234">
        <f>F172</f>
        <v>159</v>
      </c>
      <c r="U280" s="234">
        <f>F41</f>
        <v>28</v>
      </c>
      <c r="V280" s="235">
        <f>F85</f>
        <v>72</v>
      </c>
      <c r="W280" s="239">
        <f t="shared" si="60"/>
        <v>1105</v>
      </c>
      <c r="X280" s="223"/>
      <c r="Y280" s="236" t="s">
        <v>131</v>
      </c>
      <c r="Z280" s="237" t="s">
        <v>397</v>
      </c>
      <c r="AA280" s="237" t="s">
        <v>65</v>
      </c>
      <c r="AB280" s="237" t="s">
        <v>122</v>
      </c>
      <c r="AC280" s="237" t="s">
        <v>48</v>
      </c>
      <c r="AD280" s="237" t="s">
        <v>109</v>
      </c>
      <c r="AE280" s="237" t="s">
        <v>83</v>
      </c>
      <c r="AF280" s="237" t="s">
        <v>101</v>
      </c>
      <c r="AG280" s="237" t="s">
        <v>95</v>
      </c>
      <c r="AH280" s="237" t="s">
        <v>60</v>
      </c>
      <c r="AI280" s="237" t="s">
        <v>368</v>
      </c>
      <c r="AJ280" s="237" t="s">
        <v>49</v>
      </c>
      <c r="AK280" s="238" t="s">
        <v>68</v>
      </c>
      <c r="AL280" s="227"/>
      <c r="AN280" s="219"/>
      <c r="AO280" s="233">
        <v>257</v>
      </c>
      <c r="AP280" s="234">
        <v>89</v>
      </c>
      <c r="AQ280" s="234">
        <v>31</v>
      </c>
      <c r="AR280" s="234">
        <v>971</v>
      </c>
      <c r="AS280" s="234">
        <v>941</v>
      </c>
      <c r="AT280" s="234">
        <v>811</v>
      </c>
      <c r="AU280" s="234">
        <v>661</v>
      </c>
      <c r="AV280" s="234">
        <v>83</v>
      </c>
      <c r="AW280" s="234">
        <v>37</v>
      </c>
      <c r="AX280" s="234">
        <v>1033</v>
      </c>
      <c r="AY280" s="234">
        <v>193</v>
      </c>
      <c r="AZ280" s="234">
        <v>337</v>
      </c>
      <c r="BA280" s="235">
        <v>881</v>
      </c>
      <c r="BB280" s="239">
        <f t="shared" si="61"/>
        <v>6325</v>
      </c>
      <c r="BC280" s="223"/>
      <c r="BD280" s="300">
        <v>257</v>
      </c>
      <c r="BE280" s="301">
        <v>89</v>
      </c>
      <c r="BF280" s="301">
        <v>31</v>
      </c>
      <c r="BG280" s="301">
        <v>971</v>
      </c>
      <c r="BH280" s="301">
        <v>941</v>
      </c>
      <c r="BI280" s="301">
        <v>811</v>
      </c>
      <c r="BJ280" s="301">
        <v>661</v>
      </c>
      <c r="BK280" s="301">
        <v>83</v>
      </c>
      <c r="BL280" s="301">
        <v>37</v>
      </c>
      <c r="BM280" s="301">
        <v>1033</v>
      </c>
      <c r="BN280" s="301">
        <v>193</v>
      </c>
      <c r="BO280" s="301">
        <v>337</v>
      </c>
      <c r="BP280" s="302">
        <v>881</v>
      </c>
      <c r="BQ280" s="227"/>
    </row>
    <row r="281" spans="9:69" ht="13.5" thickBot="1" x14ac:dyDescent="0.25">
      <c r="I281" s="219"/>
      <c r="J281" s="254">
        <f>F174</f>
        <v>161</v>
      </c>
      <c r="K281" s="255">
        <f>F43</f>
        <v>30</v>
      </c>
      <c r="L281" s="255">
        <f>F86</f>
        <v>73</v>
      </c>
      <c r="M281" s="255">
        <f>F126</f>
        <v>113</v>
      </c>
      <c r="N281" s="255">
        <f>F166</f>
        <v>153</v>
      </c>
      <c r="O281" s="255">
        <f>F27</f>
        <v>14</v>
      </c>
      <c r="P281" s="255">
        <f>F68</f>
        <v>55</v>
      </c>
      <c r="Q281" s="255">
        <f>F106</f>
        <v>93</v>
      </c>
      <c r="R281" s="255">
        <f>F150</f>
        <v>137</v>
      </c>
      <c r="S281" s="255">
        <f>F25</f>
        <v>12</v>
      </c>
      <c r="T281" s="255">
        <f>F65</f>
        <v>52</v>
      </c>
      <c r="U281" s="255">
        <f>F102</f>
        <v>89</v>
      </c>
      <c r="V281" s="256">
        <f>F136</f>
        <v>123</v>
      </c>
      <c r="W281" s="239">
        <f t="shared" si="60"/>
        <v>1105</v>
      </c>
      <c r="X281" s="223"/>
      <c r="Y281" s="257" t="s">
        <v>377</v>
      </c>
      <c r="Z281" s="258" t="s">
        <v>116</v>
      </c>
      <c r="AA281" s="258" t="s">
        <v>81</v>
      </c>
      <c r="AB281" s="258" t="s">
        <v>36</v>
      </c>
      <c r="AC281" s="258" t="s">
        <v>67</v>
      </c>
      <c r="AD281" s="258" t="s">
        <v>118</v>
      </c>
      <c r="AE281" s="258" t="s">
        <v>50</v>
      </c>
      <c r="AF281" s="258" t="s">
        <v>66</v>
      </c>
      <c r="AG281" s="258" t="s">
        <v>41</v>
      </c>
      <c r="AH281" s="258" t="s">
        <v>168</v>
      </c>
      <c r="AI281" s="258" t="s">
        <v>400</v>
      </c>
      <c r="AJ281" s="258" t="s">
        <v>32</v>
      </c>
      <c r="AK281" s="259" t="s">
        <v>97</v>
      </c>
      <c r="AL281" s="227"/>
      <c r="AN281" s="219"/>
      <c r="AO281" s="254">
        <v>673</v>
      </c>
      <c r="AP281" s="255">
        <v>181</v>
      </c>
      <c r="AQ281" s="255">
        <v>271</v>
      </c>
      <c r="AR281" s="255">
        <v>233</v>
      </c>
      <c r="AS281" s="255">
        <v>787</v>
      </c>
      <c r="AT281" s="255">
        <v>173</v>
      </c>
      <c r="AU281" s="255">
        <v>827</v>
      </c>
      <c r="AV281" s="255">
        <v>911</v>
      </c>
      <c r="AW281" s="255">
        <v>641</v>
      </c>
      <c r="AX281" s="255">
        <v>523</v>
      </c>
      <c r="AY281" s="255">
        <v>61</v>
      </c>
      <c r="AZ281" s="255">
        <v>727</v>
      </c>
      <c r="BA281" s="256">
        <v>317</v>
      </c>
      <c r="BB281" s="239">
        <f t="shared" si="61"/>
        <v>6325</v>
      </c>
      <c r="BC281" s="223"/>
      <c r="BD281" s="303">
        <v>673</v>
      </c>
      <c r="BE281" s="304">
        <v>181</v>
      </c>
      <c r="BF281" s="304">
        <v>271</v>
      </c>
      <c r="BG281" s="304">
        <v>233</v>
      </c>
      <c r="BH281" s="304">
        <v>787</v>
      </c>
      <c r="BI281" s="304">
        <v>173</v>
      </c>
      <c r="BJ281" s="304">
        <v>827</v>
      </c>
      <c r="BK281" s="304">
        <v>911</v>
      </c>
      <c r="BL281" s="304">
        <v>641</v>
      </c>
      <c r="BM281" s="304">
        <v>523</v>
      </c>
      <c r="BN281" s="304">
        <v>61</v>
      </c>
      <c r="BO281" s="304">
        <v>727</v>
      </c>
      <c r="BP281" s="305">
        <v>317</v>
      </c>
      <c r="BQ281" s="227"/>
    </row>
    <row r="282" spans="9:69" x14ac:dyDescent="0.2">
      <c r="I282" s="219"/>
      <c r="J282" s="260">
        <f t="shared" ref="J282:V282" si="62">J269+J270+J271+J272+J273+J274+J275+J276+J277+J278+J279+J280+J281</f>
        <v>1105</v>
      </c>
      <c r="K282" s="261">
        <f t="shared" si="62"/>
        <v>1105</v>
      </c>
      <c r="L282" s="261">
        <f t="shared" si="62"/>
        <v>1105</v>
      </c>
      <c r="M282" s="261">
        <f t="shared" si="62"/>
        <v>1105</v>
      </c>
      <c r="N282" s="261">
        <f t="shared" si="62"/>
        <v>1105</v>
      </c>
      <c r="O282" s="261">
        <f t="shared" si="62"/>
        <v>1105</v>
      </c>
      <c r="P282" s="261">
        <f t="shared" si="62"/>
        <v>1105</v>
      </c>
      <c r="Q282" s="261">
        <f t="shared" si="62"/>
        <v>1105</v>
      </c>
      <c r="R282" s="261">
        <f t="shared" si="62"/>
        <v>1105</v>
      </c>
      <c r="S282" s="261">
        <f t="shared" si="62"/>
        <v>1105</v>
      </c>
      <c r="T282" s="261">
        <f t="shared" si="62"/>
        <v>1105</v>
      </c>
      <c r="U282" s="261">
        <f t="shared" si="62"/>
        <v>1105</v>
      </c>
      <c r="V282" s="261">
        <f t="shared" si="62"/>
        <v>1105</v>
      </c>
      <c r="W282" s="262">
        <f>J269^2+K270^2+L271^2+M272^2+N273^2+O274^2+P275^2+Q276^2+R277^2+S278^2+T279^2+U280^2+V281^2</f>
        <v>124865</v>
      </c>
      <c r="X282" s="223"/>
      <c r="Y282" s="263"/>
      <c r="Z282" s="263"/>
      <c r="AA282" s="263"/>
      <c r="AB282" s="263"/>
      <c r="AC282" s="263"/>
      <c r="AD282" s="263"/>
      <c r="AE282" s="263"/>
      <c r="AF282" s="263"/>
      <c r="AG282" s="263"/>
      <c r="AH282" s="263"/>
      <c r="AI282" s="263"/>
      <c r="AJ282" s="263"/>
      <c r="AK282" s="263"/>
      <c r="AL282" s="227"/>
      <c r="AN282" s="219"/>
      <c r="AO282" s="260">
        <f t="shared" ref="AO282:BA282" si="63">AO269+AO270+AO271+AO272+AO273+AO274+AO275+AO276+AO277+AO278+AO279+AO280+AO281</f>
        <v>6325</v>
      </c>
      <c r="AP282" s="261">
        <f t="shared" si="63"/>
        <v>6325</v>
      </c>
      <c r="AQ282" s="261">
        <f t="shared" si="63"/>
        <v>6325</v>
      </c>
      <c r="AR282" s="261">
        <f t="shared" si="63"/>
        <v>6325</v>
      </c>
      <c r="AS282" s="261">
        <f t="shared" si="63"/>
        <v>6325</v>
      </c>
      <c r="AT282" s="261">
        <f t="shared" si="63"/>
        <v>6325</v>
      </c>
      <c r="AU282" s="261">
        <f t="shared" si="63"/>
        <v>6325</v>
      </c>
      <c r="AV282" s="261">
        <f t="shared" si="63"/>
        <v>6325</v>
      </c>
      <c r="AW282" s="261">
        <f t="shared" si="63"/>
        <v>6325</v>
      </c>
      <c r="AX282" s="261">
        <f t="shared" si="63"/>
        <v>6325</v>
      </c>
      <c r="AY282" s="261">
        <f t="shared" si="63"/>
        <v>6325</v>
      </c>
      <c r="AZ282" s="261">
        <f t="shared" si="63"/>
        <v>6325</v>
      </c>
      <c r="BA282" s="261">
        <f t="shared" si="63"/>
        <v>6325</v>
      </c>
      <c r="BB282" s="262">
        <f>AO269+AP270+AQ271+AR272+AS273+AT274+AU275+AV276+AW277+AX278+AY279+AZ280+BA281</f>
        <v>6325</v>
      </c>
      <c r="BC282" s="223"/>
      <c r="BD282" s="306"/>
      <c r="BE282" s="306"/>
      <c r="BF282" s="306"/>
      <c r="BG282" s="306"/>
      <c r="BH282" s="306"/>
      <c r="BI282" s="306"/>
      <c r="BJ282" s="306"/>
      <c r="BK282" s="306"/>
      <c r="BL282" s="306"/>
      <c r="BM282" s="306"/>
      <c r="BN282" s="306"/>
      <c r="BO282" s="306"/>
      <c r="BP282" s="306"/>
      <c r="BQ282" s="227"/>
    </row>
    <row r="283" spans="9:69" ht="13.5" thickBot="1" x14ac:dyDescent="0.25">
      <c r="I283" s="219"/>
      <c r="J283" s="269">
        <f>J281+K269+L270+M271+N272+O273+P274+Q275+R276+S277+T278+U279+V280</f>
        <v>1105</v>
      </c>
      <c r="K283" s="270">
        <f>K281+J280+L269+M270+N271+O272+P273+Q274+R275+S276+T277+U278+V279</f>
        <v>1105</v>
      </c>
      <c r="L283" s="270">
        <f>L281+K280+J279+M269+N270+O271+P272+Q273+R274+S275+T276+U277+V278</f>
        <v>1105</v>
      </c>
      <c r="M283" s="270">
        <f>M281+L280+K279+J278+N269+O270+P271+Q272+R273+S274+T275+U276+V277</f>
        <v>1105</v>
      </c>
      <c r="N283" s="270">
        <f>N281+M280+L279+K278+J277+O269+P270+Q271+R272+S273+T274+U275+V276</f>
        <v>1105</v>
      </c>
      <c r="O283" s="270">
        <f>O281+N280+M279+L278+K277+J276+P269+Q270+R271+S272+T273+U274+V275</f>
        <v>1105</v>
      </c>
      <c r="P283" s="270">
        <f>P281+O280+N279+M278+L277+K276+J275+Q269+R270+S271+T272+U273+V274</f>
        <v>1105</v>
      </c>
      <c r="Q283" s="270">
        <f>Q281+P280+O279+N278+M277+L276+K275+J274+R269+S270+T271+U272+V273</f>
        <v>1105</v>
      </c>
      <c r="R283" s="270">
        <f>R281+Q280+P279+O278+N277+M276+L275+K274+J273+S269+T270+U271+V272</f>
        <v>1105</v>
      </c>
      <c r="S283" s="270">
        <f>S281+R280+Q279+P278+O277+N276+M275+L274+K273+J272+T269+U270+V271</f>
        <v>1105</v>
      </c>
      <c r="T283" s="270">
        <f>T281+S280+R279+Q278+P277+O276+N275+M274+L273+K272+J271+U269+V270</f>
        <v>1105</v>
      </c>
      <c r="U283" s="270">
        <f>U281+T280+S279+R278+Q277+P276+O275+N274+M273+L272+K271+J270+V269</f>
        <v>1105</v>
      </c>
      <c r="V283" s="270">
        <f>V281+U280+T279+S278+R277+Q276+P275+O274+N273+M272+L271+K270+J269</f>
        <v>1105</v>
      </c>
      <c r="W283" s="271">
        <f>V269^2+U270^2+T271^2+S272^2+R273^2+Q274^2+P275^2+O276^2+N277^2+M278^2+L279^2+K280^2+J281^2</f>
        <v>124865</v>
      </c>
      <c r="X283" s="223"/>
      <c r="Y283" s="237" t="s">
        <v>31</v>
      </c>
      <c r="Z283" s="237" t="s">
        <v>123</v>
      </c>
      <c r="AA283" s="237" t="s">
        <v>86</v>
      </c>
      <c r="AB283" s="237" t="s">
        <v>112</v>
      </c>
      <c r="AC283" s="237" t="s">
        <v>88</v>
      </c>
      <c r="AD283" s="237" t="s">
        <v>367</v>
      </c>
      <c r="AE283" s="237" t="s">
        <v>103</v>
      </c>
      <c r="AF283" s="237" t="s">
        <v>144</v>
      </c>
      <c r="AG283" s="237" t="s">
        <v>166</v>
      </c>
      <c r="AH283" s="237" t="s">
        <v>387</v>
      </c>
      <c r="AI283" s="237" t="s">
        <v>104</v>
      </c>
      <c r="AJ283" s="237" t="s">
        <v>49</v>
      </c>
      <c r="AK283" s="237" t="s">
        <v>97</v>
      </c>
      <c r="AL283" s="227"/>
      <c r="AN283" s="219"/>
      <c r="AO283" s="307"/>
      <c r="AP283" s="308"/>
      <c r="AQ283" s="308"/>
      <c r="AR283" s="308"/>
      <c r="AS283" s="308"/>
      <c r="AT283" s="308"/>
      <c r="AU283" s="308"/>
      <c r="AV283" s="308"/>
      <c r="AW283" s="308"/>
      <c r="AX283" s="308"/>
      <c r="AY283" s="308"/>
      <c r="AZ283" s="308"/>
      <c r="BA283" s="308"/>
      <c r="BB283" s="309">
        <f>BA269+AZ270+AY271+AX272+AW273+AV274+AU275+AT276+AS277+AR278+AQ279+AP280+AO281</f>
        <v>6325</v>
      </c>
      <c r="BC283" s="223"/>
      <c r="BD283" s="310">
        <v>239</v>
      </c>
      <c r="BE283" s="311">
        <v>953</v>
      </c>
      <c r="BF283" s="311">
        <v>719</v>
      </c>
      <c r="BG283" s="311">
        <v>107</v>
      </c>
      <c r="BH283" s="311">
        <v>167</v>
      </c>
      <c r="BI283" s="311">
        <v>607</v>
      </c>
      <c r="BJ283" s="311">
        <v>877</v>
      </c>
      <c r="BK283" s="311">
        <v>247</v>
      </c>
      <c r="BL283" s="311">
        <v>739</v>
      </c>
      <c r="BM283" s="311">
        <v>53</v>
      </c>
      <c r="BN283" s="311">
        <v>863</v>
      </c>
      <c r="BO283" s="311">
        <v>337</v>
      </c>
      <c r="BP283" s="312">
        <v>317</v>
      </c>
      <c r="BQ283" s="227"/>
    </row>
    <row r="284" spans="9:69" ht="13.5" thickBot="1" x14ac:dyDescent="0.25">
      <c r="I284" s="219"/>
      <c r="J284" s="272">
        <f>J269+K281+L280+M279+N278+O277+P276+Q275+R274+S273+T272+U271+V270</f>
        <v>1105</v>
      </c>
      <c r="K284" s="273">
        <f>K269+J270+L281+M280+N279+O278+P277+Q276+R275+S274+T273+U272+V271</f>
        <v>1105</v>
      </c>
      <c r="L284" s="273">
        <f>L269+K270+J271+M281+N280+O279+P278+Q277+R276+S275+T274+U273+V272</f>
        <v>1105</v>
      </c>
      <c r="M284" s="273">
        <f>M269+L270+K271+J272+N281+O280+P279+Q278+R277+S276+T275+U274+V273</f>
        <v>1105</v>
      </c>
      <c r="N284" s="273">
        <f>N269+M270+L271+K272+J273+O281+P280+Q279+R278+S277+T276+U275+V274</f>
        <v>1105</v>
      </c>
      <c r="O284" s="273">
        <f>O269+N270+M271+L272+K273+J274+P281+Q280+R279+S278+T277+U276+V275</f>
        <v>1105</v>
      </c>
      <c r="P284" s="273">
        <f>P269+O270+N271+M272+L273+K274+J275+Q281+R280+S279+T278+U277+V276</f>
        <v>1105</v>
      </c>
      <c r="Q284" s="273">
        <f>Q269+P270+O271+N272+M273+L274+K275+J276+R281+S280+T279+U278+V277</f>
        <v>1105</v>
      </c>
      <c r="R284" s="273">
        <f>R269+Q270+P271+O272+N273+M274+L275+K276+J277+S281+T280+U279+V278</f>
        <v>1105</v>
      </c>
      <c r="S284" s="273">
        <f>S269+R270+Q271+P272+O273+N274+M275+L276+K277+J278+T281+U280+V279</f>
        <v>1105</v>
      </c>
      <c r="T284" s="273">
        <f>T269+S270+R271+Q272+P273+O274+N275+M276+L277+K278+J279+U281+V280</f>
        <v>1105</v>
      </c>
      <c r="U284" s="273">
        <f>U269+T270+S271+R272+Q273+P274+O275+N276+M277+L278+K279+J280+V281</f>
        <v>1105</v>
      </c>
      <c r="V284" s="273">
        <f>V269+U270+T271+S272+R273+Q274+P275+O276+N277+M278+L279+K280+J281</f>
        <v>1105</v>
      </c>
      <c r="W284" s="274">
        <f>P269^2+P270^2+P271^2+P272^2+P273^2+P274^2+P275^2+P276^2+P277^2+P278^2+P279^2+P280^2+P281^2</f>
        <v>124865</v>
      </c>
      <c r="X284" s="223"/>
      <c r="Y284" s="237" t="s">
        <v>377</v>
      </c>
      <c r="Z284" s="237" t="s">
        <v>397</v>
      </c>
      <c r="AA284" s="237" t="s">
        <v>74</v>
      </c>
      <c r="AB284" s="237" t="s">
        <v>11</v>
      </c>
      <c r="AC284" s="237" t="s">
        <v>108</v>
      </c>
      <c r="AD284" s="237" t="s">
        <v>9</v>
      </c>
      <c r="AE284" s="237" t="s">
        <v>103</v>
      </c>
      <c r="AF284" s="237" t="s">
        <v>15</v>
      </c>
      <c r="AG284" s="237" t="s">
        <v>47</v>
      </c>
      <c r="AH284" s="237" t="s">
        <v>13</v>
      </c>
      <c r="AI284" s="237" t="s">
        <v>57</v>
      </c>
      <c r="AJ284" s="237" t="s">
        <v>19</v>
      </c>
      <c r="AK284" s="237" t="s">
        <v>150</v>
      </c>
      <c r="AL284" s="227"/>
      <c r="AN284" s="219"/>
      <c r="AO284" s="223"/>
      <c r="AP284" s="223"/>
      <c r="AQ284" s="223"/>
      <c r="AR284" s="223"/>
      <c r="AS284" s="223"/>
      <c r="AT284" s="223"/>
      <c r="AU284" s="223"/>
      <c r="AV284" s="223"/>
      <c r="AW284" s="223"/>
      <c r="AX284" s="223"/>
      <c r="AY284" s="223"/>
      <c r="AZ284" s="223"/>
      <c r="BA284" s="223"/>
      <c r="BB284" s="223"/>
      <c r="BC284" s="223"/>
      <c r="BD284" s="313">
        <v>673</v>
      </c>
      <c r="BE284" s="314">
        <v>89</v>
      </c>
      <c r="BF284" s="314">
        <v>131</v>
      </c>
      <c r="BG284" s="314">
        <v>113</v>
      </c>
      <c r="BH284" s="314">
        <v>71</v>
      </c>
      <c r="BI284" s="314">
        <v>29</v>
      </c>
      <c r="BJ284" s="314">
        <v>877</v>
      </c>
      <c r="BK284" s="314">
        <v>829</v>
      </c>
      <c r="BL284" s="314">
        <v>821</v>
      </c>
      <c r="BM284" s="314">
        <v>683</v>
      </c>
      <c r="BN284" s="314">
        <v>509</v>
      </c>
      <c r="BO284" s="314">
        <v>809</v>
      </c>
      <c r="BP284" s="315">
        <v>691</v>
      </c>
      <c r="BQ284" s="227"/>
    </row>
    <row r="285" spans="9:69" ht="13.5" thickBot="1" x14ac:dyDescent="0.25">
      <c r="I285" s="219"/>
      <c r="J285" s="223"/>
      <c r="K285" s="223"/>
      <c r="L285" s="223"/>
      <c r="M285" s="223"/>
      <c r="N285" s="223"/>
      <c r="O285" s="223"/>
      <c r="P285" s="223"/>
      <c r="Q285" s="223"/>
      <c r="R285" s="223"/>
      <c r="S285" s="223"/>
      <c r="T285" s="223"/>
      <c r="U285" s="223"/>
      <c r="V285" s="223"/>
      <c r="W285" s="223"/>
      <c r="X285" s="223"/>
      <c r="Y285" s="223"/>
      <c r="Z285" s="223"/>
      <c r="AA285" s="223"/>
      <c r="AB285" s="223"/>
      <c r="AC285" s="223"/>
      <c r="AD285" s="223"/>
      <c r="AE285" s="223"/>
      <c r="AF285" s="223"/>
      <c r="AG285" s="223"/>
      <c r="AH285" s="223"/>
      <c r="AI285" s="223"/>
      <c r="AJ285" s="223"/>
      <c r="AK285" s="223"/>
      <c r="AL285" s="227"/>
      <c r="AN285" s="275"/>
      <c r="AO285" s="316"/>
      <c r="AP285" s="316"/>
      <c r="AQ285" s="316"/>
      <c r="AR285" s="316"/>
      <c r="AS285" s="316"/>
      <c r="AT285" s="316"/>
      <c r="AU285" s="316"/>
      <c r="AV285" s="316"/>
      <c r="AW285" s="316"/>
      <c r="AX285" s="316"/>
      <c r="AY285" s="316"/>
      <c r="AZ285" s="316"/>
      <c r="BA285" s="316"/>
      <c r="BB285" s="317"/>
      <c r="BC285" s="276"/>
      <c r="BD285" s="318"/>
      <c r="BE285" s="318"/>
      <c r="BF285" s="318"/>
      <c r="BG285" s="318"/>
      <c r="BH285" s="318"/>
      <c r="BI285" s="318"/>
      <c r="BJ285" s="318"/>
      <c r="BK285" s="318"/>
      <c r="BL285" s="318"/>
      <c r="BM285" s="318"/>
      <c r="BN285" s="318"/>
      <c r="BO285" s="318"/>
      <c r="BP285" s="318"/>
      <c r="BQ285" s="278"/>
    </row>
    <row r="286" spans="9:69" x14ac:dyDescent="0.2">
      <c r="I286" s="210"/>
      <c r="J286" s="210"/>
      <c r="K286" s="210" t="s">
        <v>0</v>
      </c>
      <c r="L286" s="210"/>
      <c r="M286" s="210"/>
      <c r="N286" s="210"/>
      <c r="O286" s="210"/>
      <c r="P286" s="211"/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1"/>
      <c r="AF286" s="210"/>
      <c r="AG286" s="210"/>
      <c r="AH286" s="210"/>
      <c r="AI286" s="210"/>
      <c r="AJ286" s="210"/>
      <c r="AK286" s="210"/>
      <c r="AL286" s="210"/>
      <c r="AU286" s="319"/>
      <c r="BJ286" s="319"/>
    </row>
  </sheetData>
  <pageMargins left="0.7" right="0.7" top="0.75" bottom="0.75" header="0.3" footer="0.3"/>
  <ignoredErrors>
    <ignoredError sqref="V31 T61 R67 V67 K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BE17-B878-4081-B194-DCF2ED2F007A}">
  <sheetPr>
    <tabColor rgb="FF00B0F0"/>
  </sheetPr>
  <dimension ref="A1:AO240"/>
  <sheetViews>
    <sheetView workbookViewId="0"/>
  </sheetViews>
  <sheetFormatPr defaultRowHeight="12" x14ac:dyDescent="0.2"/>
  <cols>
    <col min="1" max="2" width="6.7109375" style="1" customWidth="1"/>
    <col min="3" max="3" width="4.140625" style="1" customWidth="1"/>
    <col min="4" max="5" width="5" style="1" customWidth="1"/>
    <col min="6" max="6" width="6.7109375" style="1" customWidth="1"/>
    <col min="7" max="7" width="6.5703125" style="1" customWidth="1"/>
    <col min="8" max="9" width="3.7109375" style="1" customWidth="1"/>
    <col min="10" max="24" width="7.5703125" style="1" customWidth="1"/>
    <col min="25" max="25" width="3.7109375" style="1" customWidth="1"/>
    <col min="26" max="38" width="4.140625" style="1" customWidth="1"/>
    <col min="39" max="39" width="4.28515625" style="1" customWidth="1"/>
    <col min="40" max="41" width="3.7109375" style="1" customWidth="1"/>
    <col min="42" max="16384" width="9.140625" style="1"/>
  </cols>
  <sheetData>
    <row r="1" spans="1:41" ht="12.75" thickBot="1" x14ac:dyDescent="0.25">
      <c r="A1" s="209"/>
      <c r="B1" s="14"/>
      <c r="C1" s="14"/>
      <c r="D1" s="14"/>
      <c r="E1" s="14"/>
      <c r="F1" s="14"/>
      <c r="G1" s="14"/>
    </row>
    <row r="2" spans="1:41" ht="15.75" thickBot="1" x14ac:dyDescent="0.3">
      <c r="A2" s="14"/>
      <c r="B2" s="212" t="s">
        <v>360</v>
      </c>
      <c r="C2" s="212"/>
      <c r="D2" s="213"/>
      <c r="E2" s="213"/>
      <c r="F2" s="214"/>
      <c r="G2" s="214"/>
      <c r="H2" s="320"/>
      <c r="I2" s="2"/>
      <c r="J2" s="3"/>
      <c r="K2" s="3"/>
      <c r="L2" s="3"/>
      <c r="M2" s="3"/>
      <c r="N2" s="3"/>
      <c r="O2" s="3"/>
      <c r="P2" s="321" t="s">
        <v>467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 t="s">
        <v>468</v>
      </c>
      <c r="AG2" s="3"/>
      <c r="AH2" s="3"/>
      <c r="AI2" s="3"/>
      <c r="AJ2" s="3"/>
      <c r="AK2" s="3"/>
      <c r="AL2" s="3"/>
      <c r="AM2" s="3"/>
      <c r="AN2" s="6"/>
      <c r="AO2" s="320"/>
    </row>
    <row r="3" spans="1:41" x14ac:dyDescent="0.2">
      <c r="A3" s="14"/>
      <c r="B3" s="14"/>
      <c r="C3" s="14"/>
      <c r="D3" s="14"/>
      <c r="E3" s="14"/>
      <c r="F3" s="14"/>
      <c r="G3" s="14"/>
      <c r="I3" s="8"/>
      <c r="J3" s="9">
        <f>F62</f>
        <v>49</v>
      </c>
      <c r="K3" s="10">
        <f>F128</f>
        <v>115</v>
      </c>
      <c r="L3" s="10">
        <f>F191</f>
        <v>178</v>
      </c>
      <c r="M3" s="10">
        <f>F18</f>
        <v>5</v>
      </c>
      <c r="N3" s="10">
        <f>F160</f>
        <v>147</v>
      </c>
      <c r="O3" s="10">
        <f>F146</f>
        <v>133</v>
      </c>
      <c r="P3" s="10">
        <f>F162</f>
        <v>149</v>
      </c>
      <c r="Q3" s="10">
        <f>F138</f>
        <v>125</v>
      </c>
      <c r="R3" s="10">
        <f>F91</f>
        <v>78</v>
      </c>
      <c r="S3" s="10">
        <f>F143</f>
        <v>130</v>
      </c>
      <c r="T3" s="10">
        <f>F178</f>
        <v>165</v>
      </c>
      <c r="U3" s="10">
        <f>F32</f>
        <v>19</v>
      </c>
      <c r="V3" s="10">
        <f>F87</f>
        <v>74</v>
      </c>
      <c r="W3" s="11">
        <f>F25</f>
        <v>12</v>
      </c>
      <c r="X3" s="322">
        <f>SUMSQ(J3:W3)</f>
        <v>180649</v>
      </c>
      <c r="Y3" s="14"/>
      <c r="Z3" s="323" t="s">
        <v>59</v>
      </c>
      <c r="AA3" s="324" t="s">
        <v>22</v>
      </c>
      <c r="AB3" s="324" t="s">
        <v>365</v>
      </c>
      <c r="AC3" s="324" t="s">
        <v>144</v>
      </c>
      <c r="AD3" s="324" t="s">
        <v>41</v>
      </c>
      <c r="AE3" s="324" t="s">
        <v>113</v>
      </c>
      <c r="AF3" s="324" t="s">
        <v>30</v>
      </c>
      <c r="AG3" s="324" t="s">
        <v>323</v>
      </c>
      <c r="AH3" s="324" t="s">
        <v>81</v>
      </c>
      <c r="AI3" s="324" t="s">
        <v>27</v>
      </c>
      <c r="AJ3" s="324" t="s">
        <v>158</v>
      </c>
      <c r="AK3" s="324" t="s">
        <v>91</v>
      </c>
      <c r="AL3" s="324" t="s">
        <v>152</v>
      </c>
      <c r="AM3" s="325" t="s">
        <v>168</v>
      </c>
      <c r="AN3" s="19"/>
    </row>
    <row r="4" spans="1:41" x14ac:dyDescent="0.2">
      <c r="A4" s="229" t="s">
        <v>370</v>
      </c>
      <c r="B4" s="230">
        <v>1</v>
      </c>
      <c r="C4" s="14"/>
      <c r="D4" s="231" t="s">
        <v>371</v>
      </c>
      <c r="E4" s="14"/>
      <c r="F4" s="232" t="s">
        <v>372</v>
      </c>
      <c r="G4" s="232"/>
      <c r="H4" s="326"/>
      <c r="I4" s="8"/>
      <c r="J4" s="25">
        <f>F22</f>
        <v>9</v>
      </c>
      <c r="K4" s="26">
        <f>F50</f>
        <v>37</v>
      </c>
      <c r="L4" s="26">
        <f>F82</f>
        <v>69</v>
      </c>
      <c r="M4" s="26">
        <f>F117</f>
        <v>104</v>
      </c>
      <c r="N4" s="26">
        <f>F180</f>
        <v>167</v>
      </c>
      <c r="O4" s="26">
        <f>F165</f>
        <v>152</v>
      </c>
      <c r="P4" s="26">
        <f>F42</f>
        <v>29</v>
      </c>
      <c r="Q4" s="26">
        <f>F118</f>
        <v>105</v>
      </c>
      <c r="R4" s="26">
        <f>F69</f>
        <v>56</v>
      </c>
      <c r="S4" s="26">
        <f>F204</f>
        <v>191</v>
      </c>
      <c r="T4" s="26">
        <f>F92</f>
        <v>79</v>
      </c>
      <c r="U4" s="26">
        <f>F182</f>
        <v>169</v>
      </c>
      <c r="V4" s="26">
        <f>F163</f>
        <v>150</v>
      </c>
      <c r="W4" s="27">
        <f>F75</f>
        <v>62</v>
      </c>
      <c r="X4" s="327">
        <f t="shared" ref="X4:X16" si="0">SUMSQ(J4:W4)</f>
        <v>180649</v>
      </c>
      <c r="Y4" s="14"/>
      <c r="Z4" s="328" t="s">
        <v>150</v>
      </c>
      <c r="AA4" s="329" t="s">
        <v>26</v>
      </c>
      <c r="AB4" s="329" t="s">
        <v>366</v>
      </c>
      <c r="AC4" s="329" t="s">
        <v>145</v>
      </c>
      <c r="AD4" s="329" t="s">
        <v>397</v>
      </c>
      <c r="AE4" s="329" t="s">
        <v>123</v>
      </c>
      <c r="AF4" s="329" t="s">
        <v>93</v>
      </c>
      <c r="AG4" s="329" t="s">
        <v>119</v>
      </c>
      <c r="AH4" s="329" t="s">
        <v>469</v>
      </c>
      <c r="AI4" s="329" t="s">
        <v>470</v>
      </c>
      <c r="AJ4" s="329" t="s">
        <v>70</v>
      </c>
      <c r="AK4" s="329" t="s">
        <v>392</v>
      </c>
      <c r="AL4" s="329" t="s">
        <v>8</v>
      </c>
      <c r="AM4" s="330" t="s">
        <v>122</v>
      </c>
      <c r="AN4" s="19"/>
      <c r="AO4" s="326"/>
    </row>
    <row r="5" spans="1:41" x14ac:dyDescent="0.2">
      <c r="A5" s="14"/>
      <c r="B5" s="14"/>
      <c r="C5" s="14"/>
      <c r="D5" s="14"/>
      <c r="E5" s="14"/>
      <c r="F5" s="14"/>
      <c r="G5" s="14"/>
      <c r="I5" s="8"/>
      <c r="J5" s="25">
        <f>F149</f>
        <v>136</v>
      </c>
      <c r="K5" s="26">
        <f>F48</f>
        <v>35</v>
      </c>
      <c r="L5" s="26">
        <f>F154</f>
        <v>141</v>
      </c>
      <c r="M5" s="26">
        <f>F173</f>
        <v>160</v>
      </c>
      <c r="N5" s="26">
        <f>F28</f>
        <v>15</v>
      </c>
      <c r="O5" s="26">
        <f>F86</f>
        <v>73</v>
      </c>
      <c r="P5" s="26">
        <f>F176</f>
        <v>163</v>
      </c>
      <c r="Q5" s="26">
        <f>F20</f>
        <v>7</v>
      </c>
      <c r="R5" s="26">
        <f>F158</f>
        <v>145</v>
      </c>
      <c r="S5" s="26">
        <f>F67</f>
        <v>54</v>
      </c>
      <c r="T5" s="26">
        <f>F116</f>
        <v>103</v>
      </c>
      <c r="U5" s="26">
        <f>F166</f>
        <v>153</v>
      </c>
      <c r="V5" s="26">
        <f>F167</f>
        <v>154</v>
      </c>
      <c r="W5" s="27">
        <f>F53</f>
        <v>40</v>
      </c>
      <c r="X5" s="327">
        <f t="shared" si="0"/>
        <v>180649</v>
      </c>
      <c r="Y5" s="14"/>
      <c r="Z5" s="328" t="s">
        <v>11</v>
      </c>
      <c r="AA5" s="329" t="s">
        <v>92</v>
      </c>
      <c r="AB5" s="329" t="s">
        <v>156</v>
      </c>
      <c r="AC5" s="329" t="s">
        <v>52</v>
      </c>
      <c r="AD5" s="329" t="s">
        <v>118</v>
      </c>
      <c r="AE5" s="329" t="s">
        <v>94</v>
      </c>
      <c r="AF5" s="329" t="s">
        <v>79</v>
      </c>
      <c r="AG5" s="329" t="s">
        <v>43</v>
      </c>
      <c r="AH5" s="329" t="s">
        <v>63</v>
      </c>
      <c r="AI5" s="329" t="s">
        <v>146</v>
      </c>
      <c r="AJ5" s="329" t="s">
        <v>48</v>
      </c>
      <c r="AK5" s="329" t="s">
        <v>376</v>
      </c>
      <c r="AL5" s="329" t="s">
        <v>471</v>
      </c>
      <c r="AM5" s="330" t="s">
        <v>57</v>
      </c>
      <c r="AN5" s="19"/>
    </row>
    <row r="6" spans="1:41" x14ac:dyDescent="0.2">
      <c r="A6" s="229" t="s">
        <v>380</v>
      </c>
      <c r="B6" s="230">
        <v>1</v>
      </c>
      <c r="C6" s="14"/>
      <c r="D6" s="231" t="s">
        <v>381</v>
      </c>
      <c r="E6" s="14"/>
      <c r="F6" s="231" t="s">
        <v>382</v>
      </c>
      <c r="G6" s="231"/>
      <c r="H6" s="331"/>
      <c r="I6" s="8"/>
      <c r="J6" s="25">
        <f>F71</f>
        <v>58</v>
      </c>
      <c r="K6" s="26">
        <f>F47</f>
        <v>34</v>
      </c>
      <c r="L6" s="26">
        <f>F23</f>
        <v>10</v>
      </c>
      <c r="M6" s="26">
        <f>F58</f>
        <v>45</v>
      </c>
      <c r="N6" s="26">
        <f>F134</f>
        <v>121</v>
      </c>
      <c r="O6" s="26">
        <f>F155</f>
        <v>142</v>
      </c>
      <c r="P6" s="26">
        <f>F197</f>
        <v>184</v>
      </c>
      <c r="Q6" s="26">
        <f>F203</f>
        <v>190</v>
      </c>
      <c r="R6" s="26">
        <f>F73</f>
        <v>60</v>
      </c>
      <c r="S6" s="26">
        <f>F125</f>
        <v>112</v>
      </c>
      <c r="T6" s="26">
        <f>F57</f>
        <v>44</v>
      </c>
      <c r="U6" s="26">
        <f>F94</f>
        <v>81</v>
      </c>
      <c r="V6" s="26">
        <f>F152</f>
        <v>139</v>
      </c>
      <c r="W6" s="27">
        <f>F172</f>
        <v>159</v>
      </c>
      <c r="X6" s="327">
        <f t="shared" si="0"/>
        <v>180649</v>
      </c>
      <c r="Y6" s="14"/>
      <c r="Z6" s="328" t="s">
        <v>18</v>
      </c>
      <c r="AA6" s="329" t="s">
        <v>114</v>
      </c>
      <c r="AB6" s="329" t="s">
        <v>115</v>
      </c>
      <c r="AC6" s="329" t="s">
        <v>125</v>
      </c>
      <c r="AD6" s="329" t="s">
        <v>36</v>
      </c>
      <c r="AE6" s="329" t="s">
        <v>74</v>
      </c>
      <c r="AF6" s="329" t="s">
        <v>472</v>
      </c>
      <c r="AG6" s="329" t="s">
        <v>473</v>
      </c>
      <c r="AH6" s="329" t="s">
        <v>86</v>
      </c>
      <c r="AI6" s="329" t="s">
        <v>474</v>
      </c>
      <c r="AJ6" s="329" t="s">
        <v>149</v>
      </c>
      <c r="AK6" s="329" t="s">
        <v>88</v>
      </c>
      <c r="AL6" s="329" t="s">
        <v>383</v>
      </c>
      <c r="AM6" s="330" t="s">
        <v>78</v>
      </c>
      <c r="AN6" s="19"/>
      <c r="AO6" s="331"/>
    </row>
    <row r="7" spans="1:41" x14ac:dyDescent="0.2">
      <c r="A7" s="14"/>
      <c r="B7" s="14"/>
      <c r="C7" s="14"/>
      <c r="D7" s="14"/>
      <c r="E7" s="14"/>
      <c r="F7" s="14"/>
      <c r="G7" s="14"/>
      <c r="I7" s="8"/>
      <c r="J7" s="25">
        <f>F209</f>
        <v>196</v>
      </c>
      <c r="K7" s="26">
        <f>F130</f>
        <v>117</v>
      </c>
      <c r="L7" s="26">
        <f>F14</f>
        <v>1</v>
      </c>
      <c r="M7" s="26">
        <f>F126</f>
        <v>113</v>
      </c>
      <c r="N7" s="26">
        <f>F187</f>
        <v>174</v>
      </c>
      <c r="O7" s="26">
        <f>F19</f>
        <v>6</v>
      </c>
      <c r="P7" s="26">
        <f>F80</f>
        <v>67</v>
      </c>
      <c r="Q7" s="26">
        <f>F96</f>
        <v>83</v>
      </c>
      <c r="R7" s="26">
        <f>F159</f>
        <v>146</v>
      </c>
      <c r="S7" s="26">
        <f>F68</f>
        <v>55</v>
      </c>
      <c r="T7" s="26">
        <f>F122</f>
        <v>109</v>
      </c>
      <c r="U7" s="26">
        <f>F119</f>
        <v>106</v>
      </c>
      <c r="V7" s="26">
        <f>F64</f>
        <v>51</v>
      </c>
      <c r="W7" s="27">
        <f>F168</f>
        <v>155</v>
      </c>
      <c r="X7" s="327">
        <f t="shared" si="0"/>
        <v>180649</v>
      </c>
      <c r="Y7" s="14"/>
      <c r="Z7" s="328" t="s">
        <v>475</v>
      </c>
      <c r="AA7" s="329" t="s">
        <v>107</v>
      </c>
      <c r="AB7" s="329" t="s">
        <v>55</v>
      </c>
      <c r="AC7" s="329" t="s">
        <v>141</v>
      </c>
      <c r="AD7" s="329" t="s">
        <v>374</v>
      </c>
      <c r="AE7" s="329" t="s">
        <v>28</v>
      </c>
      <c r="AF7" s="329" t="s">
        <v>73</v>
      </c>
      <c r="AG7" s="329" t="s">
        <v>369</v>
      </c>
      <c r="AH7" s="329" t="s">
        <v>75</v>
      </c>
      <c r="AI7" s="329" t="s">
        <v>400</v>
      </c>
      <c r="AJ7" s="329" t="s">
        <v>9</v>
      </c>
      <c r="AK7" s="329" t="s">
        <v>24</v>
      </c>
      <c r="AL7" s="329" t="s">
        <v>101</v>
      </c>
      <c r="AM7" s="330" t="s">
        <v>169</v>
      </c>
      <c r="AN7" s="19"/>
    </row>
    <row r="8" spans="1:41" x14ac:dyDescent="0.2">
      <c r="A8" s="229" t="s">
        <v>476</v>
      </c>
      <c r="B8" s="240">
        <f>SUM(F14:F209)/C12</f>
        <v>1379</v>
      </c>
      <c r="C8" s="14"/>
      <c r="D8" s="14" t="s">
        <v>477</v>
      </c>
      <c r="E8" s="14"/>
      <c r="F8" s="14"/>
      <c r="G8" s="14"/>
      <c r="I8" s="8"/>
      <c r="J8" s="25">
        <f>F207</f>
        <v>194</v>
      </c>
      <c r="K8" s="26">
        <f>F164</f>
        <v>151</v>
      </c>
      <c r="L8" s="26">
        <f>F81</f>
        <v>68</v>
      </c>
      <c r="M8" s="26">
        <f>F185</f>
        <v>172</v>
      </c>
      <c r="N8" s="26">
        <f>F98</f>
        <v>85</v>
      </c>
      <c r="O8" s="26">
        <f>F29</f>
        <v>16</v>
      </c>
      <c r="P8" s="26">
        <f>F90</f>
        <v>77</v>
      </c>
      <c r="Q8" s="26">
        <f>F77</f>
        <v>64</v>
      </c>
      <c r="R8" s="26">
        <f>F133</f>
        <v>120</v>
      </c>
      <c r="S8" s="26">
        <f>F129</f>
        <v>116</v>
      </c>
      <c r="T8" s="26">
        <f>F40</f>
        <v>27</v>
      </c>
      <c r="U8" s="26">
        <f>F103</f>
        <v>90</v>
      </c>
      <c r="V8" s="26">
        <f>F190</f>
        <v>177</v>
      </c>
      <c r="W8" s="27">
        <f>F35</f>
        <v>22</v>
      </c>
      <c r="X8" s="327">
        <f t="shared" si="0"/>
        <v>180649</v>
      </c>
      <c r="Y8" s="14"/>
      <c r="Z8" s="328" t="s">
        <v>478</v>
      </c>
      <c r="AA8" s="329" t="s">
        <v>10</v>
      </c>
      <c r="AB8" s="329" t="s">
        <v>165</v>
      </c>
      <c r="AC8" s="329" t="s">
        <v>373</v>
      </c>
      <c r="AD8" s="329" t="s">
        <v>84</v>
      </c>
      <c r="AE8" s="329" t="s">
        <v>17</v>
      </c>
      <c r="AF8" s="329" t="s">
        <v>68</v>
      </c>
      <c r="AG8" s="329" t="s">
        <v>47</v>
      </c>
      <c r="AH8" s="329" t="s">
        <v>104</v>
      </c>
      <c r="AI8" s="329" t="s">
        <v>108</v>
      </c>
      <c r="AJ8" s="329" t="s">
        <v>387</v>
      </c>
      <c r="AK8" s="329" t="s">
        <v>71</v>
      </c>
      <c r="AL8" s="329" t="s">
        <v>367</v>
      </c>
      <c r="AM8" s="330" t="s">
        <v>54</v>
      </c>
      <c r="AN8" s="19"/>
    </row>
    <row r="9" spans="1:41" x14ac:dyDescent="0.2">
      <c r="A9" s="14"/>
      <c r="B9" s="14"/>
      <c r="C9" s="14"/>
      <c r="D9" s="14"/>
      <c r="E9" s="14"/>
      <c r="F9" s="14"/>
      <c r="G9" s="14"/>
      <c r="I9" s="8"/>
      <c r="J9" s="25">
        <f>F170</f>
        <v>157</v>
      </c>
      <c r="K9" s="26">
        <f>F70</f>
        <v>57</v>
      </c>
      <c r="L9" s="26">
        <f>F141</f>
        <v>128</v>
      </c>
      <c r="M9" s="26">
        <f>F147</f>
        <v>134</v>
      </c>
      <c r="N9" s="26">
        <f>F60</f>
        <v>47</v>
      </c>
      <c r="O9" s="26">
        <f>F36</f>
        <v>23</v>
      </c>
      <c r="P9" s="26">
        <f>F65</f>
        <v>52</v>
      </c>
      <c r="Q9" s="26">
        <f>F102</f>
        <v>89</v>
      </c>
      <c r="R9" s="26">
        <f>F193</f>
        <v>180</v>
      </c>
      <c r="S9" s="26">
        <f>F33</f>
        <v>20</v>
      </c>
      <c r="T9" s="26">
        <f>F175</f>
        <v>162</v>
      </c>
      <c r="U9" s="26">
        <f>F145</f>
        <v>132</v>
      </c>
      <c r="V9" s="26">
        <f>F45</f>
        <v>32</v>
      </c>
      <c r="W9" s="27">
        <f>F179</f>
        <v>166</v>
      </c>
      <c r="X9" s="327">
        <f t="shared" si="0"/>
        <v>180649</v>
      </c>
      <c r="Y9" s="14"/>
      <c r="Z9" s="328" t="s">
        <v>112</v>
      </c>
      <c r="AA9" s="329" t="s">
        <v>138</v>
      </c>
      <c r="AB9" s="329" t="s">
        <v>175</v>
      </c>
      <c r="AC9" s="329" t="s">
        <v>133</v>
      </c>
      <c r="AD9" s="329" t="s">
        <v>105</v>
      </c>
      <c r="AE9" s="329" t="s">
        <v>100</v>
      </c>
      <c r="AF9" s="329" t="s">
        <v>31</v>
      </c>
      <c r="AG9" s="329" t="s">
        <v>80</v>
      </c>
      <c r="AH9" s="329" t="s">
        <v>393</v>
      </c>
      <c r="AI9" s="329" t="s">
        <v>34</v>
      </c>
      <c r="AJ9" s="329" t="s">
        <v>143</v>
      </c>
      <c r="AK9" s="329" t="s">
        <v>97</v>
      </c>
      <c r="AL9" s="329" t="s">
        <v>116</v>
      </c>
      <c r="AM9" s="330" t="s">
        <v>62</v>
      </c>
      <c r="AN9" s="19"/>
    </row>
    <row r="10" spans="1:41" x14ac:dyDescent="0.2">
      <c r="A10" s="229" t="s">
        <v>476</v>
      </c>
      <c r="B10" s="240">
        <f>0.5*C12*(2*B4+B6*(C12^2-1))</f>
        <v>1379</v>
      </c>
      <c r="C10" s="14"/>
      <c r="D10" s="231" t="s">
        <v>394</v>
      </c>
      <c r="E10" s="231"/>
      <c r="F10" s="14"/>
      <c r="G10" s="14"/>
      <c r="I10" s="8"/>
      <c r="J10" s="25">
        <f>F123</f>
        <v>110</v>
      </c>
      <c r="K10" s="26">
        <f>F195</f>
        <v>182</v>
      </c>
      <c r="L10" s="26">
        <f>F56</f>
        <v>43</v>
      </c>
      <c r="M10" s="26">
        <f>F169</f>
        <v>156</v>
      </c>
      <c r="N10" s="26">
        <f>F34</f>
        <v>21</v>
      </c>
      <c r="O10" s="26">
        <f>F171</f>
        <v>158</v>
      </c>
      <c r="P10" s="26">
        <f>F51</f>
        <v>38</v>
      </c>
      <c r="Q10" s="26">
        <f>F127</f>
        <v>114</v>
      </c>
      <c r="R10" s="26">
        <f>F83</f>
        <v>70</v>
      </c>
      <c r="S10" s="26">
        <f>F106</f>
        <v>93</v>
      </c>
      <c r="T10" s="26">
        <f>F46</f>
        <v>33</v>
      </c>
      <c r="U10" s="26">
        <f>F55</f>
        <v>42</v>
      </c>
      <c r="V10" s="26">
        <f>F140</f>
        <v>127</v>
      </c>
      <c r="W10" s="27">
        <f>F205</f>
        <v>192</v>
      </c>
      <c r="X10" s="327">
        <f t="shared" si="0"/>
        <v>180649</v>
      </c>
      <c r="Y10" s="14"/>
      <c r="Z10" s="328" t="s">
        <v>139</v>
      </c>
      <c r="AA10" s="329" t="s">
        <v>479</v>
      </c>
      <c r="AB10" s="329" t="s">
        <v>130</v>
      </c>
      <c r="AC10" s="329" t="s">
        <v>121</v>
      </c>
      <c r="AD10" s="329" t="s">
        <v>64</v>
      </c>
      <c r="AE10" s="329" t="s">
        <v>147</v>
      </c>
      <c r="AF10" s="329" t="s">
        <v>37</v>
      </c>
      <c r="AG10" s="329" t="s">
        <v>134</v>
      </c>
      <c r="AH10" s="329" t="s">
        <v>480</v>
      </c>
      <c r="AI10" s="329" t="s">
        <v>153</v>
      </c>
      <c r="AJ10" s="329" t="s">
        <v>136</v>
      </c>
      <c r="AK10" s="329" t="s">
        <v>481</v>
      </c>
      <c r="AL10" s="329" t="s">
        <v>60</v>
      </c>
      <c r="AM10" s="330" t="s">
        <v>482</v>
      </c>
      <c r="AN10" s="19"/>
    </row>
    <row r="11" spans="1:41" x14ac:dyDescent="0.2">
      <c r="A11" s="14"/>
      <c r="B11" s="14"/>
      <c r="C11" s="14"/>
      <c r="D11" s="241" t="s">
        <v>395</v>
      </c>
      <c r="E11" s="14"/>
      <c r="F11" s="14"/>
      <c r="G11" s="14"/>
      <c r="I11" s="8"/>
      <c r="J11" s="25">
        <f>F121</f>
        <v>108</v>
      </c>
      <c r="K11" s="26">
        <f>F54</f>
        <v>41</v>
      </c>
      <c r="L11" s="26">
        <f>F198</f>
        <v>185</v>
      </c>
      <c r="M11" s="26">
        <f>F43</f>
        <v>30</v>
      </c>
      <c r="N11" s="26">
        <f>F97</f>
        <v>84</v>
      </c>
      <c r="O11" s="26">
        <f>F115</f>
        <v>102</v>
      </c>
      <c r="P11" s="26">
        <f>F148</f>
        <v>135</v>
      </c>
      <c r="Q11" s="26">
        <f>F136</f>
        <v>123</v>
      </c>
      <c r="R11" s="26">
        <f>F194</f>
        <v>181</v>
      </c>
      <c r="S11" s="26">
        <f>F16</f>
        <v>3</v>
      </c>
      <c r="T11" s="26">
        <f>F161</f>
        <v>148</v>
      </c>
      <c r="U11" s="26">
        <f>F24</f>
        <v>11</v>
      </c>
      <c r="V11" s="26">
        <f>F110</f>
        <v>97</v>
      </c>
      <c r="W11" s="27">
        <f>F144</f>
        <v>131</v>
      </c>
      <c r="X11" s="327">
        <f t="shared" si="0"/>
        <v>180649</v>
      </c>
      <c r="Y11" s="14"/>
      <c r="Z11" s="328" t="s">
        <v>45</v>
      </c>
      <c r="AA11" s="329" t="s">
        <v>379</v>
      </c>
      <c r="AB11" s="329" t="s">
        <v>483</v>
      </c>
      <c r="AC11" s="329" t="s">
        <v>49</v>
      </c>
      <c r="AD11" s="329" t="s">
        <v>484</v>
      </c>
      <c r="AE11" s="329" t="s">
        <v>56</v>
      </c>
      <c r="AF11" s="329" t="s">
        <v>111</v>
      </c>
      <c r="AG11" s="329" t="s">
        <v>148</v>
      </c>
      <c r="AH11" s="329" t="s">
        <v>388</v>
      </c>
      <c r="AI11" s="329" t="s">
        <v>72</v>
      </c>
      <c r="AJ11" s="329" t="s">
        <v>98</v>
      </c>
      <c r="AK11" s="329" t="s">
        <v>120</v>
      </c>
      <c r="AL11" s="329" t="s">
        <v>391</v>
      </c>
      <c r="AM11" s="330" t="s">
        <v>155</v>
      </c>
      <c r="AN11" s="19"/>
    </row>
    <row r="12" spans="1:41" x14ac:dyDescent="0.2">
      <c r="A12" s="242"/>
      <c r="B12" s="243" t="s">
        <v>398</v>
      </c>
      <c r="C12" s="244">
        <v>14</v>
      </c>
      <c r="D12" s="14"/>
      <c r="E12" s="14"/>
      <c r="F12" s="14"/>
      <c r="G12" s="14"/>
      <c r="I12" s="8"/>
      <c r="J12" s="25">
        <f>F120</f>
        <v>107</v>
      </c>
      <c r="K12" s="26">
        <f>F79</f>
        <v>66</v>
      </c>
      <c r="L12" s="26">
        <f>F124</f>
        <v>111</v>
      </c>
      <c r="M12" s="26">
        <f>F109</f>
        <v>96</v>
      </c>
      <c r="N12" s="26">
        <f>F114</f>
        <v>101</v>
      </c>
      <c r="O12" s="26">
        <f>F61</f>
        <v>48</v>
      </c>
      <c r="P12" s="26">
        <f>F206</f>
        <v>193</v>
      </c>
      <c r="Q12" s="26">
        <f>F72</f>
        <v>59</v>
      </c>
      <c r="R12" s="26">
        <f>F192</f>
        <v>179</v>
      </c>
      <c r="S12" s="26">
        <f>F105</f>
        <v>92</v>
      </c>
      <c r="T12" s="26">
        <f>F188</f>
        <v>175</v>
      </c>
      <c r="U12" s="26">
        <f>F15</f>
        <v>2</v>
      </c>
      <c r="V12" s="26">
        <f>F26</f>
        <v>13</v>
      </c>
      <c r="W12" s="27">
        <f>F150</f>
        <v>137</v>
      </c>
      <c r="X12" s="327">
        <f t="shared" si="0"/>
        <v>180649</v>
      </c>
      <c r="Y12" s="14"/>
      <c r="Z12" s="328" t="s">
        <v>89</v>
      </c>
      <c r="AA12" s="329" t="s">
        <v>44</v>
      </c>
      <c r="AB12" s="329" t="s">
        <v>385</v>
      </c>
      <c r="AC12" s="329" t="s">
        <v>12</v>
      </c>
      <c r="AD12" s="329" t="s">
        <v>51</v>
      </c>
      <c r="AE12" s="329" t="s">
        <v>13</v>
      </c>
      <c r="AF12" s="329" t="s">
        <v>485</v>
      </c>
      <c r="AG12" s="329" t="s">
        <v>50</v>
      </c>
      <c r="AH12" s="329" t="s">
        <v>396</v>
      </c>
      <c r="AI12" s="329" t="s">
        <v>40</v>
      </c>
      <c r="AJ12" s="329" t="s">
        <v>378</v>
      </c>
      <c r="AK12" s="329" t="s">
        <v>157</v>
      </c>
      <c r="AL12" s="329" t="s">
        <v>375</v>
      </c>
      <c r="AM12" s="330" t="s">
        <v>46</v>
      </c>
      <c r="AN12" s="19"/>
    </row>
    <row r="13" spans="1:41" ht="12.75" thickBot="1" x14ac:dyDescent="0.25">
      <c r="A13" s="14"/>
      <c r="B13" s="243"/>
      <c r="C13" s="244"/>
      <c r="D13" s="247"/>
      <c r="E13" s="218" t="s">
        <v>486</v>
      </c>
      <c r="F13" s="247"/>
      <c r="G13" s="247"/>
      <c r="H13" s="332"/>
      <c r="I13" s="8"/>
      <c r="J13" s="25">
        <f>F100</f>
        <v>87</v>
      </c>
      <c r="K13" s="26">
        <f>F107</f>
        <v>94</v>
      </c>
      <c r="L13" s="26">
        <f>F112</f>
        <v>99</v>
      </c>
      <c r="M13" s="26">
        <f>F199</f>
        <v>186</v>
      </c>
      <c r="N13" s="26">
        <f>F85</f>
        <v>72</v>
      </c>
      <c r="O13" s="26">
        <f>F202</f>
        <v>189</v>
      </c>
      <c r="P13" s="26">
        <f>F101</f>
        <v>88</v>
      </c>
      <c r="Q13" s="26">
        <f>F21</f>
        <v>8</v>
      </c>
      <c r="R13" s="26">
        <f>F38</f>
        <v>25</v>
      </c>
      <c r="S13" s="26">
        <f>F151</f>
        <v>138</v>
      </c>
      <c r="T13" s="26">
        <f>F183</f>
        <v>170</v>
      </c>
      <c r="U13" s="26">
        <f>F139</f>
        <v>126</v>
      </c>
      <c r="V13" s="26">
        <f>F30</f>
        <v>17</v>
      </c>
      <c r="W13" s="27">
        <f>F93</f>
        <v>80</v>
      </c>
      <c r="X13" s="327">
        <f t="shared" si="0"/>
        <v>180649</v>
      </c>
      <c r="Y13" s="14"/>
      <c r="Z13" s="328" t="s">
        <v>163</v>
      </c>
      <c r="AA13" s="329" t="s">
        <v>95</v>
      </c>
      <c r="AB13" s="329" t="s">
        <v>166</v>
      </c>
      <c r="AC13" s="329" t="s">
        <v>487</v>
      </c>
      <c r="AD13" s="329" t="s">
        <v>21</v>
      </c>
      <c r="AE13" s="329" t="s">
        <v>488</v>
      </c>
      <c r="AF13" s="329" t="s">
        <v>69</v>
      </c>
      <c r="AG13" s="329" t="s">
        <v>83</v>
      </c>
      <c r="AH13" s="329" t="s">
        <v>65</v>
      </c>
      <c r="AI13" s="329" t="s">
        <v>96</v>
      </c>
      <c r="AJ13" s="329" t="s">
        <v>384</v>
      </c>
      <c r="AK13" s="329" t="s">
        <v>489</v>
      </c>
      <c r="AL13" s="329" t="s">
        <v>19</v>
      </c>
      <c r="AM13" s="330" t="s">
        <v>162</v>
      </c>
      <c r="AN13" s="19"/>
      <c r="AO13" s="332"/>
    </row>
    <row r="14" spans="1:41" x14ac:dyDescent="0.2">
      <c r="A14" s="14"/>
      <c r="B14" s="14"/>
      <c r="C14" s="14"/>
      <c r="D14" s="248" t="s">
        <v>55</v>
      </c>
      <c r="E14" s="249" t="s">
        <v>401</v>
      </c>
      <c r="F14" s="250">
        <f>B4+(0*B6)</f>
        <v>1</v>
      </c>
      <c r="G14" s="333"/>
      <c r="H14" s="334"/>
      <c r="I14" s="8"/>
      <c r="J14" s="25">
        <f>F63</f>
        <v>50</v>
      </c>
      <c r="K14" s="26">
        <f>F88</f>
        <v>75</v>
      </c>
      <c r="L14" s="26">
        <f>F137</f>
        <v>124</v>
      </c>
      <c r="M14" s="26">
        <f>F104</f>
        <v>91</v>
      </c>
      <c r="N14" s="26">
        <f>F135</f>
        <v>122</v>
      </c>
      <c r="O14" s="26">
        <f>F156</f>
        <v>143</v>
      </c>
      <c r="P14" s="26">
        <f>F27</f>
        <v>14</v>
      </c>
      <c r="Q14" s="26">
        <f>F196</f>
        <v>183</v>
      </c>
      <c r="R14" s="26">
        <f>F39</f>
        <v>26</v>
      </c>
      <c r="S14" s="26">
        <f>F181</f>
        <v>168</v>
      </c>
      <c r="T14" s="26">
        <f>F17</f>
        <v>4</v>
      </c>
      <c r="U14" s="26">
        <f>F177</f>
        <v>164</v>
      </c>
      <c r="V14" s="26">
        <f>F142</f>
        <v>129</v>
      </c>
      <c r="W14" s="27">
        <f>F99</f>
        <v>86</v>
      </c>
      <c r="X14" s="327">
        <f t="shared" si="0"/>
        <v>180649</v>
      </c>
      <c r="Y14" s="14"/>
      <c r="Z14" s="328" t="s">
        <v>102</v>
      </c>
      <c r="AA14" s="329" t="s">
        <v>35</v>
      </c>
      <c r="AB14" s="329" t="s">
        <v>131</v>
      </c>
      <c r="AC14" s="329" t="s">
        <v>103</v>
      </c>
      <c r="AD14" s="329" t="s">
        <v>128</v>
      </c>
      <c r="AE14" s="329" t="s">
        <v>126</v>
      </c>
      <c r="AF14" s="329" t="s">
        <v>490</v>
      </c>
      <c r="AG14" s="329" t="s">
        <v>491</v>
      </c>
      <c r="AH14" s="329" t="s">
        <v>159</v>
      </c>
      <c r="AI14" s="329" t="s">
        <v>492</v>
      </c>
      <c r="AJ14" s="329" t="s">
        <v>82</v>
      </c>
      <c r="AK14" s="329" t="s">
        <v>67</v>
      </c>
      <c r="AL14" s="329" t="s">
        <v>38</v>
      </c>
      <c r="AM14" s="330" t="s">
        <v>87</v>
      </c>
      <c r="AN14" s="19"/>
      <c r="AO14" s="334"/>
    </row>
    <row r="15" spans="1:41" x14ac:dyDescent="0.2">
      <c r="A15" s="14"/>
      <c r="B15" s="14"/>
      <c r="C15" s="14"/>
      <c r="D15" s="251" t="s">
        <v>157</v>
      </c>
      <c r="E15" s="252" t="s">
        <v>401</v>
      </c>
      <c r="F15" s="253">
        <f>B4+(1*B6)</f>
        <v>2</v>
      </c>
      <c r="G15" s="333"/>
      <c r="H15" s="334"/>
      <c r="I15" s="8"/>
      <c r="J15" s="25">
        <f>F113</f>
        <v>100</v>
      </c>
      <c r="K15" s="26">
        <f>F200</f>
        <v>187</v>
      </c>
      <c r="L15" s="26">
        <f>F74</f>
        <v>61</v>
      </c>
      <c r="M15" s="26">
        <f>F37</f>
        <v>24</v>
      </c>
      <c r="N15" s="26">
        <f>F208</f>
        <v>195</v>
      </c>
      <c r="O15" s="26">
        <f>F131</f>
        <v>118</v>
      </c>
      <c r="P15" s="26">
        <f>F132</f>
        <v>119</v>
      </c>
      <c r="Q15" s="26">
        <f>F66</f>
        <v>53</v>
      </c>
      <c r="R15" s="26">
        <f>F44</f>
        <v>31</v>
      </c>
      <c r="S15" s="26">
        <f>F184</f>
        <v>171</v>
      </c>
      <c r="T15" s="26">
        <f>F108</f>
        <v>95</v>
      </c>
      <c r="U15" s="26">
        <f>F153</f>
        <v>140</v>
      </c>
      <c r="V15" s="26">
        <f>F59</f>
        <v>46</v>
      </c>
      <c r="W15" s="27">
        <f>F52</f>
        <v>39</v>
      </c>
      <c r="X15" s="327">
        <f t="shared" si="0"/>
        <v>180649</v>
      </c>
      <c r="Y15" s="14"/>
      <c r="Z15" s="328" t="s">
        <v>66</v>
      </c>
      <c r="AA15" s="329" t="s">
        <v>493</v>
      </c>
      <c r="AB15" s="329" t="s">
        <v>29</v>
      </c>
      <c r="AC15" s="329" t="s">
        <v>127</v>
      </c>
      <c r="AD15" s="329" t="s">
        <v>494</v>
      </c>
      <c r="AE15" s="329" t="s">
        <v>58</v>
      </c>
      <c r="AF15" s="329" t="s">
        <v>14</v>
      </c>
      <c r="AG15" s="329" t="s">
        <v>135</v>
      </c>
      <c r="AH15" s="329" t="s">
        <v>16</v>
      </c>
      <c r="AI15" s="329" t="s">
        <v>368</v>
      </c>
      <c r="AJ15" s="329" t="s">
        <v>32</v>
      </c>
      <c r="AK15" s="329" t="s">
        <v>495</v>
      </c>
      <c r="AL15" s="329" t="s">
        <v>39</v>
      </c>
      <c r="AM15" s="330" t="s">
        <v>176</v>
      </c>
      <c r="AN15" s="19"/>
      <c r="AO15" s="334"/>
    </row>
    <row r="16" spans="1:41" ht="12.75" thickBot="1" x14ac:dyDescent="0.25">
      <c r="A16" s="14"/>
      <c r="B16" s="14"/>
      <c r="C16" s="14"/>
      <c r="D16" s="251" t="s">
        <v>72</v>
      </c>
      <c r="E16" s="252" t="s">
        <v>401</v>
      </c>
      <c r="F16" s="253">
        <f>B4+(2*B6)</f>
        <v>3</v>
      </c>
      <c r="G16" s="333"/>
      <c r="H16" s="334"/>
      <c r="I16" s="8"/>
      <c r="J16" s="40">
        <f>F31</f>
        <v>18</v>
      </c>
      <c r="K16" s="41">
        <f>F201</f>
        <v>188</v>
      </c>
      <c r="L16" s="41">
        <f>F174</f>
        <v>161</v>
      </c>
      <c r="M16" s="41">
        <f>F76</f>
        <v>63</v>
      </c>
      <c r="N16" s="41">
        <f>F41</f>
        <v>28</v>
      </c>
      <c r="O16" s="41">
        <f>F89</f>
        <v>76</v>
      </c>
      <c r="P16" s="41">
        <f>F84</f>
        <v>71</v>
      </c>
      <c r="Q16" s="41">
        <f>F189</f>
        <v>176</v>
      </c>
      <c r="R16" s="41">
        <f>F95</f>
        <v>82</v>
      </c>
      <c r="S16" s="41">
        <f>F49</f>
        <v>36</v>
      </c>
      <c r="T16" s="41">
        <f>F78</f>
        <v>65</v>
      </c>
      <c r="U16" s="41">
        <f>F157</f>
        <v>144</v>
      </c>
      <c r="V16" s="41">
        <f>F186</f>
        <v>173</v>
      </c>
      <c r="W16" s="42">
        <f>F111</f>
        <v>98</v>
      </c>
      <c r="X16" s="327">
        <f t="shared" si="0"/>
        <v>180649</v>
      </c>
      <c r="Y16" s="14"/>
      <c r="Z16" s="335" t="s">
        <v>23</v>
      </c>
      <c r="AA16" s="336" t="s">
        <v>496</v>
      </c>
      <c r="AB16" s="336" t="s">
        <v>25</v>
      </c>
      <c r="AC16" s="336" t="s">
        <v>142</v>
      </c>
      <c r="AD16" s="336" t="s">
        <v>497</v>
      </c>
      <c r="AE16" s="336" t="s">
        <v>106</v>
      </c>
      <c r="AF16" s="336" t="s">
        <v>15</v>
      </c>
      <c r="AG16" s="336" t="s">
        <v>386</v>
      </c>
      <c r="AH16" s="336" t="s">
        <v>77</v>
      </c>
      <c r="AI16" s="336" t="s">
        <v>160</v>
      </c>
      <c r="AJ16" s="336" t="s">
        <v>61</v>
      </c>
      <c r="AK16" s="336" t="s">
        <v>109</v>
      </c>
      <c r="AL16" s="336" t="s">
        <v>377</v>
      </c>
      <c r="AM16" s="337" t="s">
        <v>498</v>
      </c>
      <c r="AN16" s="19"/>
      <c r="AO16" s="334"/>
    </row>
    <row r="17" spans="1:41" x14ac:dyDescent="0.2">
      <c r="A17" s="14"/>
      <c r="B17" s="14"/>
      <c r="C17" s="14"/>
      <c r="D17" s="251" t="s">
        <v>82</v>
      </c>
      <c r="E17" s="252" t="s">
        <v>401</v>
      </c>
      <c r="F17" s="264">
        <f>B4+(3*B6)</f>
        <v>4</v>
      </c>
      <c r="G17" s="333"/>
      <c r="H17" s="334"/>
      <c r="I17" s="8"/>
      <c r="J17" s="50">
        <f>SUM(J3:J16)</f>
        <v>1379</v>
      </c>
      <c r="K17" s="51">
        <f t="shared" ref="K17:W17" si="1">SUM(K3:K16)</f>
        <v>1379</v>
      </c>
      <c r="L17" s="51">
        <f t="shared" si="1"/>
        <v>1379</v>
      </c>
      <c r="M17" s="51">
        <f t="shared" si="1"/>
        <v>1379</v>
      </c>
      <c r="N17" s="51">
        <f t="shared" si="1"/>
        <v>1379</v>
      </c>
      <c r="O17" s="51">
        <f t="shared" si="1"/>
        <v>1379</v>
      </c>
      <c r="P17" s="51">
        <f t="shared" si="1"/>
        <v>1379</v>
      </c>
      <c r="Q17" s="51">
        <f t="shared" si="1"/>
        <v>1379</v>
      </c>
      <c r="R17" s="51">
        <f t="shared" si="1"/>
        <v>1379</v>
      </c>
      <c r="S17" s="51">
        <f t="shared" si="1"/>
        <v>1379</v>
      </c>
      <c r="T17" s="51">
        <f t="shared" si="1"/>
        <v>1379</v>
      </c>
      <c r="U17" s="51">
        <f t="shared" si="1"/>
        <v>1379</v>
      </c>
      <c r="V17" s="51">
        <f t="shared" si="1"/>
        <v>1379</v>
      </c>
      <c r="W17" s="51">
        <f t="shared" si="1"/>
        <v>1379</v>
      </c>
      <c r="X17" s="29">
        <f>SUMSQ(J3,K4,L5,M6,N7,O8,P9,Q10,R11,S12,T13,U14,V15,W16)</f>
        <v>180649</v>
      </c>
      <c r="Y17" s="14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19"/>
      <c r="AO17" s="334"/>
    </row>
    <row r="18" spans="1:41" ht="12.75" thickBot="1" x14ac:dyDescent="0.25">
      <c r="A18" s="14"/>
      <c r="B18" s="14"/>
      <c r="C18" s="14"/>
      <c r="D18" s="251" t="s">
        <v>144</v>
      </c>
      <c r="E18" s="252" t="s">
        <v>401</v>
      </c>
      <c r="F18" s="264">
        <f>B4+(4*B6)</f>
        <v>5</v>
      </c>
      <c r="G18" s="333"/>
      <c r="H18" s="334"/>
      <c r="I18" s="8"/>
      <c r="J18" s="55">
        <f>SUMSQ(J3:J16)</f>
        <v>180649</v>
      </c>
      <c r="K18" s="56">
        <f t="shared" ref="K18:W18" si="2">SUMSQ(K3:K16)</f>
        <v>180649</v>
      </c>
      <c r="L18" s="56">
        <f t="shared" si="2"/>
        <v>180649</v>
      </c>
      <c r="M18" s="56">
        <f t="shared" si="2"/>
        <v>180649</v>
      </c>
      <c r="N18" s="56">
        <f t="shared" si="2"/>
        <v>180649</v>
      </c>
      <c r="O18" s="56">
        <f t="shared" si="2"/>
        <v>180649</v>
      </c>
      <c r="P18" s="56">
        <f t="shared" si="2"/>
        <v>180649</v>
      </c>
      <c r="Q18" s="56">
        <f t="shared" si="2"/>
        <v>180649</v>
      </c>
      <c r="R18" s="56">
        <f t="shared" si="2"/>
        <v>180649</v>
      </c>
      <c r="S18" s="56">
        <f t="shared" si="2"/>
        <v>180649</v>
      </c>
      <c r="T18" s="56">
        <f t="shared" si="2"/>
        <v>180649</v>
      </c>
      <c r="U18" s="56">
        <f t="shared" si="2"/>
        <v>180649</v>
      </c>
      <c r="V18" s="56">
        <f t="shared" si="2"/>
        <v>180649</v>
      </c>
      <c r="W18" s="56">
        <f t="shared" si="2"/>
        <v>180649</v>
      </c>
      <c r="X18" s="202">
        <f>SUMSQ(J16,K15,L14,M13,N12,O11,P10,Q9,R8,S7,T6,U5,V4,W3)</f>
        <v>180649</v>
      </c>
      <c r="Y18" s="14"/>
      <c r="Z18" s="338" t="s">
        <v>59</v>
      </c>
      <c r="AA18" s="338" t="s">
        <v>26</v>
      </c>
      <c r="AB18" s="338" t="s">
        <v>156</v>
      </c>
      <c r="AC18" s="338" t="s">
        <v>125</v>
      </c>
      <c r="AD18" s="338" t="s">
        <v>374</v>
      </c>
      <c r="AE18" s="338" t="s">
        <v>17</v>
      </c>
      <c r="AF18" s="338" t="s">
        <v>31</v>
      </c>
      <c r="AG18" s="338" t="s">
        <v>134</v>
      </c>
      <c r="AH18" s="338" t="s">
        <v>388</v>
      </c>
      <c r="AI18" s="338" t="s">
        <v>40</v>
      </c>
      <c r="AJ18" s="338" t="s">
        <v>384</v>
      </c>
      <c r="AK18" s="338" t="s">
        <v>67</v>
      </c>
      <c r="AL18" s="338" t="s">
        <v>39</v>
      </c>
      <c r="AM18" s="338" t="s">
        <v>498</v>
      </c>
      <c r="AN18" s="19"/>
      <c r="AO18" s="334"/>
    </row>
    <row r="19" spans="1:41" ht="12.75" thickBot="1" x14ac:dyDescent="0.25">
      <c r="A19" s="14"/>
      <c r="B19" s="14"/>
      <c r="C19" s="14"/>
      <c r="D19" s="251" t="s">
        <v>28</v>
      </c>
      <c r="E19" s="252" t="s">
        <v>401</v>
      </c>
      <c r="F19" s="253">
        <f>B4+(5*B6)</f>
        <v>6</v>
      </c>
      <c r="G19" s="333"/>
      <c r="H19" s="334"/>
      <c r="I19" s="65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339" t="s">
        <v>23</v>
      </c>
      <c r="AA19" s="339" t="s">
        <v>493</v>
      </c>
      <c r="AB19" s="339" t="s">
        <v>131</v>
      </c>
      <c r="AC19" s="339" t="s">
        <v>487</v>
      </c>
      <c r="AD19" s="339" t="s">
        <v>51</v>
      </c>
      <c r="AE19" s="339" t="s">
        <v>56</v>
      </c>
      <c r="AF19" s="339" t="s">
        <v>37</v>
      </c>
      <c r="AG19" s="339" t="s">
        <v>80</v>
      </c>
      <c r="AH19" s="339" t="s">
        <v>58</v>
      </c>
      <c r="AI19" s="339" t="s">
        <v>400</v>
      </c>
      <c r="AJ19" s="339" t="s">
        <v>149</v>
      </c>
      <c r="AK19" s="339" t="s">
        <v>376</v>
      </c>
      <c r="AL19" s="339" t="s">
        <v>8</v>
      </c>
      <c r="AM19" s="339" t="s">
        <v>122</v>
      </c>
      <c r="AN19" s="71"/>
      <c r="AO19" s="334"/>
    </row>
    <row r="20" spans="1:41" ht="12.75" thickBot="1" x14ac:dyDescent="0.25">
      <c r="A20" s="14"/>
      <c r="B20" s="14"/>
      <c r="C20" s="14"/>
      <c r="D20" s="251" t="s">
        <v>43</v>
      </c>
      <c r="E20" s="252" t="s">
        <v>401</v>
      </c>
      <c r="F20" s="253">
        <f>B4+(6*B6)</f>
        <v>7</v>
      </c>
      <c r="G20" s="333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</row>
    <row r="21" spans="1:41" ht="12.75" thickBot="1" x14ac:dyDescent="0.25">
      <c r="A21" s="14"/>
      <c r="B21" s="14"/>
      <c r="C21" s="14"/>
      <c r="D21" s="251" t="s">
        <v>83</v>
      </c>
      <c r="E21" s="252" t="s">
        <v>401</v>
      </c>
      <c r="F21" s="264">
        <f>B4+(7*B6)</f>
        <v>8</v>
      </c>
      <c r="G21" s="333"/>
      <c r="H21" s="334"/>
      <c r="I21" s="2"/>
      <c r="J21" s="3"/>
      <c r="K21" s="3"/>
      <c r="L21" s="3"/>
      <c r="M21" s="3"/>
      <c r="N21" s="3"/>
      <c r="O21" s="3"/>
      <c r="P21" s="321" t="s">
        <v>499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4" t="s">
        <v>500</v>
      </c>
      <c r="AG21" s="3"/>
      <c r="AH21" s="3"/>
      <c r="AI21" s="3"/>
      <c r="AJ21" s="3"/>
      <c r="AK21" s="3"/>
      <c r="AL21" s="3"/>
      <c r="AM21" s="3"/>
      <c r="AN21" s="6"/>
      <c r="AO21" s="334"/>
    </row>
    <row r="22" spans="1:41" x14ac:dyDescent="0.2">
      <c r="A22" s="14"/>
      <c r="B22" s="14"/>
      <c r="C22" s="14"/>
      <c r="D22" s="251" t="s">
        <v>150</v>
      </c>
      <c r="E22" s="252" t="s">
        <v>401</v>
      </c>
      <c r="F22" s="264">
        <f>B4+(8*B6)</f>
        <v>9</v>
      </c>
      <c r="G22" s="333"/>
      <c r="H22" s="334"/>
      <c r="I22" s="8"/>
      <c r="J22" s="9">
        <f>F173</f>
        <v>160</v>
      </c>
      <c r="K22" s="10">
        <f>F201</f>
        <v>188</v>
      </c>
      <c r="L22" s="10">
        <f>F106</f>
        <v>93</v>
      </c>
      <c r="M22" s="10">
        <f>F141</f>
        <v>128</v>
      </c>
      <c r="N22" s="10">
        <f>F58</f>
        <v>45</v>
      </c>
      <c r="O22" s="10">
        <f>F43</f>
        <v>30</v>
      </c>
      <c r="P22" s="10">
        <f>F105</f>
        <v>92</v>
      </c>
      <c r="Q22" s="10">
        <f>F181</f>
        <v>168</v>
      </c>
      <c r="R22" s="10">
        <f>F19</f>
        <v>6</v>
      </c>
      <c r="S22" s="10">
        <f>F154</f>
        <v>141</v>
      </c>
      <c r="T22" s="10">
        <f>F41</f>
        <v>28</v>
      </c>
      <c r="U22" s="10">
        <f>F131</f>
        <v>118</v>
      </c>
      <c r="V22" s="10">
        <f>F148</f>
        <v>135</v>
      </c>
      <c r="W22" s="11">
        <f>F60</f>
        <v>47</v>
      </c>
      <c r="X22" s="322">
        <f>SUMSQ(J22:W22)</f>
        <v>180649</v>
      </c>
      <c r="Y22" s="14"/>
      <c r="Z22" s="323" t="s">
        <v>52</v>
      </c>
      <c r="AA22" s="324" t="s">
        <v>496</v>
      </c>
      <c r="AB22" s="324" t="s">
        <v>153</v>
      </c>
      <c r="AC22" s="324" t="s">
        <v>175</v>
      </c>
      <c r="AD22" s="324" t="s">
        <v>125</v>
      </c>
      <c r="AE22" s="324" t="s">
        <v>49</v>
      </c>
      <c r="AF22" s="324" t="s">
        <v>40</v>
      </c>
      <c r="AG22" s="324" t="s">
        <v>492</v>
      </c>
      <c r="AH22" s="324" t="s">
        <v>28</v>
      </c>
      <c r="AI22" s="324" t="s">
        <v>156</v>
      </c>
      <c r="AJ22" s="324" t="s">
        <v>497</v>
      </c>
      <c r="AK22" s="324" t="s">
        <v>58</v>
      </c>
      <c r="AL22" s="324" t="s">
        <v>111</v>
      </c>
      <c r="AM22" s="325" t="s">
        <v>105</v>
      </c>
      <c r="AN22" s="19"/>
      <c r="AO22" s="334"/>
    </row>
    <row r="23" spans="1:41" x14ac:dyDescent="0.2">
      <c r="A23" s="14"/>
      <c r="B23" s="14"/>
      <c r="C23" s="14"/>
      <c r="D23" s="251" t="s">
        <v>115</v>
      </c>
      <c r="E23" s="252" t="s">
        <v>401</v>
      </c>
      <c r="F23" s="253">
        <f>B4+(9*B6)</f>
        <v>10</v>
      </c>
      <c r="G23" s="333"/>
      <c r="H23" s="334"/>
      <c r="I23" s="8"/>
      <c r="J23" s="25">
        <f>F95</f>
        <v>82</v>
      </c>
      <c r="K23" s="26">
        <f>F161</f>
        <v>148</v>
      </c>
      <c r="L23" s="26">
        <f>F205</f>
        <v>192</v>
      </c>
      <c r="M23" s="26">
        <f>F32</f>
        <v>19</v>
      </c>
      <c r="N23" s="26">
        <f>F77</f>
        <v>64</v>
      </c>
      <c r="O23" s="26">
        <f>F63</f>
        <v>50</v>
      </c>
      <c r="P23" s="26">
        <f>F85</f>
        <v>72</v>
      </c>
      <c r="Q23" s="26">
        <f>F61</f>
        <v>48</v>
      </c>
      <c r="R23" s="26">
        <f>F80</f>
        <v>67</v>
      </c>
      <c r="S23" s="26">
        <f>F132</f>
        <v>119</v>
      </c>
      <c r="T23" s="26">
        <f>F191</f>
        <v>178</v>
      </c>
      <c r="U23" s="26">
        <f>F45</f>
        <v>32</v>
      </c>
      <c r="V23" s="26">
        <f>F198</f>
        <v>185</v>
      </c>
      <c r="W23" s="27">
        <f>F136</f>
        <v>123</v>
      </c>
      <c r="X23" s="327">
        <f t="shared" ref="X23:X35" si="3">SUMSQ(J23:W23)</f>
        <v>180649</v>
      </c>
      <c r="Y23" s="14"/>
      <c r="Z23" s="328" t="s">
        <v>77</v>
      </c>
      <c r="AA23" s="329" t="s">
        <v>98</v>
      </c>
      <c r="AB23" s="329" t="s">
        <v>482</v>
      </c>
      <c r="AC23" s="329" t="s">
        <v>91</v>
      </c>
      <c r="AD23" s="329" t="s">
        <v>47</v>
      </c>
      <c r="AE23" s="329" t="s">
        <v>102</v>
      </c>
      <c r="AF23" s="329" t="s">
        <v>21</v>
      </c>
      <c r="AG23" s="329" t="s">
        <v>13</v>
      </c>
      <c r="AH23" s="329" t="s">
        <v>73</v>
      </c>
      <c r="AI23" s="329" t="s">
        <v>14</v>
      </c>
      <c r="AJ23" s="329" t="s">
        <v>365</v>
      </c>
      <c r="AK23" s="329" t="s">
        <v>116</v>
      </c>
      <c r="AL23" s="329" t="s">
        <v>483</v>
      </c>
      <c r="AM23" s="330" t="s">
        <v>148</v>
      </c>
      <c r="AN23" s="19"/>
      <c r="AO23" s="334"/>
    </row>
    <row r="24" spans="1:41" x14ac:dyDescent="0.2">
      <c r="A24" s="14"/>
      <c r="B24" s="14"/>
      <c r="C24" s="14"/>
      <c r="D24" s="251" t="s">
        <v>120</v>
      </c>
      <c r="E24" s="252" t="s">
        <v>401</v>
      </c>
      <c r="F24" s="253">
        <f>B4+(10*B6)</f>
        <v>11</v>
      </c>
      <c r="G24" s="333"/>
      <c r="H24" s="334"/>
      <c r="I24" s="8"/>
      <c r="J24" s="25">
        <f>F176</f>
        <v>163</v>
      </c>
      <c r="K24" s="26">
        <f>F152</f>
        <v>139</v>
      </c>
      <c r="L24" s="26">
        <f>F165</f>
        <v>152</v>
      </c>
      <c r="M24" s="26">
        <f>F200</f>
        <v>187</v>
      </c>
      <c r="N24" s="26">
        <f>F68</f>
        <v>55</v>
      </c>
      <c r="O24" s="26">
        <f>F89</f>
        <v>76</v>
      </c>
      <c r="P24" s="26">
        <f>F20</f>
        <v>7</v>
      </c>
      <c r="Q24" s="26">
        <f>F26</f>
        <v>13</v>
      </c>
      <c r="R24" s="26">
        <f>F98</f>
        <v>85</v>
      </c>
      <c r="S24" s="26">
        <f>F150</f>
        <v>137</v>
      </c>
      <c r="T24" s="26">
        <f>F129</f>
        <v>116</v>
      </c>
      <c r="U24" s="26">
        <f>F166</f>
        <v>153</v>
      </c>
      <c r="V24" s="26">
        <f>F51</f>
        <v>38</v>
      </c>
      <c r="W24" s="27">
        <f>F71</f>
        <v>58</v>
      </c>
      <c r="X24" s="327">
        <f t="shared" si="3"/>
        <v>180649</v>
      </c>
      <c r="Y24" s="14"/>
      <c r="Z24" s="328" t="s">
        <v>79</v>
      </c>
      <c r="AA24" s="329" t="s">
        <v>383</v>
      </c>
      <c r="AB24" s="329" t="s">
        <v>123</v>
      </c>
      <c r="AC24" s="329" t="s">
        <v>493</v>
      </c>
      <c r="AD24" s="329" t="s">
        <v>400</v>
      </c>
      <c r="AE24" s="329" t="s">
        <v>106</v>
      </c>
      <c r="AF24" s="329" t="s">
        <v>43</v>
      </c>
      <c r="AG24" s="329" t="s">
        <v>375</v>
      </c>
      <c r="AH24" s="329" t="s">
        <v>84</v>
      </c>
      <c r="AI24" s="329" t="s">
        <v>46</v>
      </c>
      <c r="AJ24" s="329" t="s">
        <v>108</v>
      </c>
      <c r="AK24" s="329" t="s">
        <v>376</v>
      </c>
      <c r="AL24" s="329" t="s">
        <v>37</v>
      </c>
      <c r="AM24" s="330" t="s">
        <v>18</v>
      </c>
      <c r="AN24" s="19"/>
      <c r="AO24" s="334"/>
    </row>
    <row r="25" spans="1:41" x14ac:dyDescent="0.2">
      <c r="A25" s="14"/>
      <c r="B25" s="14"/>
      <c r="C25" s="14"/>
      <c r="D25" s="251" t="s">
        <v>168</v>
      </c>
      <c r="E25" s="252" t="s">
        <v>401</v>
      </c>
      <c r="F25" s="264">
        <f>B4+(11*B6)</f>
        <v>12</v>
      </c>
      <c r="G25" s="333"/>
      <c r="H25" s="334"/>
      <c r="I25" s="8"/>
      <c r="J25" s="25">
        <f>F175</f>
        <v>162</v>
      </c>
      <c r="K25" s="26">
        <f>F74</f>
        <v>61</v>
      </c>
      <c r="L25" s="26">
        <f>F50</f>
        <v>37</v>
      </c>
      <c r="M25" s="26">
        <f>F69</f>
        <v>56</v>
      </c>
      <c r="N25" s="26">
        <f>F137</f>
        <v>124</v>
      </c>
      <c r="O25" s="26">
        <f>F195</f>
        <v>182</v>
      </c>
      <c r="P25" s="26">
        <f>F203</f>
        <v>190</v>
      </c>
      <c r="Q25" s="26">
        <f>F47</f>
        <v>34</v>
      </c>
      <c r="R25" s="26">
        <f>F156</f>
        <v>143</v>
      </c>
      <c r="S25" s="26">
        <f>F65</f>
        <v>52</v>
      </c>
      <c r="T25" s="26">
        <f>F57</f>
        <v>44</v>
      </c>
      <c r="U25" s="26">
        <f>F107</f>
        <v>94</v>
      </c>
      <c r="V25" s="26">
        <f>F170</f>
        <v>157</v>
      </c>
      <c r="W25" s="27">
        <f>F56</f>
        <v>43</v>
      </c>
      <c r="X25" s="327">
        <f t="shared" si="3"/>
        <v>180649</v>
      </c>
      <c r="Y25" s="14"/>
      <c r="Z25" s="328" t="s">
        <v>143</v>
      </c>
      <c r="AA25" s="329" t="s">
        <v>29</v>
      </c>
      <c r="AB25" s="329" t="s">
        <v>26</v>
      </c>
      <c r="AC25" s="329" t="s">
        <v>469</v>
      </c>
      <c r="AD25" s="329" t="s">
        <v>131</v>
      </c>
      <c r="AE25" s="329" t="s">
        <v>479</v>
      </c>
      <c r="AF25" s="329" t="s">
        <v>473</v>
      </c>
      <c r="AG25" s="329" t="s">
        <v>114</v>
      </c>
      <c r="AH25" s="329" t="s">
        <v>126</v>
      </c>
      <c r="AI25" s="329" t="s">
        <v>31</v>
      </c>
      <c r="AJ25" s="329" t="s">
        <v>149</v>
      </c>
      <c r="AK25" s="329" t="s">
        <v>95</v>
      </c>
      <c r="AL25" s="329" t="s">
        <v>112</v>
      </c>
      <c r="AM25" s="330" t="s">
        <v>130</v>
      </c>
      <c r="AN25" s="19"/>
      <c r="AO25" s="334"/>
    </row>
    <row r="26" spans="1:41" x14ac:dyDescent="0.2">
      <c r="A26" s="14"/>
      <c r="B26" s="14"/>
      <c r="C26" s="14"/>
      <c r="D26" s="251" t="s">
        <v>375</v>
      </c>
      <c r="E26" s="252" t="s">
        <v>401</v>
      </c>
      <c r="F26" s="264">
        <f>B4+(12*B6)</f>
        <v>13</v>
      </c>
      <c r="G26" s="333"/>
      <c r="H26" s="334"/>
      <c r="I26" s="8"/>
      <c r="J26" s="25">
        <f>F59</f>
        <v>46</v>
      </c>
      <c r="K26" s="26">
        <f>F16</f>
        <v>3</v>
      </c>
      <c r="L26" s="26">
        <f>F38</f>
        <v>25</v>
      </c>
      <c r="M26" s="26">
        <f>F142</f>
        <v>129</v>
      </c>
      <c r="N26" s="26">
        <f>F194</f>
        <v>181</v>
      </c>
      <c r="O26" s="26">
        <f>F125</f>
        <v>112</v>
      </c>
      <c r="P26" s="26">
        <f>F146</f>
        <v>133</v>
      </c>
      <c r="Q26" s="26">
        <f>F133</f>
        <v>120</v>
      </c>
      <c r="R26" s="26">
        <f>F94</f>
        <v>81</v>
      </c>
      <c r="S26" s="26">
        <f>F90</f>
        <v>77</v>
      </c>
      <c r="T26" s="26">
        <f>F120</f>
        <v>107</v>
      </c>
      <c r="U26" s="26">
        <f>F183</f>
        <v>170</v>
      </c>
      <c r="V26" s="26">
        <f>F188</f>
        <v>175</v>
      </c>
      <c r="W26" s="27">
        <f>F33</f>
        <v>20</v>
      </c>
      <c r="X26" s="327">
        <f t="shared" si="3"/>
        <v>180649</v>
      </c>
      <c r="Y26" s="14"/>
      <c r="Z26" s="328" t="s">
        <v>39</v>
      </c>
      <c r="AA26" s="329" t="s">
        <v>72</v>
      </c>
      <c r="AB26" s="329" t="s">
        <v>65</v>
      </c>
      <c r="AC26" s="329" t="s">
        <v>38</v>
      </c>
      <c r="AD26" s="329" t="s">
        <v>388</v>
      </c>
      <c r="AE26" s="329" t="s">
        <v>474</v>
      </c>
      <c r="AF26" s="329" t="s">
        <v>113</v>
      </c>
      <c r="AG26" s="329" t="s">
        <v>104</v>
      </c>
      <c r="AH26" s="329" t="s">
        <v>88</v>
      </c>
      <c r="AI26" s="329" t="s">
        <v>68</v>
      </c>
      <c r="AJ26" s="329" t="s">
        <v>89</v>
      </c>
      <c r="AK26" s="329" t="s">
        <v>384</v>
      </c>
      <c r="AL26" s="329" t="s">
        <v>378</v>
      </c>
      <c r="AM26" s="330" t="s">
        <v>34</v>
      </c>
      <c r="AN26" s="19"/>
      <c r="AO26" s="334"/>
    </row>
    <row r="27" spans="1:41" x14ac:dyDescent="0.2">
      <c r="A27" s="14"/>
      <c r="B27" s="14"/>
      <c r="C27" s="14"/>
      <c r="D27" s="251" t="s">
        <v>490</v>
      </c>
      <c r="E27" s="252" t="s">
        <v>401</v>
      </c>
      <c r="F27" s="253">
        <f>B4+(13*B6)</f>
        <v>14</v>
      </c>
      <c r="G27" s="333"/>
      <c r="H27" s="334"/>
      <c r="I27" s="8"/>
      <c r="J27" s="25">
        <f>F93</f>
        <v>80</v>
      </c>
      <c r="K27" s="26">
        <f>F14</f>
        <v>1</v>
      </c>
      <c r="L27" s="26">
        <f>F97</f>
        <v>84</v>
      </c>
      <c r="M27" s="26">
        <f>F209</f>
        <v>196</v>
      </c>
      <c r="N27" s="26">
        <f>F204</f>
        <v>191</v>
      </c>
      <c r="O27" s="26">
        <f>F36</f>
        <v>23</v>
      </c>
      <c r="P27" s="26">
        <f>F127</f>
        <v>114</v>
      </c>
      <c r="Q27" s="26">
        <f>F143</f>
        <v>130</v>
      </c>
      <c r="R27" s="26">
        <f>F155</f>
        <v>142</v>
      </c>
      <c r="S27" s="26">
        <f>F64</f>
        <v>51</v>
      </c>
      <c r="T27" s="26">
        <f>F104</f>
        <v>91</v>
      </c>
      <c r="U27" s="26">
        <f>F101</f>
        <v>88</v>
      </c>
      <c r="V27" s="26">
        <f>F55</f>
        <v>42</v>
      </c>
      <c r="W27" s="27">
        <f>F159</f>
        <v>146</v>
      </c>
      <c r="X27" s="327">
        <f t="shared" si="3"/>
        <v>180649</v>
      </c>
      <c r="Y27" s="14"/>
      <c r="Z27" s="328" t="s">
        <v>162</v>
      </c>
      <c r="AA27" s="329" t="s">
        <v>55</v>
      </c>
      <c r="AB27" s="329" t="s">
        <v>484</v>
      </c>
      <c r="AC27" s="329" t="s">
        <v>475</v>
      </c>
      <c r="AD27" s="329" t="s">
        <v>470</v>
      </c>
      <c r="AE27" s="329" t="s">
        <v>100</v>
      </c>
      <c r="AF27" s="329" t="s">
        <v>134</v>
      </c>
      <c r="AG27" s="329" t="s">
        <v>27</v>
      </c>
      <c r="AH27" s="329" t="s">
        <v>74</v>
      </c>
      <c r="AI27" s="329" t="s">
        <v>101</v>
      </c>
      <c r="AJ27" s="329" t="s">
        <v>103</v>
      </c>
      <c r="AK27" s="329" t="s">
        <v>69</v>
      </c>
      <c r="AL27" s="329" t="s">
        <v>481</v>
      </c>
      <c r="AM27" s="330" t="s">
        <v>75</v>
      </c>
      <c r="AN27" s="19"/>
      <c r="AO27" s="334"/>
    </row>
    <row r="28" spans="1:41" x14ac:dyDescent="0.2">
      <c r="A28" s="14"/>
      <c r="B28" s="14"/>
      <c r="C28" s="14"/>
      <c r="D28" s="251" t="s">
        <v>118</v>
      </c>
      <c r="E28" s="252" t="s">
        <v>401</v>
      </c>
      <c r="F28" s="253">
        <f>B4+(14*B6)</f>
        <v>15</v>
      </c>
      <c r="G28" s="333"/>
      <c r="H28" s="334"/>
      <c r="I28" s="8"/>
      <c r="J28" s="25">
        <f>F28</f>
        <v>15</v>
      </c>
      <c r="K28" s="26">
        <f>F100</f>
        <v>87</v>
      </c>
      <c r="L28" s="26">
        <f>F54</f>
        <v>41</v>
      </c>
      <c r="M28" s="26">
        <f>F167</f>
        <v>154</v>
      </c>
      <c r="N28" s="26">
        <f>F52</f>
        <v>39</v>
      </c>
      <c r="O28" s="26">
        <f>F189</f>
        <v>176</v>
      </c>
      <c r="P28" s="26">
        <f>F96</f>
        <v>83</v>
      </c>
      <c r="Q28" s="26">
        <f>F172</f>
        <v>159</v>
      </c>
      <c r="R28" s="26">
        <f>F117</f>
        <v>104</v>
      </c>
      <c r="S28" s="26">
        <f>F140</f>
        <v>127</v>
      </c>
      <c r="T28" s="26">
        <f>F168</f>
        <v>155</v>
      </c>
      <c r="U28" s="26">
        <f>F177</f>
        <v>164</v>
      </c>
      <c r="V28" s="26">
        <f>F18</f>
        <v>5</v>
      </c>
      <c r="W28" s="27">
        <f>F83</f>
        <v>70</v>
      </c>
      <c r="X28" s="327">
        <f t="shared" si="3"/>
        <v>180649</v>
      </c>
      <c r="Y28" s="14"/>
      <c r="Z28" s="328" t="s">
        <v>118</v>
      </c>
      <c r="AA28" s="329" t="s">
        <v>163</v>
      </c>
      <c r="AB28" s="329" t="s">
        <v>379</v>
      </c>
      <c r="AC28" s="329" t="s">
        <v>471</v>
      </c>
      <c r="AD28" s="329" t="s">
        <v>176</v>
      </c>
      <c r="AE28" s="329" t="s">
        <v>386</v>
      </c>
      <c r="AF28" s="329" t="s">
        <v>369</v>
      </c>
      <c r="AG28" s="329" t="s">
        <v>78</v>
      </c>
      <c r="AH28" s="329" t="s">
        <v>145</v>
      </c>
      <c r="AI28" s="329" t="s">
        <v>60</v>
      </c>
      <c r="AJ28" s="329" t="s">
        <v>169</v>
      </c>
      <c r="AK28" s="329" t="s">
        <v>67</v>
      </c>
      <c r="AL28" s="329" t="s">
        <v>144</v>
      </c>
      <c r="AM28" s="330" t="s">
        <v>480</v>
      </c>
      <c r="AN28" s="19"/>
      <c r="AO28" s="334"/>
    </row>
    <row r="29" spans="1:41" x14ac:dyDescent="0.2">
      <c r="A29" s="14"/>
      <c r="B29" s="14"/>
      <c r="C29" s="14"/>
      <c r="D29" s="251" t="s">
        <v>17</v>
      </c>
      <c r="E29" s="252" t="s">
        <v>401</v>
      </c>
      <c r="F29" s="253">
        <f>B4+(15*B6)</f>
        <v>16</v>
      </c>
      <c r="G29" s="333"/>
      <c r="H29" s="334"/>
      <c r="I29" s="8"/>
      <c r="J29" s="25">
        <f>F153</f>
        <v>140</v>
      </c>
      <c r="K29" s="26">
        <f>F53</f>
        <v>40</v>
      </c>
      <c r="L29" s="26">
        <f>F76</f>
        <v>63</v>
      </c>
      <c r="M29" s="26">
        <f>F82</f>
        <v>69</v>
      </c>
      <c r="N29" s="26">
        <f>F187</f>
        <v>174</v>
      </c>
      <c r="O29" s="26">
        <f>F163</f>
        <v>150</v>
      </c>
      <c r="P29" s="26">
        <f>F121</f>
        <v>108</v>
      </c>
      <c r="Q29" s="26">
        <f>F158</f>
        <v>145</v>
      </c>
      <c r="R29" s="26">
        <f>F190</f>
        <v>177</v>
      </c>
      <c r="S29" s="26">
        <f>F30</f>
        <v>17</v>
      </c>
      <c r="T29" s="26">
        <f>F78</f>
        <v>65</v>
      </c>
      <c r="U29" s="26">
        <f>F48</f>
        <v>35</v>
      </c>
      <c r="V29" s="26">
        <f>F44</f>
        <v>31</v>
      </c>
      <c r="W29" s="27">
        <f>F178</f>
        <v>165</v>
      </c>
      <c r="X29" s="327">
        <f t="shared" si="3"/>
        <v>180649</v>
      </c>
      <c r="Y29" s="14"/>
      <c r="Z29" s="328" t="s">
        <v>495</v>
      </c>
      <c r="AA29" s="329" t="s">
        <v>57</v>
      </c>
      <c r="AB29" s="329" t="s">
        <v>142</v>
      </c>
      <c r="AC29" s="329" t="s">
        <v>366</v>
      </c>
      <c r="AD29" s="329" t="s">
        <v>374</v>
      </c>
      <c r="AE29" s="329" t="s">
        <v>8</v>
      </c>
      <c r="AF29" s="329" t="s">
        <v>45</v>
      </c>
      <c r="AG29" s="329" t="s">
        <v>63</v>
      </c>
      <c r="AH29" s="329" t="s">
        <v>367</v>
      </c>
      <c r="AI29" s="329" t="s">
        <v>19</v>
      </c>
      <c r="AJ29" s="329" t="s">
        <v>61</v>
      </c>
      <c r="AK29" s="329" t="s">
        <v>92</v>
      </c>
      <c r="AL29" s="329" t="s">
        <v>16</v>
      </c>
      <c r="AM29" s="330" t="s">
        <v>158</v>
      </c>
      <c r="AN29" s="19"/>
      <c r="AO29" s="334"/>
    </row>
    <row r="30" spans="1:41" x14ac:dyDescent="0.2">
      <c r="A30" s="14"/>
      <c r="B30" s="14"/>
      <c r="C30" s="14"/>
      <c r="D30" s="251" t="s">
        <v>19</v>
      </c>
      <c r="E30" s="252" t="s">
        <v>401</v>
      </c>
      <c r="F30" s="253">
        <f>B4+(16*B6)</f>
        <v>17</v>
      </c>
      <c r="G30" s="333"/>
      <c r="H30" s="334"/>
      <c r="I30" s="8"/>
      <c r="J30" s="25">
        <f>F144</f>
        <v>131</v>
      </c>
      <c r="K30" s="26">
        <f>F103</f>
        <v>90</v>
      </c>
      <c r="L30" s="26">
        <f>F114</f>
        <v>101</v>
      </c>
      <c r="M30" s="26">
        <f>F99</f>
        <v>86</v>
      </c>
      <c r="N30" s="26">
        <f>F162</f>
        <v>149</v>
      </c>
      <c r="O30" s="26">
        <f>F109</f>
        <v>96</v>
      </c>
      <c r="P30" s="26">
        <f>F151</f>
        <v>138</v>
      </c>
      <c r="Q30" s="26">
        <f>F17</f>
        <v>4</v>
      </c>
      <c r="R30" s="26">
        <f>F118</f>
        <v>105</v>
      </c>
      <c r="S30" s="26">
        <f>F31</f>
        <v>18</v>
      </c>
      <c r="T30" s="26">
        <f>F208</f>
        <v>195</v>
      </c>
      <c r="U30" s="26">
        <f>F35</f>
        <v>22</v>
      </c>
      <c r="V30" s="26">
        <f>F73</f>
        <v>60</v>
      </c>
      <c r="W30" s="27">
        <f>F197</f>
        <v>184</v>
      </c>
      <c r="X30" s="327">
        <f t="shared" si="3"/>
        <v>180649</v>
      </c>
      <c r="Y30" s="14"/>
      <c r="Z30" s="328" t="s">
        <v>155</v>
      </c>
      <c r="AA30" s="329" t="s">
        <v>71</v>
      </c>
      <c r="AB30" s="329" t="s">
        <v>51</v>
      </c>
      <c r="AC30" s="329" t="s">
        <v>87</v>
      </c>
      <c r="AD30" s="329" t="s">
        <v>30</v>
      </c>
      <c r="AE30" s="329" t="s">
        <v>12</v>
      </c>
      <c r="AF30" s="329" t="s">
        <v>96</v>
      </c>
      <c r="AG30" s="329" t="s">
        <v>82</v>
      </c>
      <c r="AH30" s="329" t="s">
        <v>119</v>
      </c>
      <c r="AI30" s="329" t="s">
        <v>23</v>
      </c>
      <c r="AJ30" s="329" t="s">
        <v>494</v>
      </c>
      <c r="AK30" s="329" t="s">
        <v>54</v>
      </c>
      <c r="AL30" s="329" t="s">
        <v>86</v>
      </c>
      <c r="AM30" s="330" t="s">
        <v>472</v>
      </c>
      <c r="AN30" s="19"/>
      <c r="AO30" s="334"/>
    </row>
    <row r="31" spans="1:41" x14ac:dyDescent="0.2">
      <c r="A31" s="14"/>
      <c r="B31" s="14"/>
      <c r="C31" s="14"/>
      <c r="D31" s="251" t="s">
        <v>23</v>
      </c>
      <c r="E31" s="252" t="s">
        <v>401</v>
      </c>
      <c r="F31" s="253">
        <f>B4+(17*B6)</f>
        <v>18</v>
      </c>
      <c r="G31" s="333"/>
      <c r="H31" s="334"/>
      <c r="I31" s="8"/>
      <c r="J31" s="25">
        <f>F169</f>
        <v>156</v>
      </c>
      <c r="K31" s="26">
        <f>F102</f>
        <v>89</v>
      </c>
      <c r="L31" s="26">
        <f>F180</f>
        <v>167</v>
      </c>
      <c r="M31" s="26">
        <f>F25</f>
        <v>12</v>
      </c>
      <c r="N31" s="26">
        <f>F108</f>
        <v>95</v>
      </c>
      <c r="O31" s="26">
        <f>F126</f>
        <v>113</v>
      </c>
      <c r="P31" s="26">
        <f>F87</f>
        <v>74</v>
      </c>
      <c r="Q31" s="26">
        <f>F75</f>
        <v>62</v>
      </c>
      <c r="R31" s="26">
        <f>F207</f>
        <v>194</v>
      </c>
      <c r="S31" s="26">
        <f>F29</f>
        <v>16</v>
      </c>
      <c r="T31" s="26">
        <f>F199</f>
        <v>186</v>
      </c>
      <c r="U31" s="26">
        <f>F62</f>
        <v>49</v>
      </c>
      <c r="V31" s="26">
        <f>F79</f>
        <v>66</v>
      </c>
      <c r="W31" s="27">
        <f>F113</f>
        <v>100</v>
      </c>
      <c r="X31" s="327">
        <f t="shared" si="3"/>
        <v>180649</v>
      </c>
      <c r="Y31" s="14"/>
      <c r="Z31" s="328" t="s">
        <v>121</v>
      </c>
      <c r="AA31" s="329" t="s">
        <v>80</v>
      </c>
      <c r="AB31" s="329" t="s">
        <v>397</v>
      </c>
      <c r="AC31" s="329" t="s">
        <v>168</v>
      </c>
      <c r="AD31" s="329" t="s">
        <v>32</v>
      </c>
      <c r="AE31" s="329" t="s">
        <v>141</v>
      </c>
      <c r="AF31" s="329" t="s">
        <v>152</v>
      </c>
      <c r="AG31" s="329" t="s">
        <v>122</v>
      </c>
      <c r="AH31" s="329" t="s">
        <v>478</v>
      </c>
      <c r="AI31" s="329" t="s">
        <v>17</v>
      </c>
      <c r="AJ31" s="329" t="s">
        <v>487</v>
      </c>
      <c r="AK31" s="329" t="s">
        <v>59</v>
      </c>
      <c r="AL31" s="329" t="s">
        <v>44</v>
      </c>
      <c r="AM31" s="330" t="s">
        <v>66</v>
      </c>
      <c r="AN31" s="19"/>
      <c r="AO31" s="334"/>
    </row>
    <row r="32" spans="1:41" x14ac:dyDescent="0.2">
      <c r="A32" s="14"/>
      <c r="B32" s="14"/>
      <c r="C32" s="14"/>
      <c r="D32" s="251" t="s">
        <v>91</v>
      </c>
      <c r="E32" s="252" t="s">
        <v>401</v>
      </c>
      <c r="F32" s="253">
        <f>B4+(18*B6)</f>
        <v>19</v>
      </c>
      <c r="G32" s="333"/>
      <c r="H32" s="334"/>
      <c r="I32" s="8"/>
      <c r="J32" s="25">
        <f>F135</f>
        <v>122</v>
      </c>
      <c r="K32" s="26">
        <f>F160</f>
        <v>147</v>
      </c>
      <c r="L32" s="26">
        <f>F119</f>
        <v>106</v>
      </c>
      <c r="M32" s="26">
        <f>F86</f>
        <v>73</v>
      </c>
      <c r="N32" s="26">
        <f>F67</f>
        <v>54</v>
      </c>
      <c r="O32" s="26">
        <f>F88</f>
        <v>75</v>
      </c>
      <c r="P32" s="26">
        <f>F27</f>
        <v>14</v>
      </c>
      <c r="Q32" s="26">
        <f>F196</f>
        <v>183</v>
      </c>
      <c r="R32" s="26">
        <f>F42</f>
        <v>29</v>
      </c>
      <c r="S32" s="26">
        <f>F184</f>
        <v>171</v>
      </c>
      <c r="T32" s="26">
        <f>F46</f>
        <v>33</v>
      </c>
      <c r="U32" s="26">
        <f>F206</f>
        <v>193</v>
      </c>
      <c r="V32" s="26">
        <f>F124</f>
        <v>111</v>
      </c>
      <c r="W32" s="27">
        <f>F81</f>
        <v>68</v>
      </c>
      <c r="X32" s="327">
        <f t="shared" si="3"/>
        <v>180649</v>
      </c>
      <c r="Y32" s="14"/>
      <c r="Z32" s="328" t="s">
        <v>128</v>
      </c>
      <c r="AA32" s="329" t="s">
        <v>41</v>
      </c>
      <c r="AB32" s="329" t="s">
        <v>24</v>
      </c>
      <c r="AC32" s="329" t="s">
        <v>94</v>
      </c>
      <c r="AD32" s="329" t="s">
        <v>146</v>
      </c>
      <c r="AE32" s="329" t="s">
        <v>35</v>
      </c>
      <c r="AF32" s="329" t="s">
        <v>490</v>
      </c>
      <c r="AG32" s="329" t="s">
        <v>491</v>
      </c>
      <c r="AH32" s="329" t="s">
        <v>93</v>
      </c>
      <c r="AI32" s="329" t="s">
        <v>368</v>
      </c>
      <c r="AJ32" s="329" t="s">
        <v>136</v>
      </c>
      <c r="AK32" s="329" t="s">
        <v>485</v>
      </c>
      <c r="AL32" s="329" t="s">
        <v>385</v>
      </c>
      <c r="AM32" s="330" t="s">
        <v>165</v>
      </c>
      <c r="AN32" s="19"/>
      <c r="AO32" s="334"/>
    </row>
    <row r="33" spans="1:41" x14ac:dyDescent="0.2">
      <c r="A33" s="14"/>
      <c r="B33" s="14"/>
      <c r="C33" s="14"/>
      <c r="D33" s="251" t="s">
        <v>34</v>
      </c>
      <c r="E33" s="252" t="s">
        <v>401</v>
      </c>
      <c r="F33" s="253">
        <f>B4+(19*B6)</f>
        <v>20</v>
      </c>
      <c r="G33" s="333"/>
      <c r="H33" s="334"/>
      <c r="I33" s="8"/>
      <c r="J33" s="25">
        <f>F116</f>
        <v>103</v>
      </c>
      <c r="K33" s="26">
        <f>F123</f>
        <v>110</v>
      </c>
      <c r="L33" s="26">
        <f>F24</f>
        <v>11</v>
      </c>
      <c r="M33" s="26">
        <f>F111</f>
        <v>98</v>
      </c>
      <c r="N33" s="26">
        <f>F21</f>
        <v>8</v>
      </c>
      <c r="O33" s="26">
        <f>F138</f>
        <v>125</v>
      </c>
      <c r="P33" s="26">
        <f>F202</f>
        <v>189</v>
      </c>
      <c r="Q33" s="26">
        <f>F122</f>
        <v>109</v>
      </c>
      <c r="R33" s="26">
        <f>F72</f>
        <v>59</v>
      </c>
      <c r="S33" s="26">
        <f>F185</f>
        <v>172</v>
      </c>
      <c r="T33" s="26">
        <f>F84</f>
        <v>71</v>
      </c>
      <c r="U33" s="26">
        <f>F40</f>
        <v>27</v>
      </c>
      <c r="V33" s="26">
        <f>F130</f>
        <v>117</v>
      </c>
      <c r="W33" s="27">
        <f>F193</f>
        <v>180</v>
      </c>
      <c r="X33" s="327">
        <f t="shared" si="3"/>
        <v>180649</v>
      </c>
      <c r="Y33" s="14"/>
      <c r="Z33" s="328" t="s">
        <v>48</v>
      </c>
      <c r="AA33" s="329" t="s">
        <v>139</v>
      </c>
      <c r="AB33" s="329" t="s">
        <v>120</v>
      </c>
      <c r="AC33" s="329" t="s">
        <v>498</v>
      </c>
      <c r="AD33" s="329" t="s">
        <v>83</v>
      </c>
      <c r="AE33" s="329" t="s">
        <v>323</v>
      </c>
      <c r="AF33" s="329" t="s">
        <v>488</v>
      </c>
      <c r="AG33" s="329" t="s">
        <v>9</v>
      </c>
      <c r="AH33" s="329" t="s">
        <v>50</v>
      </c>
      <c r="AI33" s="329" t="s">
        <v>373</v>
      </c>
      <c r="AJ33" s="329" t="s">
        <v>15</v>
      </c>
      <c r="AK33" s="329" t="s">
        <v>387</v>
      </c>
      <c r="AL33" s="329" t="s">
        <v>107</v>
      </c>
      <c r="AM33" s="330" t="s">
        <v>393</v>
      </c>
      <c r="AN33" s="19"/>
      <c r="AO33" s="334"/>
    </row>
    <row r="34" spans="1:41" x14ac:dyDescent="0.2">
      <c r="A34" s="14"/>
      <c r="B34" s="14"/>
      <c r="C34" s="14"/>
      <c r="D34" s="251" t="s">
        <v>64</v>
      </c>
      <c r="E34" s="252" t="s">
        <v>401</v>
      </c>
      <c r="F34" s="253">
        <f>B4+(20*B6)</f>
        <v>21</v>
      </c>
      <c r="G34" s="333"/>
      <c r="H34" s="334"/>
      <c r="I34" s="8"/>
      <c r="J34" s="25">
        <f>F22</f>
        <v>9</v>
      </c>
      <c r="K34" s="26">
        <f>F192</f>
        <v>179</v>
      </c>
      <c r="L34" s="26">
        <f>F147</f>
        <v>134</v>
      </c>
      <c r="M34" s="26">
        <f>F49</f>
        <v>36</v>
      </c>
      <c r="N34" s="26">
        <f>F134</f>
        <v>121</v>
      </c>
      <c r="O34" s="26">
        <f>F182</f>
        <v>169</v>
      </c>
      <c r="P34" s="26">
        <f>F34</f>
        <v>21</v>
      </c>
      <c r="Q34" s="26">
        <f>F139</f>
        <v>126</v>
      </c>
      <c r="R34" s="26">
        <f>F174</f>
        <v>161</v>
      </c>
      <c r="S34" s="26">
        <f>F128</f>
        <v>115</v>
      </c>
      <c r="T34" s="26">
        <f>F66</f>
        <v>53</v>
      </c>
      <c r="U34" s="26">
        <f>F145</f>
        <v>132</v>
      </c>
      <c r="V34" s="26">
        <f>F112</f>
        <v>99</v>
      </c>
      <c r="W34" s="27">
        <f>F37</f>
        <v>24</v>
      </c>
      <c r="X34" s="327">
        <f t="shared" si="3"/>
        <v>180649</v>
      </c>
      <c r="Y34" s="14"/>
      <c r="Z34" s="328" t="s">
        <v>150</v>
      </c>
      <c r="AA34" s="329" t="s">
        <v>396</v>
      </c>
      <c r="AB34" s="329" t="s">
        <v>133</v>
      </c>
      <c r="AC34" s="329" t="s">
        <v>160</v>
      </c>
      <c r="AD34" s="329" t="s">
        <v>36</v>
      </c>
      <c r="AE34" s="329" t="s">
        <v>392</v>
      </c>
      <c r="AF34" s="329" t="s">
        <v>64</v>
      </c>
      <c r="AG34" s="329" t="s">
        <v>489</v>
      </c>
      <c r="AH34" s="329" t="s">
        <v>25</v>
      </c>
      <c r="AI34" s="329" t="s">
        <v>22</v>
      </c>
      <c r="AJ34" s="329" t="s">
        <v>135</v>
      </c>
      <c r="AK34" s="329" t="s">
        <v>97</v>
      </c>
      <c r="AL34" s="329" t="s">
        <v>166</v>
      </c>
      <c r="AM34" s="330" t="s">
        <v>127</v>
      </c>
      <c r="AN34" s="19"/>
      <c r="AO34" s="334"/>
    </row>
    <row r="35" spans="1:41" ht="12.75" thickBot="1" x14ac:dyDescent="0.25">
      <c r="A35" s="14"/>
      <c r="B35" s="14"/>
      <c r="C35" s="14"/>
      <c r="D35" s="251" t="s">
        <v>54</v>
      </c>
      <c r="E35" s="252" t="s">
        <v>401</v>
      </c>
      <c r="F35" s="253">
        <f>B4+(21*B6)</f>
        <v>22</v>
      </c>
      <c r="G35" s="333"/>
      <c r="H35" s="334"/>
      <c r="I35" s="8"/>
      <c r="J35" s="40">
        <f>F23</f>
        <v>10</v>
      </c>
      <c r="K35" s="41">
        <f>F110</f>
        <v>97</v>
      </c>
      <c r="L35" s="41">
        <f>F186</f>
        <v>173</v>
      </c>
      <c r="M35" s="41">
        <f>F149</f>
        <v>136</v>
      </c>
      <c r="N35" s="41">
        <f>F92</f>
        <v>79</v>
      </c>
      <c r="O35" s="41">
        <f>F15</f>
        <v>2</v>
      </c>
      <c r="P35" s="41">
        <f>F157</f>
        <v>144</v>
      </c>
      <c r="Q35" s="41">
        <f>F91</f>
        <v>78</v>
      </c>
      <c r="R35" s="41">
        <f>F39</f>
        <v>26</v>
      </c>
      <c r="S35" s="41">
        <f>F179</f>
        <v>166</v>
      </c>
      <c r="T35" s="41">
        <f>F70</f>
        <v>57</v>
      </c>
      <c r="U35" s="41">
        <f>F115</f>
        <v>102</v>
      </c>
      <c r="V35" s="41">
        <f>F171</f>
        <v>158</v>
      </c>
      <c r="W35" s="42">
        <f>F164</f>
        <v>151</v>
      </c>
      <c r="X35" s="327">
        <f t="shared" si="3"/>
        <v>180649</v>
      </c>
      <c r="Y35" s="14"/>
      <c r="Z35" s="335" t="s">
        <v>115</v>
      </c>
      <c r="AA35" s="336" t="s">
        <v>391</v>
      </c>
      <c r="AB35" s="336" t="s">
        <v>377</v>
      </c>
      <c r="AC35" s="336" t="s">
        <v>11</v>
      </c>
      <c r="AD35" s="336" t="s">
        <v>70</v>
      </c>
      <c r="AE35" s="336" t="s">
        <v>157</v>
      </c>
      <c r="AF35" s="336" t="s">
        <v>109</v>
      </c>
      <c r="AG35" s="336" t="s">
        <v>81</v>
      </c>
      <c r="AH35" s="336" t="s">
        <v>159</v>
      </c>
      <c r="AI35" s="336" t="s">
        <v>62</v>
      </c>
      <c r="AJ35" s="336" t="s">
        <v>138</v>
      </c>
      <c r="AK35" s="336" t="s">
        <v>56</v>
      </c>
      <c r="AL35" s="336" t="s">
        <v>147</v>
      </c>
      <c r="AM35" s="337" t="s">
        <v>10</v>
      </c>
      <c r="AN35" s="19"/>
      <c r="AO35" s="334"/>
    </row>
    <row r="36" spans="1:41" x14ac:dyDescent="0.2">
      <c r="A36" s="14"/>
      <c r="B36" s="14"/>
      <c r="C36" s="14"/>
      <c r="D36" s="251" t="s">
        <v>100</v>
      </c>
      <c r="E36" s="252" t="s">
        <v>401</v>
      </c>
      <c r="F36" s="253">
        <f>B4+(22*B6)</f>
        <v>23</v>
      </c>
      <c r="G36" s="333"/>
      <c r="H36" s="334"/>
      <c r="I36" s="8"/>
      <c r="J36" s="50">
        <f>SUM(J22:J35)</f>
        <v>1379</v>
      </c>
      <c r="K36" s="51">
        <f t="shared" ref="K36:W36" si="4">SUM(K22:K35)</f>
        <v>1379</v>
      </c>
      <c r="L36" s="51">
        <f t="shared" si="4"/>
        <v>1379</v>
      </c>
      <c r="M36" s="51">
        <f t="shared" si="4"/>
        <v>1379</v>
      </c>
      <c r="N36" s="51">
        <f t="shared" si="4"/>
        <v>1379</v>
      </c>
      <c r="O36" s="51">
        <f t="shared" si="4"/>
        <v>1379</v>
      </c>
      <c r="P36" s="51">
        <f t="shared" si="4"/>
        <v>1379</v>
      </c>
      <c r="Q36" s="51">
        <f t="shared" si="4"/>
        <v>1379</v>
      </c>
      <c r="R36" s="51">
        <f t="shared" si="4"/>
        <v>1379</v>
      </c>
      <c r="S36" s="51">
        <f t="shared" si="4"/>
        <v>1379</v>
      </c>
      <c r="T36" s="51">
        <f t="shared" si="4"/>
        <v>1379</v>
      </c>
      <c r="U36" s="51">
        <f t="shared" si="4"/>
        <v>1379</v>
      </c>
      <c r="V36" s="51">
        <f t="shared" si="4"/>
        <v>1379</v>
      </c>
      <c r="W36" s="51">
        <f t="shared" si="4"/>
        <v>1379</v>
      </c>
      <c r="X36" s="29">
        <f>SUMSQ(J22,K23,L24,M25,N26,O27,P28,Q29,R30,S31,T32,U33,V34,W35)</f>
        <v>180649</v>
      </c>
      <c r="Y36" s="14"/>
      <c r="Z36" s="231"/>
      <c r="AA36" s="231"/>
      <c r="AB36" s="231"/>
      <c r="AC36" s="231"/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19"/>
      <c r="AO36" s="334"/>
    </row>
    <row r="37" spans="1:41" ht="12.75" thickBot="1" x14ac:dyDescent="0.25">
      <c r="A37" s="14"/>
      <c r="B37" s="14"/>
      <c r="C37" s="14"/>
      <c r="D37" s="251" t="s">
        <v>127</v>
      </c>
      <c r="E37" s="252" t="s">
        <v>401</v>
      </c>
      <c r="F37" s="253">
        <f>B4+(23*B6)</f>
        <v>24</v>
      </c>
      <c r="G37" s="333"/>
      <c r="H37" s="334"/>
      <c r="I37" s="8"/>
      <c r="J37" s="55">
        <f>SUMSQ(J22:J35)</f>
        <v>180649</v>
      </c>
      <c r="K37" s="56">
        <f t="shared" ref="K37:W37" si="5">SUMSQ(K22:K35)</f>
        <v>180649</v>
      </c>
      <c r="L37" s="56">
        <f t="shared" si="5"/>
        <v>180649</v>
      </c>
      <c r="M37" s="56">
        <f t="shared" si="5"/>
        <v>180649</v>
      </c>
      <c r="N37" s="56">
        <f t="shared" si="5"/>
        <v>180649</v>
      </c>
      <c r="O37" s="56">
        <f t="shared" si="5"/>
        <v>180649</v>
      </c>
      <c r="P37" s="56">
        <f t="shared" si="5"/>
        <v>180649</v>
      </c>
      <c r="Q37" s="56">
        <f t="shared" si="5"/>
        <v>180649</v>
      </c>
      <c r="R37" s="56">
        <f t="shared" si="5"/>
        <v>180649</v>
      </c>
      <c r="S37" s="56">
        <f t="shared" si="5"/>
        <v>180649</v>
      </c>
      <c r="T37" s="56">
        <f t="shared" si="5"/>
        <v>180649</v>
      </c>
      <c r="U37" s="56">
        <f t="shared" si="5"/>
        <v>180649</v>
      </c>
      <c r="V37" s="56">
        <f t="shared" si="5"/>
        <v>180649</v>
      </c>
      <c r="W37" s="56">
        <f t="shared" si="5"/>
        <v>180649</v>
      </c>
      <c r="X37" s="202">
        <f>SUMSQ(J35,K34,L33,M32,N31,O30,P29,Q28,R27,S26,T25,U24,V23,W22)</f>
        <v>180649</v>
      </c>
      <c r="Y37" s="14"/>
      <c r="Z37" s="338" t="s">
        <v>52</v>
      </c>
      <c r="AA37" s="338" t="s">
        <v>98</v>
      </c>
      <c r="AB37" s="338" t="s">
        <v>123</v>
      </c>
      <c r="AC37" s="338" t="s">
        <v>469</v>
      </c>
      <c r="AD37" s="338" t="s">
        <v>388</v>
      </c>
      <c r="AE37" s="338" t="s">
        <v>100</v>
      </c>
      <c r="AF37" s="338" t="s">
        <v>369</v>
      </c>
      <c r="AG37" s="338" t="s">
        <v>63</v>
      </c>
      <c r="AH37" s="338" t="s">
        <v>119</v>
      </c>
      <c r="AI37" s="338" t="s">
        <v>17</v>
      </c>
      <c r="AJ37" s="338" t="s">
        <v>136</v>
      </c>
      <c r="AK37" s="338" t="s">
        <v>387</v>
      </c>
      <c r="AL37" s="338" t="s">
        <v>166</v>
      </c>
      <c r="AM37" s="338" t="s">
        <v>10</v>
      </c>
      <c r="AN37" s="19"/>
      <c r="AO37" s="334"/>
    </row>
    <row r="38" spans="1:41" ht="12.75" thickBot="1" x14ac:dyDescent="0.25">
      <c r="A38" s="14"/>
      <c r="B38" s="14"/>
      <c r="C38" s="14"/>
      <c r="D38" s="251" t="s">
        <v>65</v>
      </c>
      <c r="E38" s="252" t="s">
        <v>401</v>
      </c>
      <c r="F38" s="253">
        <f>B4+(24*B6)</f>
        <v>25</v>
      </c>
      <c r="G38" s="333"/>
      <c r="H38" s="334"/>
      <c r="I38" s="65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339" t="s">
        <v>115</v>
      </c>
      <c r="AA38" s="339" t="s">
        <v>396</v>
      </c>
      <c r="AB38" s="339" t="s">
        <v>120</v>
      </c>
      <c r="AC38" s="339" t="s">
        <v>94</v>
      </c>
      <c r="AD38" s="339" t="s">
        <v>32</v>
      </c>
      <c r="AE38" s="339" t="s">
        <v>12</v>
      </c>
      <c r="AF38" s="339" t="s">
        <v>45</v>
      </c>
      <c r="AG38" s="339" t="s">
        <v>78</v>
      </c>
      <c r="AH38" s="339" t="s">
        <v>74</v>
      </c>
      <c r="AI38" s="339" t="s">
        <v>68</v>
      </c>
      <c r="AJ38" s="339" t="s">
        <v>149</v>
      </c>
      <c r="AK38" s="339" t="s">
        <v>376</v>
      </c>
      <c r="AL38" s="339" t="s">
        <v>483</v>
      </c>
      <c r="AM38" s="339" t="s">
        <v>105</v>
      </c>
      <c r="AN38" s="71"/>
      <c r="AO38" s="334"/>
    </row>
    <row r="39" spans="1:41" ht="12.75" thickBot="1" x14ac:dyDescent="0.25">
      <c r="A39" s="14"/>
      <c r="B39" s="14"/>
      <c r="C39" s="14"/>
      <c r="D39" s="251" t="s">
        <v>159</v>
      </c>
      <c r="E39" s="252" t="s">
        <v>401</v>
      </c>
      <c r="F39" s="253">
        <f>B4+(25*B6)</f>
        <v>26</v>
      </c>
      <c r="G39" s="333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</row>
    <row r="40" spans="1:41" ht="12.75" thickBot="1" x14ac:dyDescent="0.25">
      <c r="A40" s="14"/>
      <c r="B40" s="14"/>
      <c r="C40" s="14"/>
      <c r="D40" s="251" t="s">
        <v>387</v>
      </c>
      <c r="E40" s="252" t="s">
        <v>401</v>
      </c>
      <c r="F40" s="253">
        <f>B4+(26*B6)</f>
        <v>27</v>
      </c>
      <c r="G40" s="333"/>
      <c r="H40" s="334"/>
      <c r="I40" s="2"/>
      <c r="J40" s="3"/>
      <c r="K40" s="3"/>
      <c r="L40" s="3"/>
      <c r="M40" s="3"/>
      <c r="N40" s="3"/>
      <c r="O40" s="3"/>
      <c r="P40" s="321" t="s">
        <v>501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4" t="s">
        <v>502</v>
      </c>
      <c r="AG40" s="3"/>
      <c r="AH40" s="3"/>
      <c r="AI40" s="3"/>
      <c r="AJ40" s="3"/>
      <c r="AK40" s="3"/>
      <c r="AL40" s="3"/>
      <c r="AM40" s="3"/>
      <c r="AN40" s="6"/>
      <c r="AO40" s="334"/>
    </row>
    <row r="41" spans="1:41" x14ac:dyDescent="0.2">
      <c r="A41" s="14"/>
      <c r="B41" s="14"/>
      <c r="C41" s="14"/>
      <c r="D41" s="251" t="s">
        <v>497</v>
      </c>
      <c r="E41" s="252" t="s">
        <v>401</v>
      </c>
      <c r="F41" s="253">
        <f>B4+(27*B6)</f>
        <v>28</v>
      </c>
      <c r="G41" s="333"/>
      <c r="H41" s="334"/>
      <c r="I41" s="8"/>
      <c r="J41" s="9">
        <f>F27</f>
        <v>14</v>
      </c>
      <c r="K41" s="10">
        <f>F197</f>
        <v>184</v>
      </c>
      <c r="L41" s="10">
        <f>F16</f>
        <v>3</v>
      </c>
      <c r="M41" s="10">
        <f>F17</f>
        <v>4</v>
      </c>
      <c r="N41" s="10">
        <f>F200</f>
        <v>187</v>
      </c>
      <c r="O41" s="10">
        <f>F201</f>
        <v>188</v>
      </c>
      <c r="P41" s="10">
        <f>F20</f>
        <v>7</v>
      </c>
      <c r="Q41" s="10">
        <f>F203</f>
        <v>190</v>
      </c>
      <c r="R41" s="10">
        <f>F204</f>
        <v>191</v>
      </c>
      <c r="S41" s="10">
        <f>F205</f>
        <v>192</v>
      </c>
      <c r="T41" s="10">
        <f>F24</f>
        <v>11</v>
      </c>
      <c r="U41" s="10">
        <f>F25</f>
        <v>12</v>
      </c>
      <c r="V41" s="10">
        <f>F208</f>
        <v>195</v>
      </c>
      <c r="W41" s="11">
        <f>F14</f>
        <v>1</v>
      </c>
      <c r="X41" s="340">
        <f t="shared" ref="X41:X54" si="6">J41+K41+L41+M41+N41+O41+P41+Q41+R41+S41+T41+U41+V41+W41</f>
        <v>1379</v>
      </c>
      <c r="Y41" s="14"/>
      <c r="Z41" s="323" t="s">
        <v>490</v>
      </c>
      <c r="AA41" s="324" t="s">
        <v>472</v>
      </c>
      <c r="AB41" s="324" t="s">
        <v>72</v>
      </c>
      <c r="AC41" s="324" t="s">
        <v>82</v>
      </c>
      <c r="AD41" s="324" t="s">
        <v>493</v>
      </c>
      <c r="AE41" s="324" t="s">
        <v>496</v>
      </c>
      <c r="AF41" s="324" t="s">
        <v>43</v>
      </c>
      <c r="AG41" s="324" t="s">
        <v>473</v>
      </c>
      <c r="AH41" s="324" t="s">
        <v>470</v>
      </c>
      <c r="AI41" s="324" t="s">
        <v>482</v>
      </c>
      <c r="AJ41" s="324" t="s">
        <v>120</v>
      </c>
      <c r="AK41" s="324" t="s">
        <v>168</v>
      </c>
      <c r="AL41" s="324" t="s">
        <v>494</v>
      </c>
      <c r="AM41" s="325" t="s">
        <v>55</v>
      </c>
      <c r="AN41" s="19"/>
      <c r="AO41" s="334"/>
    </row>
    <row r="42" spans="1:41" x14ac:dyDescent="0.2">
      <c r="A42" s="14"/>
      <c r="B42" s="14"/>
      <c r="C42" s="14"/>
      <c r="D42" s="251" t="s">
        <v>93</v>
      </c>
      <c r="E42" s="252" t="s">
        <v>401</v>
      </c>
      <c r="F42" s="253">
        <f>B4+(28*B6)</f>
        <v>29</v>
      </c>
      <c r="G42" s="333"/>
      <c r="H42" s="334"/>
      <c r="I42" s="8"/>
      <c r="J42" s="25">
        <f>F28</f>
        <v>15</v>
      </c>
      <c r="K42" s="26">
        <f>F40</f>
        <v>27</v>
      </c>
      <c r="L42" s="26">
        <f>F193</f>
        <v>180</v>
      </c>
      <c r="M42" s="26">
        <f>F192</f>
        <v>179</v>
      </c>
      <c r="N42" s="26">
        <f>F37</f>
        <v>24</v>
      </c>
      <c r="O42" s="26">
        <f>F36</f>
        <v>23</v>
      </c>
      <c r="P42" s="26">
        <f>F188</f>
        <v>175</v>
      </c>
      <c r="Q42" s="26">
        <f>F189</f>
        <v>176</v>
      </c>
      <c r="R42" s="26">
        <f>F33</f>
        <v>20</v>
      </c>
      <c r="S42" s="26">
        <f>F32</f>
        <v>19</v>
      </c>
      <c r="T42" s="26">
        <f>F185</f>
        <v>172</v>
      </c>
      <c r="U42" s="26">
        <f>F184</f>
        <v>171</v>
      </c>
      <c r="V42" s="26">
        <f>F29</f>
        <v>16</v>
      </c>
      <c r="W42" s="27">
        <f>F195</f>
        <v>182</v>
      </c>
      <c r="X42" s="341">
        <f t="shared" si="6"/>
        <v>1379</v>
      </c>
      <c r="Y42" s="14"/>
      <c r="Z42" s="328" t="s">
        <v>118</v>
      </c>
      <c r="AA42" s="329" t="s">
        <v>387</v>
      </c>
      <c r="AB42" s="329" t="s">
        <v>393</v>
      </c>
      <c r="AC42" s="329" t="s">
        <v>396</v>
      </c>
      <c r="AD42" s="329" t="s">
        <v>127</v>
      </c>
      <c r="AE42" s="329" t="s">
        <v>100</v>
      </c>
      <c r="AF42" s="329" t="s">
        <v>378</v>
      </c>
      <c r="AG42" s="329" t="s">
        <v>386</v>
      </c>
      <c r="AH42" s="329" t="s">
        <v>34</v>
      </c>
      <c r="AI42" s="329" t="s">
        <v>91</v>
      </c>
      <c r="AJ42" s="329" t="s">
        <v>373</v>
      </c>
      <c r="AK42" s="329" t="s">
        <v>368</v>
      </c>
      <c r="AL42" s="329" t="s">
        <v>17</v>
      </c>
      <c r="AM42" s="330" t="s">
        <v>479</v>
      </c>
      <c r="AN42" s="19"/>
      <c r="AO42" s="334"/>
    </row>
    <row r="43" spans="1:41" x14ac:dyDescent="0.2">
      <c r="A43" s="14"/>
      <c r="B43" s="14"/>
      <c r="C43" s="14"/>
      <c r="D43" s="251" t="s">
        <v>49</v>
      </c>
      <c r="E43" s="252" t="s">
        <v>401</v>
      </c>
      <c r="F43" s="253">
        <f>B4+(29*B6)</f>
        <v>30</v>
      </c>
      <c r="G43" s="333"/>
      <c r="H43" s="334"/>
      <c r="I43" s="8"/>
      <c r="J43" s="25">
        <f>F42</f>
        <v>29</v>
      </c>
      <c r="K43" s="26">
        <f>F43</f>
        <v>30</v>
      </c>
      <c r="L43" s="26">
        <f>F53</f>
        <v>40</v>
      </c>
      <c r="M43" s="26">
        <f>F171</f>
        <v>158</v>
      </c>
      <c r="N43" s="26">
        <f>F46</f>
        <v>33</v>
      </c>
      <c r="O43" s="26">
        <f>F173</f>
        <v>160</v>
      </c>
      <c r="P43" s="26">
        <f>F174</f>
        <v>161</v>
      </c>
      <c r="Q43" s="26">
        <f>F175</f>
        <v>162</v>
      </c>
      <c r="R43" s="26">
        <f>F176</f>
        <v>163</v>
      </c>
      <c r="S43" s="26">
        <f>F51</f>
        <v>38</v>
      </c>
      <c r="T43" s="26">
        <f>F178</f>
        <v>165</v>
      </c>
      <c r="U43" s="26">
        <f>F44</f>
        <v>31</v>
      </c>
      <c r="V43" s="26">
        <f>F54</f>
        <v>41</v>
      </c>
      <c r="W43" s="27">
        <f>F181</f>
        <v>168</v>
      </c>
      <c r="X43" s="341">
        <f t="shared" si="6"/>
        <v>1379</v>
      </c>
      <c r="Y43" s="14"/>
      <c r="Z43" s="328" t="s">
        <v>93</v>
      </c>
      <c r="AA43" s="329" t="s">
        <v>49</v>
      </c>
      <c r="AB43" s="329" t="s">
        <v>57</v>
      </c>
      <c r="AC43" s="329" t="s">
        <v>147</v>
      </c>
      <c r="AD43" s="329" t="s">
        <v>136</v>
      </c>
      <c r="AE43" s="329" t="s">
        <v>52</v>
      </c>
      <c r="AF43" s="329" t="s">
        <v>25</v>
      </c>
      <c r="AG43" s="329" t="s">
        <v>143</v>
      </c>
      <c r="AH43" s="329" t="s">
        <v>79</v>
      </c>
      <c r="AI43" s="329" t="s">
        <v>37</v>
      </c>
      <c r="AJ43" s="329" t="s">
        <v>158</v>
      </c>
      <c r="AK43" s="329" t="s">
        <v>16</v>
      </c>
      <c r="AL43" s="329" t="s">
        <v>379</v>
      </c>
      <c r="AM43" s="330" t="s">
        <v>492</v>
      </c>
      <c r="AN43" s="19"/>
      <c r="AO43" s="334"/>
    </row>
    <row r="44" spans="1:41" x14ac:dyDescent="0.2">
      <c r="A44" s="14"/>
      <c r="B44" s="14"/>
      <c r="C44" s="14"/>
      <c r="D44" s="251" t="s">
        <v>16</v>
      </c>
      <c r="E44" s="252" t="s">
        <v>401</v>
      </c>
      <c r="F44" s="253">
        <f>B4+(30*B6)</f>
        <v>31</v>
      </c>
      <c r="G44" s="333"/>
      <c r="H44" s="334"/>
      <c r="I44" s="8"/>
      <c r="J44" s="25">
        <f>F56</f>
        <v>43</v>
      </c>
      <c r="K44" s="26">
        <f>F57</f>
        <v>44</v>
      </c>
      <c r="L44" s="26">
        <f>F165</f>
        <v>152</v>
      </c>
      <c r="M44" s="26">
        <f>F66</f>
        <v>53</v>
      </c>
      <c r="N44" s="26">
        <f>F158</f>
        <v>145</v>
      </c>
      <c r="O44" s="26">
        <f>F64</f>
        <v>51</v>
      </c>
      <c r="P44" s="26">
        <f>F161</f>
        <v>148</v>
      </c>
      <c r="Q44" s="26">
        <f>F160</f>
        <v>147</v>
      </c>
      <c r="R44" s="26">
        <f>F61</f>
        <v>48</v>
      </c>
      <c r="S44" s="26">
        <f>F65</f>
        <v>52</v>
      </c>
      <c r="T44" s="26">
        <f>F59</f>
        <v>46</v>
      </c>
      <c r="U44" s="26">
        <f>F156</f>
        <v>143</v>
      </c>
      <c r="V44" s="26">
        <f>F166</f>
        <v>153</v>
      </c>
      <c r="W44" s="27">
        <f>F167</f>
        <v>154</v>
      </c>
      <c r="X44" s="341">
        <f t="shared" si="6"/>
        <v>1379</v>
      </c>
      <c r="Y44" s="14"/>
      <c r="Z44" s="328" t="s">
        <v>130</v>
      </c>
      <c r="AA44" s="329" t="s">
        <v>149</v>
      </c>
      <c r="AB44" s="329" t="s">
        <v>123</v>
      </c>
      <c r="AC44" s="329" t="s">
        <v>135</v>
      </c>
      <c r="AD44" s="329" t="s">
        <v>63</v>
      </c>
      <c r="AE44" s="329" t="s">
        <v>101</v>
      </c>
      <c r="AF44" s="329" t="s">
        <v>98</v>
      </c>
      <c r="AG44" s="329" t="s">
        <v>41</v>
      </c>
      <c r="AH44" s="329" t="s">
        <v>13</v>
      </c>
      <c r="AI44" s="329" t="s">
        <v>31</v>
      </c>
      <c r="AJ44" s="329" t="s">
        <v>39</v>
      </c>
      <c r="AK44" s="329" t="s">
        <v>126</v>
      </c>
      <c r="AL44" s="329" t="s">
        <v>376</v>
      </c>
      <c r="AM44" s="330" t="s">
        <v>471</v>
      </c>
      <c r="AN44" s="19"/>
      <c r="AO44" s="334"/>
    </row>
    <row r="45" spans="1:41" x14ac:dyDescent="0.2">
      <c r="A45" s="14"/>
      <c r="B45" s="14"/>
      <c r="C45" s="14"/>
      <c r="D45" s="251" t="s">
        <v>116</v>
      </c>
      <c r="E45" s="252" t="s">
        <v>401</v>
      </c>
      <c r="F45" s="253">
        <f>B4+(31*B6)</f>
        <v>32</v>
      </c>
      <c r="G45" s="333"/>
      <c r="H45" s="334"/>
      <c r="I45" s="8"/>
      <c r="J45" s="25">
        <f>F83</f>
        <v>70</v>
      </c>
      <c r="K45" s="26">
        <f>F82</f>
        <v>69</v>
      </c>
      <c r="L45" s="26">
        <f>F151</f>
        <v>138</v>
      </c>
      <c r="M45" s="26">
        <f>F150</f>
        <v>137</v>
      </c>
      <c r="N45" s="26">
        <f>F79</f>
        <v>66</v>
      </c>
      <c r="O45" s="26">
        <f>F78</f>
        <v>65</v>
      </c>
      <c r="P45" s="26">
        <f>F147</f>
        <v>134</v>
      </c>
      <c r="Q45" s="26">
        <f>F146</f>
        <v>133</v>
      </c>
      <c r="R45" s="26">
        <f>F75</f>
        <v>62</v>
      </c>
      <c r="S45" s="26">
        <f>F74</f>
        <v>61</v>
      </c>
      <c r="T45" s="26">
        <f>F143</f>
        <v>130</v>
      </c>
      <c r="U45" s="26">
        <f>F142</f>
        <v>129</v>
      </c>
      <c r="V45" s="26">
        <f>F71</f>
        <v>58</v>
      </c>
      <c r="W45" s="27">
        <f>F140</f>
        <v>127</v>
      </c>
      <c r="X45" s="341">
        <f t="shared" si="6"/>
        <v>1379</v>
      </c>
      <c r="Y45" s="14"/>
      <c r="Z45" s="328" t="s">
        <v>480</v>
      </c>
      <c r="AA45" s="329" t="s">
        <v>366</v>
      </c>
      <c r="AB45" s="329" t="s">
        <v>96</v>
      </c>
      <c r="AC45" s="329" t="s">
        <v>46</v>
      </c>
      <c r="AD45" s="329" t="s">
        <v>44</v>
      </c>
      <c r="AE45" s="329" t="s">
        <v>61</v>
      </c>
      <c r="AF45" s="329" t="s">
        <v>133</v>
      </c>
      <c r="AG45" s="329" t="s">
        <v>113</v>
      </c>
      <c r="AH45" s="329" t="s">
        <v>122</v>
      </c>
      <c r="AI45" s="329" t="s">
        <v>29</v>
      </c>
      <c r="AJ45" s="329" t="s">
        <v>27</v>
      </c>
      <c r="AK45" s="329" t="s">
        <v>38</v>
      </c>
      <c r="AL45" s="329" t="s">
        <v>18</v>
      </c>
      <c r="AM45" s="330" t="s">
        <v>60</v>
      </c>
      <c r="AN45" s="19"/>
      <c r="AO45" s="334"/>
    </row>
    <row r="46" spans="1:41" x14ac:dyDescent="0.2">
      <c r="A46" s="14"/>
      <c r="B46" s="14"/>
      <c r="C46" s="14"/>
      <c r="D46" s="251" t="s">
        <v>136</v>
      </c>
      <c r="E46" s="252" t="s">
        <v>401</v>
      </c>
      <c r="F46" s="253">
        <f>B4+(32*B6)</f>
        <v>33</v>
      </c>
      <c r="G46" s="333"/>
      <c r="H46" s="334"/>
      <c r="I46" s="8"/>
      <c r="J46" s="25">
        <f>F97</f>
        <v>84</v>
      </c>
      <c r="K46" s="26">
        <f>F96</f>
        <v>83</v>
      </c>
      <c r="L46" s="26">
        <f>F86</f>
        <v>73</v>
      </c>
      <c r="M46" s="26">
        <f>F129</f>
        <v>116</v>
      </c>
      <c r="N46" s="26">
        <f>F135</f>
        <v>122</v>
      </c>
      <c r="O46" s="26">
        <f>F92</f>
        <v>79</v>
      </c>
      <c r="P46" s="26">
        <f>F132</f>
        <v>119</v>
      </c>
      <c r="Q46" s="26">
        <f>F133</f>
        <v>120</v>
      </c>
      <c r="R46" s="26">
        <f>F89</f>
        <v>76</v>
      </c>
      <c r="S46" s="26">
        <f>F130</f>
        <v>117</v>
      </c>
      <c r="T46" s="26">
        <f>F136</f>
        <v>123</v>
      </c>
      <c r="U46" s="26">
        <f>F95</f>
        <v>82</v>
      </c>
      <c r="V46" s="26">
        <f>F85</f>
        <v>72</v>
      </c>
      <c r="W46" s="27">
        <f>F126</f>
        <v>113</v>
      </c>
      <c r="X46" s="341">
        <f t="shared" si="6"/>
        <v>1379</v>
      </c>
      <c r="Y46" s="14"/>
      <c r="Z46" s="328" t="s">
        <v>484</v>
      </c>
      <c r="AA46" s="329" t="s">
        <v>369</v>
      </c>
      <c r="AB46" s="329" t="s">
        <v>94</v>
      </c>
      <c r="AC46" s="329" t="s">
        <v>108</v>
      </c>
      <c r="AD46" s="329" t="s">
        <v>128</v>
      </c>
      <c r="AE46" s="329" t="s">
        <v>70</v>
      </c>
      <c r="AF46" s="329" t="s">
        <v>14</v>
      </c>
      <c r="AG46" s="329" t="s">
        <v>104</v>
      </c>
      <c r="AH46" s="329" t="s">
        <v>106</v>
      </c>
      <c r="AI46" s="329" t="s">
        <v>107</v>
      </c>
      <c r="AJ46" s="329" t="s">
        <v>148</v>
      </c>
      <c r="AK46" s="329" t="s">
        <v>77</v>
      </c>
      <c r="AL46" s="329" t="s">
        <v>21</v>
      </c>
      <c r="AM46" s="330" t="s">
        <v>141</v>
      </c>
      <c r="AN46" s="19"/>
      <c r="AO46" s="334"/>
    </row>
    <row r="47" spans="1:41" x14ac:dyDescent="0.2">
      <c r="A47" s="14"/>
      <c r="B47" s="14"/>
      <c r="C47" s="14"/>
      <c r="D47" s="251" t="s">
        <v>114</v>
      </c>
      <c r="E47" s="252" t="s">
        <v>401</v>
      </c>
      <c r="F47" s="253">
        <f>B4+(33*B6)</f>
        <v>34</v>
      </c>
      <c r="G47" s="333"/>
      <c r="H47" s="334"/>
      <c r="I47" s="8"/>
      <c r="J47" s="25">
        <f>F112</f>
        <v>99</v>
      </c>
      <c r="K47" s="26">
        <f>F99</f>
        <v>86</v>
      </c>
      <c r="L47" s="26">
        <f>F100</f>
        <v>87</v>
      </c>
      <c r="M47" s="26">
        <f>F115</f>
        <v>102</v>
      </c>
      <c r="N47" s="26">
        <f>F102</f>
        <v>89</v>
      </c>
      <c r="O47" s="26">
        <f>F117</f>
        <v>104</v>
      </c>
      <c r="P47" s="26">
        <f>F105</f>
        <v>92</v>
      </c>
      <c r="Q47" s="26">
        <f>F104</f>
        <v>91</v>
      </c>
      <c r="R47" s="26">
        <f>F120</f>
        <v>107</v>
      </c>
      <c r="S47" s="26">
        <f>F107</f>
        <v>94</v>
      </c>
      <c r="T47" s="26">
        <f>F108</f>
        <v>95</v>
      </c>
      <c r="U47" s="26">
        <f>F123</f>
        <v>110</v>
      </c>
      <c r="V47" s="26">
        <f>F124</f>
        <v>111</v>
      </c>
      <c r="W47" s="27">
        <f>F125</f>
        <v>112</v>
      </c>
      <c r="X47" s="341">
        <f t="shared" si="6"/>
        <v>1379</v>
      </c>
      <c r="Y47" s="14"/>
      <c r="Z47" s="328" t="s">
        <v>166</v>
      </c>
      <c r="AA47" s="329" t="s">
        <v>87</v>
      </c>
      <c r="AB47" s="329" t="s">
        <v>163</v>
      </c>
      <c r="AC47" s="329" t="s">
        <v>56</v>
      </c>
      <c r="AD47" s="329" t="s">
        <v>80</v>
      </c>
      <c r="AE47" s="329" t="s">
        <v>145</v>
      </c>
      <c r="AF47" s="329" t="s">
        <v>40</v>
      </c>
      <c r="AG47" s="329" t="s">
        <v>103</v>
      </c>
      <c r="AH47" s="329" t="s">
        <v>89</v>
      </c>
      <c r="AI47" s="329" t="s">
        <v>95</v>
      </c>
      <c r="AJ47" s="329" t="s">
        <v>32</v>
      </c>
      <c r="AK47" s="329" t="s">
        <v>139</v>
      </c>
      <c r="AL47" s="329" t="s">
        <v>385</v>
      </c>
      <c r="AM47" s="330" t="s">
        <v>474</v>
      </c>
      <c r="AN47" s="19"/>
      <c r="AO47" s="334"/>
    </row>
    <row r="48" spans="1:41" x14ac:dyDescent="0.2">
      <c r="A48" s="14"/>
      <c r="B48" s="14"/>
      <c r="C48" s="14"/>
      <c r="D48" s="251" t="s">
        <v>92</v>
      </c>
      <c r="E48" s="252" t="s">
        <v>401</v>
      </c>
      <c r="F48" s="253">
        <f>B4+(34*B6)</f>
        <v>35</v>
      </c>
      <c r="G48" s="333"/>
      <c r="H48" s="334"/>
      <c r="I48" s="8"/>
      <c r="J48" s="25">
        <f>F111</f>
        <v>98</v>
      </c>
      <c r="K48" s="26">
        <f>F113</f>
        <v>100</v>
      </c>
      <c r="L48" s="26">
        <f>F114</f>
        <v>101</v>
      </c>
      <c r="M48" s="26">
        <f>F101</f>
        <v>88</v>
      </c>
      <c r="N48" s="26">
        <f>F116</f>
        <v>103</v>
      </c>
      <c r="O48" s="26">
        <f>F103</f>
        <v>90</v>
      </c>
      <c r="P48" s="26">
        <f>F119</f>
        <v>106</v>
      </c>
      <c r="Q48" s="26">
        <f>F118</f>
        <v>105</v>
      </c>
      <c r="R48" s="26">
        <f>F106</f>
        <v>93</v>
      </c>
      <c r="S48" s="26">
        <f>F121</f>
        <v>108</v>
      </c>
      <c r="T48" s="26">
        <f>F122</f>
        <v>109</v>
      </c>
      <c r="U48" s="26">
        <f>F109</f>
        <v>96</v>
      </c>
      <c r="V48" s="26">
        <f>F110</f>
        <v>97</v>
      </c>
      <c r="W48" s="27">
        <f>F98</f>
        <v>85</v>
      </c>
      <c r="X48" s="341">
        <f t="shared" si="6"/>
        <v>1379</v>
      </c>
      <c r="Y48" s="14"/>
      <c r="Z48" s="328" t="s">
        <v>498</v>
      </c>
      <c r="AA48" s="329" t="s">
        <v>66</v>
      </c>
      <c r="AB48" s="329" t="s">
        <v>51</v>
      </c>
      <c r="AC48" s="329" t="s">
        <v>69</v>
      </c>
      <c r="AD48" s="329" t="s">
        <v>48</v>
      </c>
      <c r="AE48" s="329" t="s">
        <v>71</v>
      </c>
      <c r="AF48" s="329" t="s">
        <v>24</v>
      </c>
      <c r="AG48" s="329" t="s">
        <v>119</v>
      </c>
      <c r="AH48" s="329" t="s">
        <v>153</v>
      </c>
      <c r="AI48" s="329" t="s">
        <v>45</v>
      </c>
      <c r="AJ48" s="329" t="s">
        <v>9</v>
      </c>
      <c r="AK48" s="329" t="s">
        <v>12</v>
      </c>
      <c r="AL48" s="329" t="s">
        <v>391</v>
      </c>
      <c r="AM48" s="330" t="s">
        <v>84</v>
      </c>
      <c r="AN48" s="19"/>
      <c r="AO48" s="334"/>
    </row>
    <row r="49" spans="1:41" x14ac:dyDescent="0.2">
      <c r="A49" s="14"/>
      <c r="B49" s="14"/>
      <c r="C49" s="14"/>
      <c r="D49" s="251" t="s">
        <v>160</v>
      </c>
      <c r="E49" s="252" t="s">
        <v>401</v>
      </c>
      <c r="F49" s="253">
        <f>B4+(35*B6)</f>
        <v>36</v>
      </c>
      <c r="G49" s="333"/>
      <c r="H49" s="334"/>
      <c r="I49" s="8"/>
      <c r="J49" s="25">
        <f>F126</f>
        <v>113</v>
      </c>
      <c r="K49" s="26">
        <f>F138</f>
        <v>125</v>
      </c>
      <c r="L49" s="26">
        <f>F128</f>
        <v>115</v>
      </c>
      <c r="M49" s="26">
        <f>F94</f>
        <v>81</v>
      </c>
      <c r="N49" s="26">
        <f>F93</f>
        <v>80</v>
      </c>
      <c r="O49" s="26">
        <f>F134</f>
        <v>121</v>
      </c>
      <c r="P49" s="26">
        <f>F90</f>
        <v>77</v>
      </c>
      <c r="Q49" s="26">
        <f>F91</f>
        <v>78</v>
      </c>
      <c r="R49" s="26">
        <f>F131</f>
        <v>118</v>
      </c>
      <c r="S49" s="26">
        <f>F88</f>
        <v>75</v>
      </c>
      <c r="T49" s="26">
        <f>F87</f>
        <v>74</v>
      </c>
      <c r="U49" s="26">
        <f>F137</f>
        <v>124</v>
      </c>
      <c r="V49" s="26">
        <f>F127</f>
        <v>114</v>
      </c>
      <c r="W49" s="27">
        <f>F97</f>
        <v>84</v>
      </c>
      <c r="X49" s="341">
        <f t="shared" si="6"/>
        <v>1379</v>
      </c>
      <c r="Y49" s="14"/>
      <c r="Z49" s="328" t="s">
        <v>141</v>
      </c>
      <c r="AA49" s="329" t="s">
        <v>323</v>
      </c>
      <c r="AB49" s="329" t="s">
        <v>22</v>
      </c>
      <c r="AC49" s="329" t="s">
        <v>88</v>
      </c>
      <c r="AD49" s="329" t="s">
        <v>162</v>
      </c>
      <c r="AE49" s="329" t="s">
        <v>36</v>
      </c>
      <c r="AF49" s="329" t="s">
        <v>68</v>
      </c>
      <c r="AG49" s="329" t="s">
        <v>81</v>
      </c>
      <c r="AH49" s="329" t="s">
        <v>58</v>
      </c>
      <c r="AI49" s="329" t="s">
        <v>35</v>
      </c>
      <c r="AJ49" s="329" t="s">
        <v>152</v>
      </c>
      <c r="AK49" s="329" t="s">
        <v>131</v>
      </c>
      <c r="AL49" s="329" t="s">
        <v>134</v>
      </c>
      <c r="AM49" s="330" t="s">
        <v>484</v>
      </c>
      <c r="AN49" s="19"/>
      <c r="AO49" s="334"/>
    </row>
    <row r="50" spans="1:41" x14ac:dyDescent="0.2">
      <c r="A50" s="14"/>
      <c r="B50" s="14"/>
      <c r="C50" s="14"/>
      <c r="D50" s="251" t="s">
        <v>26</v>
      </c>
      <c r="E50" s="252" t="s">
        <v>401</v>
      </c>
      <c r="F50" s="253">
        <f>B4+(36*B6)</f>
        <v>37</v>
      </c>
      <c r="G50" s="333"/>
      <c r="H50" s="334"/>
      <c r="I50" s="8"/>
      <c r="J50" s="25">
        <f>F153</f>
        <v>140</v>
      </c>
      <c r="K50" s="26">
        <f>F152</f>
        <v>139</v>
      </c>
      <c r="L50" s="26">
        <f>F72</f>
        <v>59</v>
      </c>
      <c r="M50" s="26">
        <f>F73</f>
        <v>60</v>
      </c>
      <c r="N50" s="26">
        <f>F149</f>
        <v>136</v>
      </c>
      <c r="O50" s="26">
        <f>F145</f>
        <v>132</v>
      </c>
      <c r="P50" s="26">
        <f>F77</f>
        <v>64</v>
      </c>
      <c r="Q50" s="26">
        <f>F76</f>
        <v>63</v>
      </c>
      <c r="R50" s="26">
        <f>F148</f>
        <v>135</v>
      </c>
      <c r="S50" s="26">
        <f>F144</f>
        <v>131</v>
      </c>
      <c r="T50" s="26">
        <f>F80</f>
        <v>67</v>
      </c>
      <c r="U50" s="26">
        <f>F81</f>
        <v>68</v>
      </c>
      <c r="V50" s="26">
        <f>F141</f>
        <v>128</v>
      </c>
      <c r="W50" s="27">
        <f>F70</f>
        <v>57</v>
      </c>
      <c r="X50" s="341">
        <f t="shared" si="6"/>
        <v>1379</v>
      </c>
      <c r="Y50" s="14"/>
      <c r="Z50" s="328" t="s">
        <v>495</v>
      </c>
      <c r="AA50" s="329" t="s">
        <v>383</v>
      </c>
      <c r="AB50" s="329" t="s">
        <v>50</v>
      </c>
      <c r="AC50" s="329" t="s">
        <v>86</v>
      </c>
      <c r="AD50" s="329" t="s">
        <v>11</v>
      </c>
      <c r="AE50" s="329" t="s">
        <v>97</v>
      </c>
      <c r="AF50" s="329" t="s">
        <v>47</v>
      </c>
      <c r="AG50" s="329" t="s">
        <v>142</v>
      </c>
      <c r="AH50" s="329" t="s">
        <v>111</v>
      </c>
      <c r="AI50" s="329" t="s">
        <v>155</v>
      </c>
      <c r="AJ50" s="329" t="s">
        <v>73</v>
      </c>
      <c r="AK50" s="329" t="s">
        <v>165</v>
      </c>
      <c r="AL50" s="329" t="s">
        <v>175</v>
      </c>
      <c r="AM50" s="330" t="s">
        <v>138</v>
      </c>
      <c r="AN50" s="19"/>
      <c r="AO50" s="334"/>
    </row>
    <row r="51" spans="1:41" x14ac:dyDescent="0.2">
      <c r="A51" s="14"/>
      <c r="B51" s="14"/>
      <c r="C51" s="14"/>
      <c r="D51" s="251" t="s">
        <v>37</v>
      </c>
      <c r="E51" s="252" t="s">
        <v>401</v>
      </c>
      <c r="F51" s="253">
        <f>B4+(37*B6)</f>
        <v>38</v>
      </c>
      <c r="G51" s="333"/>
      <c r="H51" s="334"/>
      <c r="I51" s="8"/>
      <c r="J51" s="25">
        <f>F167</f>
        <v>154</v>
      </c>
      <c r="K51" s="26">
        <f>F155</f>
        <v>142</v>
      </c>
      <c r="L51" s="26">
        <f>F58</f>
        <v>45</v>
      </c>
      <c r="M51" s="26">
        <f>F164</f>
        <v>151</v>
      </c>
      <c r="N51" s="26">
        <f>F60</f>
        <v>47</v>
      </c>
      <c r="O51" s="26">
        <f>F159</f>
        <v>146</v>
      </c>
      <c r="P51" s="26">
        <f>F63</f>
        <v>50</v>
      </c>
      <c r="Q51" s="26">
        <f>F62</f>
        <v>49</v>
      </c>
      <c r="R51" s="26">
        <f>F162</f>
        <v>149</v>
      </c>
      <c r="S51" s="26">
        <f>F163</f>
        <v>150</v>
      </c>
      <c r="T51" s="26">
        <f>F157</f>
        <v>144</v>
      </c>
      <c r="U51" s="26">
        <f>F67</f>
        <v>54</v>
      </c>
      <c r="V51" s="26">
        <f>F68</f>
        <v>55</v>
      </c>
      <c r="W51" s="27">
        <f>F56</f>
        <v>43</v>
      </c>
      <c r="X51" s="341">
        <f t="shared" si="6"/>
        <v>1379</v>
      </c>
      <c r="Y51" s="14"/>
      <c r="Z51" s="328" t="s">
        <v>471</v>
      </c>
      <c r="AA51" s="329" t="s">
        <v>74</v>
      </c>
      <c r="AB51" s="329" t="s">
        <v>125</v>
      </c>
      <c r="AC51" s="329" t="s">
        <v>10</v>
      </c>
      <c r="AD51" s="329" t="s">
        <v>105</v>
      </c>
      <c r="AE51" s="329" t="s">
        <v>75</v>
      </c>
      <c r="AF51" s="329" t="s">
        <v>102</v>
      </c>
      <c r="AG51" s="329" t="s">
        <v>59</v>
      </c>
      <c r="AH51" s="329" t="s">
        <v>30</v>
      </c>
      <c r="AI51" s="329" t="s">
        <v>8</v>
      </c>
      <c r="AJ51" s="329" t="s">
        <v>109</v>
      </c>
      <c r="AK51" s="329" t="s">
        <v>146</v>
      </c>
      <c r="AL51" s="329" t="s">
        <v>400</v>
      </c>
      <c r="AM51" s="330" t="s">
        <v>130</v>
      </c>
      <c r="AN51" s="19"/>
      <c r="AO51" s="334"/>
    </row>
    <row r="52" spans="1:41" x14ac:dyDescent="0.2">
      <c r="A52" s="14"/>
      <c r="B52" s="14"/>
      <c r="C52" s="14"/>
      <c r="D52" s="251" t="s">
        <v>176</v>
      </c>
      <c r="E52" s="252" t="s">
        <v>401</v>
      </c>
      <c r="F52" s="253">
        <f>B4+(38*B6)</f>
        <v>39</v>
      </c>
      <c r="G52" s="333"/>
      <c r="H52" s="334"/>
      <c r="I52" s="8"/>
      <c r="J52" s="25">
        <f>F168</f>
        <v>155</v>
      </c>
      <c r="K52" s="26">
        <f>F169</f>
        <v>156</v>
      </c>
      <c r="L52" s="26">
        <f>F179</f>
        <v>166</v>
      </c>
      <c r="M52" s="26">
        <f>F45</f>
        <v>32</v>
      </c>
      <c r="N52" s="26">
        <f>F172</f>
        <v>159</v>
      </c>
      <c r="O52" s="26">
        <f>F47</f>
        <v>34</v>
      </c>
      <c r="P52" s="26">
        <f>F48</f>
        <v>35</v>
      </c>
      <c r="Q52" s="26">
        <f>F49</f>
        <v>36</v>
      </c>
      <c r="R52" s="26">
        <f>F50</f>
        <v>37</v>
      </c>
      <c r="S52" s="26">
        <f>F177</f>
        <v>164</v>
      </c>
      <c r="T52" s="26">
        <f>F52</f>
        <v>39</v>
      </c>
      <c r="U52" s="26">
        <f>F170</f>
        <v>157</v>
      </c>
      <c r="V52" s="26">
        <f>F180</f>
        <v>167</v>
      </c>
      <c r="W52" s="27">
        <f>F55</f>
        <v>42</v>
      </c>
      <c r="X52" s="341">
        <f t="shared" si="6"/>
        <v>1379</v>
      </c>
      <c r="Y52" s="14"/>
      <c r="Z52" s="328" t="s">
        <v>169</v>
      </c>
      <c r="AA52" s="329" t="s">
        <v>121</v>
      </c>
      <c r="AB52" s="329" t="s">
        <v>62</v>
      </c>
      <c r="AC52" s="329" t="s">
        <v>116</v>
      </c>
      <c r="AD52" s="329" t="s">
        <v>78</v>
      </c>
      <c r="AE52" s="329" t="s">
        <v>114</v>
      </c>
      <c r="AF52" s="329" t="s">
        <v>92</v>
      </c>
      <c r="AG52" s="329" t="s">
        <v>160</v>
      </c>
      <c r="AH52" s="329" t="s">
        <v>26</v>
      </c>
      <c r="AI52" s="329" t="s">
        <v>67</v>
      </c>
      <c r="AJ52" s="329" t="s">
        <v>176</v>
      </c>
      <c r="AK52" s="329" t="s">
        <v>112</v>
      </c>
      <c r="AL52" s="329" t="s">
        <v>397</v>
      </c>
      <c r="AM52" s="330" t="s">
        <v>481</v>
      </c>
      <c r="AN52" s="19"/>
      <c r="AO52" s="334"/>
    </row>
    <row r="53" spans="1:41" x14ac:dyDescent="0.2">
      <c r="A53" s="14"/>
      <c r="B53" s="14"/>
      <c r="C53" s="14"/>
      <c r="D53" s="251" t="s">
        <v>57</v>
      </c>
      <c r="E53" s="252" t="s">
        <v>401</v>
      </c>
      <c r="F53" s="253">
        <f>B4+(39*B6)</f>
        <v>40</v>
      </c>
      <c r="G53" s="333"/>
      <c r="H53" s="334"/>
      <c r="I53" s="8"/>
      <c r="J53" s="25">
        <f>F182</f>
        <v>169</v>
      </c>
      <c r="K53" s="26">
        <f>F194</f>
        <v>181</v>
      </c>
      <c r="L53" s="26">
        <f>F39</f>
        <v>26</v>
      </c>
      <c r="M53" s="26">
        <f>F38</f>
        <v>25</v>
      </c>
      <c r="N53" s="26">
        <f>F191</f>
        <v>178</v>
      </c>
      <c r="O53" s="26">
        <f>F190</f>
        <v>177</v>
      </c>
      <c r="P53" s="26">
        <f>F35</f>
        <v>22</v>
      </c>
      <c r="Q53" s="26">
        <f>F34</f>
        <v>21</v>
      </c>
      <c r="R53" s="26">
        <f>F187</f>
        <v>174</v>
      </c>
      <c r="S53" s="26">
        <f>F186</f>
        <v>173</v>
      </c>
      <c r="T53" s="26">
        <f>F31</f>
        <v>18</v>
      </c>
      <c r="U53" s="26">
        <f>F30</f>
        <v>17</v>
      </c>
      <c r="V53" s="26">
        <f>F183</f>
        <v>170</v>
      </c>
      <c r="W53" s="27">
        <f>F41</f>
        <v>28</v>
      </c>
      <c r="X53" s="341">
        <f t="shared" si="6"/>
        <v>1379</v>
      </c>
      <c r="Y53" s="14"/>
      <c r="Z53" s="328" t="s">
        <v>392</v>
      </c>
      <c r="AA53" s="329" t="s">
        <v>388</v>
      </c>
      <c r="AB53" s="329" t="s">
        <v>159</v>
      </c>
      <c r="AC53" s="329" t="s">
        <v>65</v>
      </c>
      <c r="AD53" s="329" t="s">
        <v>365</v>
      </c>
      <c r="AE53" s="329" t="s">
        <v>367</v>
      </c>
      <c r="AF53" s="329" t="s">
        <v>54</v>
      </c>
      <c r="AG53" s="329" t="s">
        <v>64</v>
      </c>
      <c r="AH53" s="329" t="s">
        <v>374</v>
      </c>
      <c r="AI53" s="329" t="s">
        <v>377</v>
      </c>
      <c r="AJ53" s="329" t="s">
        <v>23</v>
      </c>
      <c r="AK53" s="329" t="s">
        <v>19</v>
      </c>
      <c r="AL53" s="329" t="s">
        <v>384</v>
      </c>
      <c r="AM53" s="330" t="s">
        <v>497</v>
      </c>
      <c r="AN53" s="19"/>
      <c r="AO53" s="334"/>
    </row>
    <row r="54" spans="1:41" ht="12.75" thickBot="1" x14ac:dyDescent="0.25">
      <c r="A54" s="14"/>
      <c r="B54" s="14"/>
      <c r="C54" s="14"/>
      <c r="D54" s="251" t="s">
        <v>379</v>
      </c>
      <c r="E54" s="252" t="s">
        <v>401</v>
      </c>
      <c r="F54" s="264">
        <f>B4+(40*B6)</f>
        <v>41</v>
      </c>
      <c r="G54" s="333"/>
      <c r="H54" s="334"/>
      <c r="I54" s="8"/>
      <c r="J54" s="40">
        <f>F209</f>
        <v>196</v>
      </c>
      <c r="K54" s="41">
        <f>F26</f>
        <v>13</v>
      </c>
      <c r="L54" s="41">
        <f>F207</f>
        <v>194</v>
      </c>
      <c r="M54" s="41">
        <f>F206</f>
        <v>193</v>
      </c>
      <c r="N54" s="41">
        <f>F23</f>
        <v>10</v>
      </c>
      <c r="O54" s="41">
        <f>F22</f>
        <v>9</v>
      </c>
      <c r="P54" s="41">
        <f>F202</f>
        <v>189</v>
      </c>
      <c r="Q54" s="41">
        <f>F21</f>
        <v>8</v>
      </c>
      <c r="R54" s="41">
        <f>F19</f>
        <v>6</v>
      </c>
      <c r="S54" s="41">
        <f>F18</f>
        <v>5</v>
      </c>
      <c r="T54" s="41">
        <f>F199</f>
        <v>186</v>
      </c>
      <c r="U54" s="41">
        <f>F198</f>
        <v>185</v>
      </c>
      <c r="V54" s="41">
        <f>F15</f>
        <v>2</v>
      </c>
      <c r="W54" s="42">
        <f>F196</f>
        <v>183</v>
      </c>
      <c r="X54" s="341">
        <f t="shared" si="6"/>
        <v>1379</v>
      </c>
      <c r="Y54" s="14"/>
      <c r="Z54" s="335" t="s">
        <v>475</v>
      </c>
      <c r="AA54" s="336" t="s">
        <v>375</v>
      </c>
      <c r="AB54" s="336" t="s">
        <v>478</v>
      </c>
      <c r="AC54" s="336" t="s">
        <v>485</v>
      </c>
      <c r="AD54" s="336" t="s">
        <v>115</v>
      </c>
      <c r="AE54" s="336" t="s">
        <v>150</v>
      </c>
      <c r="AF54" s="336" t="s">
        <v>488</v>
      </c>
      <c r="AG54" s="336" t="s">
        <v>83</v>
      </c>
      <c r="AH54" s="336" t="s">
        <v>28</v>
      </c>
      <c r="AI54" s="336" t="s">
        <v>144</v>
      </c>
      <c r="AJ54" s="336" t="s">
        <v>487</v>
      </c>
      <c r="AK54" s="336" t="s">
        <v>483</v>
      </c>
      <c r="AL54" s="336" t="s">
        <v>157</v>
      </c>
      <c r="AM54" s="337" t="s">
        <v>491</v>
      </c>
      <c r="AN54" s="19"/>
      <c r="AO54" s="334"/>
    </row>
    <row r="55" spans="1:41" x14ac:dyDescent="0.2">
      <c r="A55" s="14"/>
      <c r="B55" s="14"/>
      <c r="C55" s="14"/>
      <c r="D55" s="251" t="s">
        <v>481</v>
      </c>
      <c r="E55" s="252" t="s">
        <v>401</v>
      </c>
      <c r="F55" s="253">
        <f>B4+(41*B6)</f>
        <v>42</v>
      </c>
      <c r="G55" s="333"/>
      <c r="H55" s="334"/>
      <c r="I55" s="8"/>
      <c r="J55" s="50">
        <f t="shared" ref="J55:W55" si="7">J41+J42+J43+J44+J45+J46+J47+J48+J49+J50+J51+J52+J53+J54</f>
        <v>1379</v>
      </c>
      <c r="K55" s="51">
        <f t="shared" si="7"/>
        <v>1379</v>
      </c>
      <c r="L55" s="51">
        <f t="shared" si="7"/>
        <v>1379</v>
      </c>
      <c r="M55" s="51">
        <f t="shared" si="7"/>
        <v>1379</v>
      </c>
      <c r="N55" s="51">
        <f t="shared" si="7"/>
        <v>1379</v>
      </c>
      <c r="O55" s="51">
        <f t="shared" si="7"/>
        <v>1379</v>
      </c>
      <c r="P55" s="51">
        <f t="shared" si="7"/>
        <v>1379</v>
      </c>
      <c r="Q55" s="51">
        <f t="shared" si="7"/>
        <v>1379</v>
      </c>
      <c r="R55" s="51">
        <f t="shared" si="7"/>
        <v>1379</v>
      </c>
      <c r="S55" s="51">
        <f t="shared" si="7"/>
        <v>1379</v>
      </c>
      <c r="T55" s="51">
        <f t="shared" si="7"/>
        <v>1379</v>
      </c>
      <c r="U55" s="51">
        <f t="shared" si="7"/>
        <v>1379</v>
      </c>
      <c r="V55" s="51">
        <f t="shared" si="7"/>
        <v>1379</v>
      </c>
      <c r="W55" s="51">
        <f t="shared" si="7"/>
        <v>1379</v>
      </c>
      <c r="X55" s="342">
        <f>J41+K42+L43+M44+N45+O46+P47+Q48+R49+S50+T51+U52+V53+W54</f>
        <v>1379</v>
      </c>
      <c r="Y55" s="14"/>
      <c r="Z55" s="280" t="s">
        <v>503</v>
      </c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9"/>
      <c r="AO55" s="334"/>
    </row>
    <row r="56" spans="1:41" ht="12.75" thickBot="1" x14ac:dyDescent="0.25">
      <c r="A56" s="14"/>
      <c r="B56" s="14"/>
      <c r="C56" s="14"/>
      <c r="D56" s="251" t="s">
        <v>130</v>
      </c>
      <c r="E56" s="252" t="s">
        <v>401</v>
      </c>
      <c r="F56" s="253">
        <f>B4+(42*B6)</f>
        <v>43</v>
      </c>
      <c r="G56" s="333"/>
      <c r="H56" s="334"/>
      <c r="I56" s="8"/>
      <c r="J56" s="55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343">
        <f>J54+K53+L52+M51+N50+O49+P48+Q47+R46+S45+T44+U43+V42+W41</f>
        <v>1379</v>
      </c>
      <c r="Y56" s="14"/>
      <c r="Z56" s="344" t="s">
        <v>504</v>
      </c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9"/>
      <c r="AO56" s="334"/>
    </row>
    <row r="57" spans="1:41" ht="12.75" thickBot="1" x14ac:dyDescent="0.25">
      <c r="A57" s="14"/>
      <c r="B57" s="14"/>
      <c r="C57" s="14"/>
      <c r="D57" s="251" t="s">
        <v>149</v>
      </c>
      <c r="E57" s="252" t="s">
        <v>401</v>
      </c>
      <c r="F57" s="253">
        <f>B4+(43*B6)</f>
        <v>44</v>
      </c>
      <c r="G57" s="333"/>
      <c r="H57" s="334"/>
      <c r="I57" s="65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344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71"/>
      <c r="AO57" s="334"/>
    </row>
    <row r="58" spans="1:41" ht="12.75" thickBot="1" x14ac:dyDescent="0.25">
      <c r="A58" s="14"/>
      <c r="B58" s="14"/>
      <c r="C58" s="14"/>
      <c r="D58" s="251" t="s">
        <v>125</v>
      </c>
      <c r="E58" s="252" t="s">
        <v>401</v>
      </c>
      <c r="F58" s="253">
        <f>B4+(44*B6)</f>
        <v>45</v>
      </c>
      <c r="G58" s="333"/>
      <c r="H58" s="334"/>
      <c r="AO58" s="334"/>
    </row>
    <row r="59" spans="1:41" ht="12.75" thickBot="1" x14ac:dyDescent="0.25">
      <c r="A59" s="14"/>
      <c r="B59" s="14"/>
      <c r="C59" s="14"/>
      <c r="D59" s="251" t="s">
        <v>39</v>
      </c>
      <c r="E59" s="252" t="s">
        <v>401</v>
      </c>
      <c r="F59" s="264">
        <f>B4+(45*B6)</f>
        <v>46</v>
      </c>
      <c r="G59" s="333"/>
      <c r="H59" s="334"/>
      <c r="I59" s="2"/>
      <c r="J59" s="3"/>
      <c r="K59" s="3"/>
      <c r="L59" s="3"/>
      <c r="M59" s="3"/>
      <c r="N59" s="3"/>
      <c r="O59" s="3"/>
      <c r="P59" s="321" t="s">
        <v>505</v>
      </c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4" t="s">
        <v>506</v>
      </c>
      <c r="AG59" s="3"/>
      <c r="AH59" s="3"/>
      <c r="AI59" s="3"/>
      <c r="AJ59" s="3"/>
      <c r="AK59" s="3"/>
      <c r="AL59" s="3"/>
      <c r="AM59" s="3"/>
      <c r="AN59" s="6"/>
      <c r="AO59" s="334"/>
    </row>
    <row r="60" spans="1:41" x14ac:dyDescent="0.2">
      <c r="A60" s="14"/>
      <c r="B60" s="14"/>
      <c r="C60" s="14"/>
      <c r="D60" s="251" t="s">
        <v>105</v>
      </c>
      <c r="E60" s="252" t="s">
        <v>401</v>
      </c>
      <c r="F60" s="264">
        <f>B4+(46*B6)</f>
        <v>47</v>
      </c>
      <c r="G60" s="333"/>
      <c r="H60" s="334"/>
      <c r="I60" s="8"/>
      <c r="J60" s="9">
        <f>F27</f>
        <v>14</v>
      </c>
      <c r="K60" s="10">
        <f>F197</f>
        <v>184</v>
      </c>
      <c r="L60" s="10">
        <f>F16</f>
        <v>3</v>
      </c>
      <c r="M60" s="10">
        <f>F17</f>
        <v>4</v>
      </c>
      <c r="N60" s="10">
        <f>F200</f>
        <v>187</v>
      </c>
      <c r="O60" s="10">
        <f>F201</f>
        <v>188</v>
      </c>
      <c r="P60" s="10">
        <f>F20</f>
        <v>7</v>
      </c>
      <c r="Q60" s="10">
        <f>F203</f>
        <v>190</v>
      </c>
      <c r="R60" s="10">
        <f>F204</f>
        <v>191</v>
      </c>
      <c r="S60" s="10">
        <f>F205</f>
        <v>192</v>
      </c>
      <c r="T60" s="10">
        <f>F24</f>
        <v>11</v>
      </c>
      <c r="U60" s="10">
        <f>F25</f>
        <v>12</v>
      </c>
      <c r="V60" s="10">
        <f>F208</f>
        <v>195</v>
      </c>
      <c r="W60" s="11">
        <f>F14</f>
        <v>1</v>
      </c>
      <c r="X60" s="340">
        <f t="shared" ref="X60:X73" si="8">J60+K60+L60+M60+N60+O60+P60+Q60+R60+S60+T60+U60+V60+W60</f>
        <v>1379</v>
      </c>
      <c r="Y60" s="14"/>
      <c r="Z60" s="323" t="s">
        <v>490</v>
      </c>
      <c r="AA60" s="324" t="s">
        <v>472</v>
      </c>
      <c r="AB60" s="324" t="s">
        <v>72</v>
      </c>
      <c r="AC60" s="324" t="s">
        <v>82</v>
      </c>
      <c r="AD60" s="324" t="s">
        <v>493</v>
      </c>
      <c r="AE60" s="324" t="s">
        <v>496</v>
      </c>
      <c r="AF60" s="324" t="s">
        <v>43</v>
      </c>
      <c r="AG60" s="324" t="s">
        <v>473</v>
      </c>
      <c r="AH60" s="324" t="s">
        <v>470</v>
      </c>
      <c r="AI60" s="324" t="s">
        <v>482</v>
      </c>
      <c r="AJ60" s="324" t="s">
        <v>120</v>
      </c>
      <c r="AK60" s="324" t="s">
        <v>168</v>
      </c>
      <c r="AL60" s="324" t="s">
        <v>494</v>
      </c>
      <c r="AM60" s="325" t="s">
        <v>55</v>
      </c>
      <c r="AN60" s="19"/>
      <c r="AO60" s="334"/>
    </row>
    <row r="61" spans="1:41" x14ac:dyDescent="0.2">
      <c r="A61" s="14"/>
      <c r="B61" s="14"/>
      <c r="C61" s="14"/>
      <c r="D61" s="251" t="s">
        <v>13</v>
      </c>
      <c r="E61" s="252" t="s">
        <v>401</v>
      </c>
      <c r="F61" s="253">
        <f>B4+(47*B6)</f>
        <v>48</v>
      </c>
      <c r="G61" s="333"/>
      <c r="H61" s="334"/>
      <c r="I61" s="8"/>
      <c r="J61" s="25">
        <f>F28</f>
        <v>15</v>
      </c>
      <c r="K61" s="26">
        <f>F40</f>
        <v>27</v>
      </c>
      <c r="L61" s="26">
        <f>F193</f>
        <v>180</v>
      </c>
      <c r="M61" s="26">
        <f>F192</f>
        <v>179</v>
      </c>
      <c r="N61" s="26">
        <f>F37</f>
        <v>24</v>
      </c>
      <c r="O61" s="26">
        <f>F36</f>
        <v>23</v>
      </c>
      <c r="P61" s="26">
        <f>F188</f>
        <v>175</v>
      </c>
      <c r="Q61" s="26">
        <f>F189</f>
        <v>176</v>
      </c>
      <c r="R61" s="26">
        <f>F33</f>
        <v>20</v>
      </c>
      <c r="S61" s="26">
        <f>F32</f>
        <v>19</v>
      </c>
      <c r="T61" s="26">
        <f>F185</f>
        <v>172</v>
      </c>
      <c r="U61" s="26">
        <f>F184</f>
        <v>171</v>
      </c>
      <c r="V61" s="26">
        <f>F29</f>
        <v>16</v>
      </c>
      <c r="W61" s="27">
        <f>F195</f>
        <v>182</v>
      </c>
      <c r="X61" s="341">
        <f t="shared" si="8"/>
        <v>1379</v>
      </c>
      <c r="Y61" s="14"/>
      <c r="Z61" s="328" t="s">
        <v>118</v>
      </c>
      <c r="AA61" s="329" t="s">
        <v>387</v>
      </c>
      <c r="AB61" s="329" t="s">
        <v>393</v>
      </c>
      <c r="AC61" s="329" t="s">
        <v>396</v>
      </c>
      <c r="AD61" s="329" t="s">
        <v>127</v>
      </c>
      <c r="AE61" s="329" t="s">
        <v>100</v>
      </c>
      <c r="AF61" s="329" t="s">
        <v>378</v>
      </c>
      <c r="AG61" s="329" t="s">
        <v>386</v>
      </c>
      <c r="AH61" s="329" t="s">
        <v>34</v>
      </c>
      <c r="AI61" s="329" t="s">
        <v>91</v>
      </c>
      <c r="AJ61" s="329" t="s">
        <v>373</v>
      </c>
      <c r="AK61" s="329" t="s">
        <v>368</v>
      </c>
      <c r="AL61" s="329" t="s">
        <v>17</v>
      </c>
      <c r="AM61" s="330" t="s">
        <v>479</v>
      </c>
      <c r="AN61" s="19"/>
      <c r="AO61" s="334"/>
    </row>
    <row r="62" spans="1:41" x14ac:dyDescent="0.2">
      <c r="A62" s="14"/>
      <c r="B62" s="14"/>
      <c r="C62" s="14"/>
      <c r="D62" s="251" t="s">
        <v>59</v>
      </c>
      <c r="E62" s="252" t="s">
        <v>401</v>
      </c>
      <c r="F62" s="253">
        <f>B4+(48*B6)</f>
        <v>49</v>
      </c>
      <c r="G62" s="333"/>
      <c r="H62" s="334"/>
      <c r="I62" s="8"/>
      <c r="J62" s="25">
        <f>F42</f>
        <v>29</v>
      </c>
      <c r="K62" s="26">
        <f>F43</f>
        <v>30</v>
      </c>
      <c r="L62" s="26">
        <f>F53</f>
        <v>40</v>
      </c>
      <c r="M62" s="26">
        <f>F171</f>
        <v>158</v>
      </c>
      <c r="N62" s="26">
        <f>F46</f>
        <v>33</v>
      </c>
      <c r="O62" s="26">
        <f>F173</f>
        <v>160</v>
      </c>
      <c r="P62" s="26">
        <f>F174</f>
        <v>161</v>
      </c>
      <c r="Q62" s="26">
        <f>F175</f>
        <v>162</v>
      </c>
      <c r="R62" s="26">
        <f>F176</f>
        <v>163</v>
      </c>
      <c r="S62" s="26">
        <f>F51</f>
        <v>38</v>
      </c>
      <c r="T62" s="26">
        <f>F178</f>
        <v>165</v>
      </c>
      <c r="U62" s="26">
        <f>F44</f>
        <v>31</v>
      </c>
      <c r="V62" s="26">
        <f>F54</f>
        <v>41</v>
      </c>
      <c r="W62" s="27">
        <f>F181</f>
        <v>168</v>
      </c>
      <c r="X62" s="341">
        <f t="shared" si="8"/>
        <v>1379</v>
      </c>
      <c r="Y62" s="14"/>
      <c r="Z62" s="328" t="s">
        <v>93</v>
      </c>
      <c r="AA62" s="329" t="s">
        <v>49</v>
      </c>
      <c r="AB62" s="329" t="s">
        <v>57</v>
      </c>
      <c r="AC62" s="329" t="s">
        <v>147</v>
      </c>
      <c r="AD62" s="329" t="s">
        <v>136</v>
      </c>
      <c r="AE62" s="329" t="s">
        <v>52</v>
      </c>
      <c r="AF62" s="329" t="s">
        <v>25</v>
      </c>
      <c r="AG62" s="329" t="s">
        <v>143</v>
      </c>
      <c r="AH62" s="329" t="s">
        <v>79</v>
      </c>
      <c r="AI62" s="329" t="s">
        <v>37</v>
      </c>
      <c r="AJ62" s="329" t="s">
        <v>158</v>
      </c>
      <c r="AK62" s="329" t="s">
        <v>16</v>
      </c>
      <c r="AL62" s="329" t="s">
        <v>379</v>
      </c>
      <c r="AM62" s="330" t="s">
        <v>492</v>
      </c>
      <c r="AN62" s="19"/>
      <c r="AO62" s="334"/>
    </row>
    <row r="63" spans="1:41" x14ac:dyDescent="0.2">
      <c r="A63" s="14"/>
      <c r="B63" s="14"/>
      <c r="C63" s="14"/>
      <c r="D63" s="251" t="s">
        <v>102</v>
      </c>
      <c r="E63" s="252" t="s">
        <v>401</v>
      </c>
      <c r="F63" s="264">
        <f>B4+(49*B6)</f>
        <v>50</v>
      </c>
      <c r="G63" s="333"/>
      <c r="H63" s="334"/>
      <c r="I63" s="8"/>
      <c r="J63" s="25">
        <f>F56</f>
        <v>43</v>
      </c>
      <c r="K63" s="26">
        <f>F57</f>
        <v>44</v>
      </c>
      <c r="L63" s="26">
        <f>F165</f>
        <v>152</v>
      </c>
      <c r="M63" s="26">
        <f>F66</f>
        <v>53</v>
      </c>
      <c r="N63" s="26">
        <f>F158</f>
        <v>145</v>
      </c>
      <c r="O63" s="26">
        <f>F64</f>
        <v>51</v>
      </c>
      <c r="P63" s="26">
        <f>F161</f>
        <v>148</v>
      </c>
      <c r="Q63" s="26">
        <f>F160</f>
        <v>147</v>
      </c>
      <c r="R63" s="26">
        <f>F61</f>
        <v>48</v>
      </c>
      <c r="S63" s="26">
        <f>F65</f>
        <v>52</v>
      </c>
      <c r="T63" s="26">
        <f>F59</f>
        <v>46</v>
      </c>
      <c r="U63" s="26">
        <f>F156</f>
        <v>143</v>
      </c>
      <c r="V63" s="26">
        <f>F166</f>
        <v>153</v>
      </c>
      <c r="W63" s="27">
        <f>F167</f>
        <v>154</v>
      </c>
      <c r="X63" s="341">
        <f t="shared" si="8"/>
        <v>1379</v>
      </c>
      <c r="Y63" s="14"/>
      <c r="Z63" s="328" t="s">
        <v>130</v>
      </c>
      <c r="AA63" s="329" t="s">
        <v>149</v>
      </c>
      <c r="AB63" s="329" t="s">
        <v>123</v>
      </c>
      <c r="AC63" s="329" t="s">
        <v>135</v>
      </c>
      <c r="AD63" s="329" t="s">
        <v>63</v>
      </c>
      <c r="AE63" s="329" t="s">
        <v>101</v>
      </c>
      <c r="AF63" s="329" t="s">
        <v>98</v>
      </c>
      <c r="AG63" s="329" t="s">
        <v>41</v>
      </c>
      <c r="AH63" s="329" t="s">
        <v>13</v>
      </c>
      <c r="AI63" s="329" t="s">
        <v>31</v>
      </c>
      <c r="AJ63" s="329" t="s">
        <v>39</v>
      </c>
      <c r="AK63" s="329" t="s">
        <v>126</v>
      </c>
      <c r="AL63" s="329" t="s">
        <v>376</v>
      </c>
      <c r="AM63" s="330" t="s">
        <v>471</v>
      </c>
      <c r="AN63" s="19"/>
      <c r="AO63" s="334"/>
    </row>
    <row r="64" spans="1:41" x14ac:dyDescent="0.2">
      <c r="A64" s="14"/>
      <c r="B64" s="14"/>
      <c r="C64" s="14"/>
      <c r="D64" s="251" t="s">
        <v>101</v>
      </c>
      <c r="E64" s="252" t="s">
        <v>401</v>
      </c>
      <c r="F64" s="264">
        <f>B4+(50*B6)</f>
        <v>51</v>
      </c>
      <c r="G64" s="333"/>
      <c r="H64" s="334"/>
      <c r="I64" s="8"/>
      <c r="J64" s="25">
        <f>F83</f>
        <v>70</v>
      </c>
      <c r="K64" s="26">
        <f>F82</f>
        <v>69</v>
      </c>
      <c r="L64" s="26">
        <f>F151</f>
        <v>138</v>
      </c>
      <c r="M64" s="26">
        <f>F150</f>
        <v>137</v>
      </c>
      <c r="N64" s="26">
        <f>F79</f>
        <v>66</v>
      </c>
      <c r="O64" s="26">
        <f>F78</f>
        <v>65</v>
      </c>
      <c r="P64" s="26">
        <f>F147</f>
        <v>134</v>
      </c>
      <c r="Q64" s="26">
        <f>F146</f>
        <v>133</v>
      </c>
      <c r="R64" s="26">
        <f>F75</f>
        <v>62</v>
      </c>
      <c r="S64" s="26">
        <f>F74</f>
        <v>61</v>
      </c>
      <c r="T64" s="26">
        <f>F143</f>
        <v>130</v>
      </c>
      <c r="U64" s="26">
        <f>F142</f>
        <v>129</v>
      </c>
      <c r="V64" s="26">
        <f>F71</f>
        <v>58</v>
      </c>
      <c r="W64" s="27">
        <f>F140</f>
        <v>127</v>
      </c>
      <c r="X64" s="341">
        <f t="shared" si="8"/>
        <v>1379</v>
      </c>
      <c r="Y64" s="14"/>
      <c r="Z64" s="328" t="s">
        <v>480</v>
      </c>
      <c r="AA64" s="329" t="s">
        <v>366</v>
      </c>
      <c r="AB64" s="329" t="s">
        <v>96</v>
      </c>
      <c r="AC64" s="329" t="s">
        <v>46</v>
      </c>
      <c r="AD64" s="329" t="s">
        <v>44</v>
      </c>
      <c r="AE64" s="329" t="s">
        <v>61</v>
      </c>
      <c r="AF64" s="329" t="s">
        <v>133</v>
      </c>
      <c r="AG64" s="329" t="s">
        <v>113</v>
      </c>
      <c r="AH64" s="329" t="s">
        <v>122</v>
      </c>
      <c r="AI64" s="329" t="s">
        <v>29</v>
      </c>
      <c r="AJ64" s="329" t="s">
        <v>27</v>
      </c>
      <c r="AK64" s="329" t="s">
        <v>38</v>
      </c>
      <c r="AL64" s="329" t="s">
        <v>18</v>
      </c>
      <c r="AM64" s="330" t="s">
        <v>60</v>
      </c>
      <c r="AN64" s="19"/>
      <c r="AO64" s="334"/>
    </row>
    <row r="65" spans="1:41" x14ac:dyDescent="0.2">
      <c r="A65" s="14"/>
      <c r="B65" s="14"/>
      <c r="C65" s="14"/>
      <c r="D65" s="251" t="s">
        <v>31</v>
      </c>
      <c r="E65" s="252" t="s">
        <v>401</v>
      </c>
      <c r="F65" s="253">
        <f>B4+(51*B6)</f>
        <v>52</v>
      </c>
      <c r="G65" s="333"/>
      <c r="H65" s="334"/>
      <c r="I65" s="8"/>
      <c r="J65" s="25">
        <f>F97</f>
        <v>84</v>
      </c>
      <c r="K65" s="26">
        <f>F96</f>
        <v>83</v>
      </c>
      <c r="L65" s="26">
        <f>F128</f>
        <v>115</v>
      </c>
      <c r="M65" s="26">
        <f>F129</f>
        <v>116</v>
      </c>
      <c r="N65" s="26">
        <f>F93</f>
        <v>80</v>
      </c>
      <c r="O65" s="26">
        <f>F92</f>
        <v>79</v>
      </c>
      <c r="P65" s="26">
        <f>F132</f>
        <v>119</v>
      </c>
      <c r="Q65" s="26">
        <f>F133</f>
        <v>120</v>
      </c>
      <c r="R65" s="26">
        <f>F89</f>
        <v>76</v>
      </c>
      <c r="S65" s="26">
        <f>F88</f>
        <v>75</v>
      </c>
      <c r="T65" s="26">
        <f>F136</f>
        <v>123</v>
      </c>
      <c r="U65" s="26">
        <f>F137</f>
        <v>124</v>
      </c>
      <c r="V65" s="26">
        <f>F85</f>
        <v>72</v>
      </c>
      <c r="W65" s="27">
        <f>F126</f>
        <v>113</v>
      </c>
      <c r="X65" s="341">
        <f t="shared" si="8"/>
        <v>1379</v>
      </c>
      <c r="Y65" s="14"/>
      <c r="Z65" s="328" t="s">
        <v>484</v>
      </c>
      <c r="AA65" s="329" t="s">
        <v>369</v>
      </c>
      <c r="AB65" s="329" t="s">
        <v>22</v>
      </c>
      <c r="AC65" s="329" t="s">
        <v>108</v>
      </c>
      <c r="AD65" s="329" t="s">
        <v>162</v>
      </c>
      <c r="AE65" s="329" t="s">
        <v>70</v>
      </c>
      <c r="AF65" s="329" t="s">
        <v>14</v>
      </c>
      <c r="AG65" s="329" t="s">
        <v>104</v>
      </c>
      <c r="AH65" s="329" t="s">
        <v>106</v>
      </c>
      <c r="AI65" s="329" t="s">
        <v>35</v>
      </c>
      <c r="AJ65" s="329" t="s">
        <v>148</v>
      </c>
      <c r="AK65" s="329" t="s">
        <v>131</v>
      </c>
      <c r="AL65" s="329" t="s">
        <v>21</v>
      </c>
      <c r="AM65" s="330" t="s">
        <v>141</v>
      </c>
      <c r="AN65" s="19"/>
      <c r="AO65" s="334"/>
    </row>
    <row r="66" spans="1:41" x14ac:dyDescent="0.2">
      <c r="A66" s="14"/>
      <c r="B66" s="14"/>
      <c r="C66" s="14"/>
      <c r="D66" s="251" t="s">
        <v>135</v>
      </c>
      <c r="E66" s="252" t="s">
        <v>401</v>
      </c>
      <c r="F66" s="253">
        <f>B4+(52*B6)</f>
        <v>53</v>
      </c>
      <c r="G66" s="333"/>
      <c r="H66" s="334"/>
      <c r="I66" s="8"/>
      <c r="J66" s="25">
        <f>F112</f>
        <v>99</v>
      </c>
      <c r="K66" s="26">
        <f>F99</f>
        <v>86</v>
      </c>
      <c r="L66" s="26">
        <f>F100</f>
        <v>87</v>
      </c>
      <c r="M66" s="26">
        <f>F115</f>
        <v>102</v>
      </c>
      <c r="N66" s="26">
        <f>F102</f>
        <v>89</v>
      </c>
      <c r="O66" s="26">
        <f>F117</f>
        <v>104</v>
      </c>
      <c r="P66" s="26">
        <f>F105</f>
        <v>92</v>
      </c>
      <c r="Q66" s="26">
        <f>F104</f>
        <v>91</v>
      </c>
      <c r="R66" s="26">
        <f>F120</f>
        <v>107</v>
      </c>
      <c r="S66" s="26">
        <f>F107</f>
        <v>94</v>
      </c>
      <c r="T66" s="26">
        <f>F108</f>
        <v>95</v>
      </c>
      <c r="U66" s="26">
        <f>F123</f>
        <v>110</v>
      </c>
      <c r="V66" s="26">
        <f>F124</f>
        <v>111</v>
      </c>
      <c r="W66" s="27">
        <f>F125</f>
        <v>112</v>
      </c>
      <c r="X66" s="341">
        <f t="shared" si="8"/>
        <v>1379</v>
      </c>
      <c r="Y66" s="14"/>
      <c r="Z66" s="328" t="s">
        <v>166</v>
      </c>
      <c r="AA66" s="329" t="s">
        <v>87</v>
      </c>
      <c r="AB66" s="329" t="s">
        <v>163</v>
      </c>
      <c r="AC66" s="329" t="s">
        <v>56</v>
      </c>
      <c r="AD66" s="329" t="s">
        <v>80</v>
      </c>
      <c r="AE66" s="329" t="s">
        <v>145</v>
      </c>
      <c r="AF66" s="329" t="s">
        <v>40</v>
      </c>
      <c r="AG66" s="329" t="s">
        <v>103</v>
      </c>
      <c r="AH66" s="329" t="s">
        <v>89</v>
      </c>
      <c r="AI66" s="329" t="s">
        <v>95</v>
      </c>
      <c r="AJ66" s="329" t="s">
        <v>32</v>
      </c>
      <c r="AK66" s="329" t="s">
        <v>139</v>
      </c>
      <c r="AL66" s="329" t="s">
        <v>385</v>
      </c>
      <c r="AM66" s="330" t="s">
        <v>474</v>
      </c>
      <c r="AN66" s="19"/>
      <c r="AO66" s="334"/>
    </row>
    <row r="67" spans="1:41" x14ac:dyDescent="0.2">
      <c r="A67" s="14"/>
      <c r="B67" s="14"/>
      <c r="C67" s="14"/>
      <c r="D67" s="251" t="s">
        <v>146</v>
      </c>
      <c r="E67" s="252" t="s">
        <v>401</v>
      </c>
      <c r="F67" s="264">
        <f>B4+(53*B6)</f>
        <v>54</v>
      </c>
      <c r="G67" s="333"/>
      <c r="H67" s="334"/>
      <c r="I67" s="8"/>
      <c r="J67" s="25">
        <f>F111</f>
        <v>98</v>
      </c>
      <c r="K67" s="26">
        <f>F113</f>
        <v>100</v>
      </c>
      <c r="L67" s="26">
        <f>F114</f>
        <v>101</v>
      </c>
      <c r="M67" s="26">
        <f>F101</f>
        <v>88</v>
      </c>
      <c r="N67" s="26">
        <f>F116</f>
        <v>103</v>
      </c>
      <c r="O67" s="26">
        <f>F103</f>
        <v>90</v>
      </c>
      <c r="P67" s="26">
        <f>F119</f>
        <v>106</v>
      </c>
      <c r="Q67" s="26">
        <f>F118</f>
        <v>105</v>
      </c>
      <c r="R67" s="26">
        <f>F106</f>
        <v>93</v>
      </c>
      <c r="S67" s="26">
        <f>F121</f>
        <v>108</v>
      </c>
      <c r="T67" s="26">
        <f>F122</f>
        <v>109</v>
      </c>
      <c r="U67" s="26">
        <f>F109</f>
        <v>96</v>
      </c>
      <c r="V67" s="26">
        <f>F110</f>
        <v>97</v>
      </c>
      <c r="W67" s="27">
        <f>F98</f>
        <v>85</v>
      </c>
      <c r="X67" s="341">
        <f t="shared" si="8"/>
        <v>1379</v>
      </c>
      <c r="Y67" s="14"/>
      <c r="Z67" s="328" t="s">
        <v>498</v>
      </c>
      <c r="AA67" s="329" t="s">
        <v>66</v>
      </c>
      <c r="AB67" s="329" t="s">
        <v>51</v>
      </c>
      <c r="AC67" s="329" t="s">
        <v>69</v>
      </c>
      <c r="AD67" s="329" t="s">
        <v>48</v>
      </c>
      <c r="AE67" s="329" t="s">
        <v>71</v>
      </c>
      <c r="AF67" s="329" t="s">
        <v>24</v>
      </c>
      <c r="AG67" s="329" t="s">
        <v>119</v>
      </c>
      <c r="AH67" s="329" t="s">
        <v>153</v>
      </c>
      <c r="AI67" s="329" t="s">
        <v>45</v>
      </c>
      <c r="AJ67" s="329" t="s">
        <v>9</v>
      </c>
      <c r="AK67" s="329" t="s">
        <v>12</v>
      </c>
      <c r="AL67" s="329" t="s">
        <v>391</v>
      </c>
      <c r="AM67" s="330" t="s">
        <v>84</v>
      </c>
      <c r="AN67" s="19"/>
      <c r="AO67" s="334"/>
    </row>
    <row r="68" spans="1:41" x14ac:dyDescent="0.2">
      <c r="A68" s="14"/>
      <c r="B68" s="14"/>
      <c r="C68" s="14"/>
      <c r="D68" s="251" t="s">
        <v>400</v>
      </c>
      <c r="E68" s="252" t="s">
        <v>401</v>
      </c>
      <c r="F68" s="264">
        <f>B4+(54*B6)</f>
        <v>55</v>
      </c>
      <c r="G68" s="333"/>
      <c r="H68" s="334"/>
      <c r="I68" s="8"/>
      <c r="J68" s="25">
        <f>F126</f>
        <v>113</v>
      </c>
      <c r="K68" s="26">
        <f>F138</f>
        <v>125</v>
      </c>
      <c r="L68" s="26">
        <f>F86</f>
        <v>73</v>
      </c>
      <c r="M68" s="26">
        <f>F94</f>
        <v>81</v>
      </c>
      <c r="N68" s="26">
        <f>F135</f>
        <v>122</v>
      </c>
      <c r="O68" s="26">
        <f>F134</f>
        <v>121</v>
      </c>
      <c r="P68" s="26">
        <f>F90</f>
        <v>77</v>
      </c>
      <c r="Q68" s="26">
        <f>F91</f>
        <v>78</v>
      </c>
      <c r="R68" s="26">
        <f>F131</f>
        <v>118</v>
      </c>
      <c r="S68" s="26">
        <f>F130</f>
        <v>117</v>
      </c>
      <c r="T68" s="26">
        <f>F87</f>
        <v>74</v>
      </c>
      <c r="U68" s="26">
        <f>F95</f>
        <v>82</v>
      </c>
      <c r="V68" s="26">
        <f>F127</f>
        <v>114</v>
      </c>
      <c r="W68" s="27">
        <f>F97</f>
        <v>84</v>
      </c>
      <c r="X68" s="341">
        <f t="shared" si="8"/>
        <v>1379</v>
      </c>
      <c r="Y68" s="14"/>
      <c r="Z68" s="328" t="s">
        <v>141</v>
      </c>
      <c r="AA68" s="329" t="s">
        <v>323</v>
      </c>
      <c r="AB68" s="329" t="s">
        <v>94</v>
      </c>
      <c r="AC68" s="329" t="s">
        <v>88</v>
      </c>
      <c r="AD68" s="329" t="s">
        <v>128</v>
      </c>
      <c r="AE68" s="329" t="s">
        <v>36</v>
      </c>
      <c r="AF68" s="329" t="s">
        <v>68</v>
      </c>
      <c r="AG68" s="329" t="s">
        <v>81</v>
      </c>
      <c r="AH68" s="329" t="s">
        <v>58</v>
      </c>
      <c r="AI68" s="329" t="s">
        <v>107</v>
      </c>
      <c r="AJ68" s="329" t="s">
        <v>152</v>
      </c>
      <c r="AK68" s="329" t="s">
        <v>77</v>
      </c>
      <c r="AL68" s="329" t="s">
        <v>134</v>
      </c>
      <c r="AM68" s="330" t="s">
        <v>484</v>
      </c>
      <c r="AN68" s="19"/>
      <c r="AO68" s="334"/>
    </row>
    <row r="69" spans="1:41" x14ac:dyDescent="0.2">
      <c r="A69" s="14"/>
      <c r="B69" s="14"/>
      <c r="C69" s="14"/>
      <c r="D69" s="251" t="s">
        <v>469</v>
      </c>
      <c r="E69" s="252" t="s">
        <v>401</v>
      </c>
      <c r="F69" s="253">
        <f>B4+(55*B6)</f>
        <v>56</v>
      </c>
      <c r="G69" s="333"/>
      <c r="H69" s="334"/>
      <c r="I69" s="8"/>
      <c r="J69" s="25">
        <f>F153</f>
        <v>140</v>
      </c>
      <c r="K69" s="26">
        <f>F152</f>
        <v>139</v>
      </c>
      <c r="L69" s="26">
        <f>F72</f>
        <v>59</v>
      </c>
      <c r="M69" s="26">
        <f>F73</f>
        <v>60</v>
      </c>
      <c r="N69" s="26">
        <f>F149</f>
        <v>136</v>
      </c>
      <c r="O69" s="26">
        <f>F145</f>
        <v>132</v>
      </c>
      <c r="P69" s="26">
        <f>F77</f>
        <v>64</v>
      </c>
      <c r="Q69" s="26">
        <f>F76</f>
        <v>63</v>
      </c>
      <c r="R69" s="26">
        <f>F148</f>
        <v>135</v>
      </c>
      <c r="S69" s="26">
        <f>F144</f>
        <v>131</v>
      </c>
      <c r="T69" s="26">
        <f>F80</f>
        <v>67</v>
      </c>
      <c r="U69" s="26">
        <f>F81</f>
        <v>68</v>
      </c>
      <c r="V69" s="26">
        <f>F141</f>
        <v>128</v>
      </c>
      <c r="W69" s="27">
        <f>F70</f>
        <v>57</v>
      </c>
      <c r="X69" s="341">
        <f t="shared" si="8"/>
        <v>1379</v>
      </c>
      <c r="Y69" s="14"/>
      <c r="Z69" s="328" t="s">
        <v>495</v>
      </c>
      <c r="AA69" s="329" t="s">
        <v>383</v>
      </c>
      <c r="AB69" s="329" t="s">
        <v>50</v>
      </c>
      <c r="AC69" s="329" t="s">
        <v>86</v>
      </c>
      <c r="AD69" s="329" t="s">
        <v>11</v>
      </c>
      <c r="AE69" s="329" t="s">
        <v>97</v>
      </c>
      <c r="AF69" s="329" t="s">
        <v>47</v>
      </c>
      <c r="AG69" s="329" t="s">
        <v>142</v>
      </c>
      <c r="AH69" s="329" t="s">
        <v>111</v>
      </c>
      <c r="AI69" s="329" t="s">
        <v>155</v>
      </c>
      <c r="AJ69" s="329" t="s">
        <v>73</v>
      </c>
      <c r="AK69" s="329" t="s">
        <v>165</v>
      </c>
      <c r="AL69" s="329" t="s">
        <v>175</v>
      </c>
      <c r="AM69" s="330" t="s">
        <v>138</v>
      </c>
      <c r="AN69" s="19"/>
      <c r="AO69" s="334"/>
    </row>
    <row r="70" spans="1:41" x14ac:dyDescent="0.2">
      <c r="A70" s="14"/>
      <c r="B70" s="14"/>
      <c r="C70" s="14"/>
      <c r="D70" s="251" t="s">
        <v>138</v>
      </c>
      <c r="E70" s="252" t="s">
        <v>401</v>
      </c>
      <c r="F70" s="253">
        <f>B4+(56*B6)</f>
        <v>57</v>
      </c>
      <c r="G70" s="333"/>
      <c r="H70" s="334"/>
      <c r="I70" s="8"/>
      <c r="J70" s="25">
        <f>F167</f>
        <v>154</v>
      </c>
      <c r="K70" s="26">
        <f>F155</f>
        <v>142</v>
      </c>
      <c r="L70" s="26">
        <f>F58</f>
        <v>45</v>
      </c>
      <c r="M70" s="26">
        <f>F164</f>
        <v>151</v>
      </c>
      <c r="N70" s="26">
        <f>F60</f>
        <v>47</v>
      </c>
      <c r="O70" s="26">
        <f>F159</f>
        <v>146</v>
      </c>
      <c r="P70" s="26">
        <f>F63</f>
        <v>50</v>
      </c>
      <c r="Q70" s="26">
        <f>F62</f>
        <v>49</v>
      </c>
      <c r="R70" s="26">
        <f>F162</f>
        <v>149</v>
      </c>
      <c r="S70" s="26">
        <f>F163</f>
        <v>150</v>
      </c>
      <c r="T70" s="26">
        <f>F157</f>
        <v>144</v>
      </c>
      <c r="U70" s="26">
        <f>F67</f>
        <v>54</v>
      </c>
      <c r="V70" s="26">
        <f>F68</f>
        <v>55</v>
      </c>
      <c r="W70" s="27">
        <f>F56</f>
        <v>43</v>
      </c>
      <c r="X70" s="341">
        <f t="shared" si="8"/>
        <v>1379</v>
      </c>
      <c r="Y70" s="14"/>
      <c r="Z70" s="328" t="s">
        <v>471</v>
      </c>
      <c r="AA70" s="329" t="s">
        <v>74</v>
      </c>
      <c r="AB70" s="329" t="s">
        <v>125</v>
      </c>
      <c r="AC70" s="329" t="s">
        <v>10</v>
      </c>
      <c r="AD70" s="329" t="s">
        <v>105</v>
      </c>
      <c r="AE70" s="329" t="s">
        <v>75</v>
      </c>
      <c r="AF70" s="329" t="s">
        <v>102</v>
      </c>
      <c r="AG70" s="329" t="s">
        <v>59</v>
      </c>
      <c r="AH70" s="329" t="s">
        <v>30</v>
      </c>
      <c r="AI70" s="329" t="s">
        <v>8</v>
      </c>
      <c r="AJ70" s="329" t="s">
        <v>109</v>
      </c>
      <c r="AK70" s="329" t="s">
        <v>146</v>
      </c>
      <c r="AL70" s="329" t="s">
        <v>400</v>
      </c>
      <c r="AM70" s="330" t="s">
        <v>130</v>
      </c>
      <c r="AN70" s="19"/>
      <c r="AO70" s="334"/>
    </row>
    <row r="71" spans="1:41" x14ac:dyDescent="0.2">
      <c r="A71" s="14"/>
      <c r="B71" s="14"/>
      <c r="C71" s="14"/>
      <c r="D71" s="251" t="s">
        <v>18</v>
      </c>
      <c r="E71" s="252" t="s">
        <v>401</v>
      </c>
      <c r="F71" s="253">
        <f>B4+(57*B6)</f>
        <v>58</v>
      </c>
      <c r="G71" s="333"/>
      <c r="H71" s="334"/>
      <c r="I71" s="8"/>
      <c r="J71" s="25">
        <f>F168</f>
        <v>155</v>
      </c>
      <c r="K71" s="26">
        <f>F169</f>
        <v>156</v>
      </c>
      <c r="L71" s="26">
        <f>F179</f>
        <v>166</v>
      </c>
      <c r="M71" s="26">
        <f>F45</f>
        <v>32</v>
      </c>
      <c r="N71" s="26">
        <f>F172</f>
        <v>159</v>
      </c>
      <c r="O71" s="26">
        <f>F47</f>
        <v>34</v>
      </c>
      <c r="P71" s="26">
        <f>F48</f>
        <v>35</v>
      </c>
      <c r="Q71" s="26">
        <f>F49</f>
        <v>36</v>
      </c>
      <c r="R71" s="26">
        <f>F50</f>
        <v>37</v>
      </c>
      <c r="S71" s="26">
        <f>F177</f>
        <v>164</v>
      </c>
      <c r="T71" s="26">
        <f>F52</f>
        <v>39</v>
      </c>
      <c r="U71" s="26">
        <f>F170</f>
        <v>157</v>
      </c>
      <c r="V71" s="26">
        <f>F180</f>
        <v>167</v>
      </c>
      <c r="W71" s="27">
        <f>F55</f>
        <v>42</v>
      </c>
      <c r="X71" s="341">
        <f t="shared" si="8"/>
        <v>1379</v>
      </c>
      <c r="Y71" s="14"/>
      <c r="Z71" s="328" t="s">
        <v>169</v>
      </c>
      <c r="AA71" s="329" t="s">
        <v>121</v>
      </c>
      <c r="AB71" s="329" t="s">
        <v>62</v>
      </c>
      <c r="AC71" s="329" t="s">
        <v>116</v>
      </c>
      <c r="AD71" s="329" t="s">
        <v>78</v>
      </c>
      <c r="AE71" s="329" t="s">
        <v>114</v>
      </c>
      <c r="AF71" s="329" t="s">
        <v>92</v>
      </c>
      <c r="AG71" s="329" t="s">
        <v>160</v>
      </c>
      <c r="AH71" s="329" t="s">
        <v>26</v>
      </c>
      <c r="AI71" s="329" t="s">
        <v>67</v>
      </c>
      <c r="AJ71" s="329" t="s">
        <v>176</v>
      </c>
      <c r="AK71" s="329" t="s">
        <v>112</v>
      </c>
      <c r="AL71" s="329" t="s">
        <v>397</v>
      </c>
      <c r="AM71" s="330" t="s">
        <v>481</v>
      </c>
      <c r="AN71" s="19"/>
      <c r="AO71" s="334"/>
    </row>
    <row r="72" spans="1:41" x14ac:dyDescent="0.2">
      <c r="A72" s="14"/>
      <c r="B72" s="14"/>
      <c r="C72" s="14"/>
      <c r="D72" s="251" t="s">
        <v>50</v>
      </c>
      <c r="E72" s="252" t="s">
        <v>401</v>
      </c>
      <c r="F72" s="253">
        <f>B4+(58*B6)</f>
        <v>59</v>
      </c>
      <c r="G72" s="333"/>
      <c r="H72" s="334"/>
      <c r="I72" s="8"/>
      <c r="J72" s="25">
        <f>F182</f>
        <v>169</v>
      </c>
      <c r="K72" s="26">
        <f>F194</f>
        <v>181</v>
      </c>
      <c r="L72" s="26">
        <f>F39</f>
        <v>26</v>
      </c>
      <c r="M72" s="26">
        <f>F38</f>
        <v>25</v>
      </c>
      <c r="N72" s="26">
        <f>F191</f>
        <v>178</v>
      </c>
      <c r="O72" s="26">
        <f>F190</f>
        <v>177</v>
      </c>
      <c r="P72" s="26">
        <f>F35</f>
        <v>22</v>
      </c>
      <c r="Q72" s="26">
        <f>F34</f>
        <v>21</v>
      </c>
      <c r="R72" s="26">
        <f>F187</f>
        <v>174</v>
      </c>
      <c r="S72" s="26">
        <f>F186</f>
        <v>173</v>
      </c>
      <c r="T72" s="26">
        <f>F31</f>
        <v>18</v>
      </c>
      <c r="U72" s="26">
        <f>F30</f>
        <v>17</v>
      </c>
      <c r="V72" s="26">
        <f>F183</f>
        <v>170</v>
      </c>
      <c r="W72" s="27">
        <f>F41</f>
        <v>28</v>
      </c>
      <c r="X72" s="341">
        <f t="shared" si="8"/>
        <v>1379</v>
      </c>
      <c r="Y72" s="14"/>
      <c r="Z72" s="328" t="s">
        <v>392</v>
      </c>
      <c r="AA72" s="329" t="s">
        <v>388</v>
      </c>
      <c r="AB72" s="329" t="s">
        <v>159</v>
      </c>
      <c r="AC72" s="329" t="s">
        <v>65</v>
      </c>
      <c r="AD72" s="329" t="s">
        <v>365</v>
      </c>
      <c r="AE72" s="329" t="s">
        <v>367</v>
      </c>
      <c r="AF72" s="329" t="s">
        <v>54</v>
      </c>
      <c r="AG72" s="329" t="s">
        <v>64</v>
      </c>
      <c r="AH72" s="329" t="s">
        <v>374</v>
      </c>
      <c r="AI72" s="329" t="s">
        <v>377</v>
      </c>
      <c r="AJ72" s="329" t="s">
        <v>23</v>
      </c>
      <c r="AK72" s="329" t="s">
        <v>19</v>
      </c>
      <c r="AL72" s="329" t="s">
        <v>384</v>
      </c>
      <c r="AM72" s="330" t="s">
        <v>497</v>
      </c>
      <c r="AN72" s="19"/>
      <c r="AO72" s="334"/>
    </row>
    <row r="73" spans="1:41" ht="12.75" thickBot="1" x14ac:dyDescent="0.25">
      <c r="A73" s="14"/>
      <c r="B73" s="14"/>
      <c r="C73" s="14"/>
      <c r="D73" s="251" t="s">
        <v>86</v>
      </c>
      <c r="E73" s="252" t="s">
        <v>401</v>
      </c>
      <c r="F73" s="264">
        <f>B4+(59*B6)</f>
        <v>60</v>
      </c>
      <c r="G73" s="333"/>
      <c r="H73" s="334"/>
      <c r="I73" s="8"/>
      <c r="J73" s="40">
        <f>F209</f>
        <v>196</v>
      </c>
      <c r="K73" s="41">
        <f>F26</f>
        <v>13</v>
      </c>
      <c r="L73" s="41">
        <f>F207</f>
        <v>194</v>
      </c>
      <c r="M73" s="41">
        <f>F206</f>
        <v>193</v>
      </c>
      <c r="N73" s="41">
        <f>F23</f>
        <v>10</v>
      </c>
      <c r="O73" s="41">
        <f>F22</f>
        <v>9</v>
      </c>
      <c r="P73" s="41">
        <f>F202</f>
        <v>189</v>
      </c>
      <c r="Q73" s="41">
        <f>F21</f>
        <v>8</v>
      </c>
      <c r="R73" s="41">
        <f>F19</f>
        <v>6</v>
      </c>
      <c r="S73" s="41">
        <f>F18</f>
        <v>5</v>
      </c>
      <c r="T73" s="41">
        <f>F199</f>
        <v>186</v>
      </c>
      <c r="U73" s="41">
        <f>F198</f>
        <v>185</v>
      </c>
      <c r="V73" s="41">
        <f>F15</f>
        <v>2</v>
      </c>
      <c r="W73" s="42">
        <f>F196</f>
        <v>183</v>
      </c>
      <c r="X73" s="341">
        <f t="shared" si="8"/>
        <v>1379</v>
      </c>
      <c r="Y73" s="14"/>
      <c r="Z73" s="335" t="s">
        <v>475</v>
      </c>
      <c r="AA73" s="336" t="s">
        <v>375</v>
      </c>
      <c r="AB73" s="336" t="s">
        <v>478</v>
      </c>
      <c r="AC73" s="336" t="s">
        <v>485</v>
      </c>
      <c r="AD73" s="336" t="s">
        <v>115</v>
      </c>
      <c r="AE73" s="336" t="s">
        <v>150</v>
      </c>
      <c r="AF73" s="336" t="s">
        <v>488</v>
      </c>
      <c r="AG73" s="336" t="s">
        <v>83</v>
      </c>
      <c r="AH73" s="336" t="s">
        <v>28</v>
      </c>
      <c r="AI73" s="336" t="s">
        <v>144</v>
      </c>
      <c r="AJ73" s="336" t="s">
        <v>487</v>
      </c>
      <c r="AK73" s="336" t="s">
        <v>483</v>
      </c>
      <c r="AL73" s="336" t="s">
        <v>157</v>
      </c>
      <c r="AM73" s="337" t="s">
        <v>491</v>
      </c>
      <c r="AN73" s="19"/>
      <c r="AO73" s="334"/>
    </row>
    <row r="74" spans="1:41" x14ac:dyDescent="0.2">
      <c r="A74" s="14"/>
      <c r="B74" s="14"/>
      <c r="C74" s="14"/>
      <c r="D74" s="251" t="s">
        <v>29</v>
      </c>
      <c r="E74" s="252" t="s">
        <v>401</v>
      </c>
      <c r="F74" s="264">
        <f>B4+(60*B6)</f>
        <v>61</v>
      </c>
      <c r="G74" s="333"/>
      <c r="H74" s="334"/>
      <c r="I74" s="8"/>
      <c r="J74" s="50">
        <f t="shared" ref="J74:W74" si="9">J60+J61+J62+J63+J64+J65+J66+J67+J68+J69+J70+J71+J72+J73</f>
        <v>1379</v>
      </c>
      <c r="K74" s="51">
        <f t="shared" si="9"/>
        <v>1379</v>
      </c>
      <c r="L74" s="51">
        <f t="shared" si="9"/>
        <v>1379</v>
      </c>
      <c r="M74" s="51">
        <f t="shared" si="9"/>
        <v>1379</v>
      </c>
      <c r="N74" s="51">
        <f t="shared" si="9"/>
        <v>1379</v>
      </c>
      <c r="O74" s="51">
        <f t="shared" si="9"/>
        <v>1379</v>
      </c>
      <c r="P74" s="51">
        <f t="shared" si="9"/>
        <v>1379</v>
      </c>
      <c r="Q74" s="51">
        <f t="shared" si="9"/>
        <v>1379</v>
      </c>
      <c r="R74" s="51">
        <f t="shared" si="9"/>
        <v>1379</v>
      </c>
      <c r="S74" s="51">
        <f t="shared" si="9"/>
        <v>1379</v>
      </c>
      <c r="T74" s="51">
        <f t="shared" si="9"/>
        <v>1379</v>
      </c>
      <c r="U74" s="51">
        <f t="shared" si="9"/>
        <v>1379</v>
      </c>
      <c r="V74" s="51">
        <f t="shared" si="9"/>
        <v>1379</v>
      </c>
      <c r="W74" s="51">
        <f t="shared" si="9"/>
        <v>1379</v>
      </c>
      <c r="X74" s="342">
        <f>J60+K61+L62+M63+N64+O65+P66+Q67+R68+S69+T70+U71+V72+W73</f>
        <v>1379</v>
      </c>
      <c r="Y74" s="14"/>
      <c r="Z74" s="231"/>
      <c r="AA74" s="231"/>
      <c r="AB74" s="231"/>
      <c r="AC74" s="231"/>
      <c r="AD74" s="231"/>
      <c r="AE74" s="231"/>
      <c r="AF74" s="231"/>
      <c r="AG74" s="231"/>
      <c r="AH74" s="231"/>
      <c r="AI74" s="231"/>
      <c r="AJ74" s="231"/>
      <c r="AK74" s="231"/>
      <c r="AL74" s="231"/>
      <c r="AM74" s="231"/>
      <c r="AN74" s="19"/>
      <c r="AO74" s="334"/>
    </row>
    <row r="75" spans="1:41" ht="12.75" thickBot="1" x14ac:dyDescent="0.25">
      <c r="A75" s="14"/>
      <c r="B75" s="14"/>
      <c r="C75" s="14"/>
      <c r="D75" s="251" t="s">
        <v>122</v>
      </c>
      <c r="E75" s="252" t="s">
        <v>401</v>
      </c>
      <c r="F75" s="253">
        <f>B4+(61*B6)</f>
        <v>62</v>
      </c>
      <c r="G75" s="333"/>
      <c r="H75" s="334"/>
      <c r="I75" s="8"/>
      <c r="J75" s="55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343">
        <f>J73+K72+L71+M70+N69+O68+P67+Q66+R65+S64+T63+U62+V61+W60</f>
        <v>1379</v>
      </c>
      <c r="Y75" s="14"/>
      <c r="Z75" s="338" t="s">
        <v>490</v>
      </c>
      <c r="AA75" s="338" t="s">
        <v>387</v>
      </c>
      <c r="AB75" s="338" t="s">
        <v>57</v>
      </c>
      <c r="AC75" s="338" t="s">
        <v>135</v>
      </c>
      <c r="AD75" s="338" t="s">
        <v>44</v>
      </c>
      <c r="AE75" s="338" t="s">
        <v>70</v>
      </c>
      <c r="AF75" s="338" t="s">
        <v>40</v>
      </c>
      <c r="AG75" s="338" t="s">
        <v>119</v>
      </c>
      <c r="AH75" s="338" t="s">
        <v>58</v>
      </c>
      <c r="AI75" s="338" t="s">
        <v>155</v>
      </c>
      <c r="AJ75" s="338" t="s">
        <v>109</v>
      </c>
      <c r="AK75" s="338" t="s">
        <v>112</v>
      </c>
      <c r="AL75" s="338" t="s">
        <v>384</v>
      </c>
      <c r="AM75" s="338" t="s">
        <v>491</v>
      </c>
      <c r="AN75" s="19"/>
      <c r="AO75" s="334"/>
    </row>
    <row r="76" spans="1:41" ht="12.75" thickBot="1" x14ac:dyDescent="0.25">
      <c r="A76" s="14"/>
      <c r="B76" s="14"/>
      <c r="C76" s="14"/>
      <c r="D76" s="251" t="s">
        <v>142</v>
      </c>
      <c r="E76" s="252" t="s">
        <v>401</v>
      </c>
      <c r="F76" s="253">
        <f>B4+(62*B6)</f>
        <v>63</v>
      </c>
      <c r="G76" s="333"/>
      <c r="H76" s="334"/>
      <c r="I76" s="65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339" t="s">
        <v>475</v>
      </c>
      <c r="AA76" s="339" t="s">
        <v>388</v>
      </c>
      <c r="AB76" s="339" t="s">
        <v>62</v>
      </c>
      <c r="AC76" s="339" t="s">
        <v>10</v>
      </c>
      <c r="AD76" s="339" t="s">
        <v>11</v>
      </c>
      <c r="AE76" s="339" t="s">
        <v>36</v>
      </c>
      <c r="AF76" s="339" t="s">
        <v>24</v>
      </c>
      <c r="AG76" s="339" t="s">
        <v>103</v>
      </c>
      <c r="AH76" s="339" t="s">
        <v>106</v>
      </c>
      <c r="AI76" s="339" t="s">
        <v>29</v>
      </c>
      <c r="AJ76" s="339" t="s">
        <v>39</v>
      </c>
      <c r="AK76" s="339" t="s">
        <v>16</v>
      </c>
      <c r="AL76" s="339" t="s">
        <v>17</v>
      </c>
      <c r="AM76" s="339" t="s">
        <v>55</v>
      </c>
      <c r="AN76" s="71"/>
      <c r="AO76" s="334"/>
    </row>
    <row r="77" spans="1:41" x14ac:dyDescent="0.2">
      <c r="A77" s="14"/>
      <c r="B77" s="14"/>
      <c r="C77" s="14"/>
      <c r="D77" s="251" t="s">
        <v>47</v>
      </c>
      <c r="E77" s="252" t="s">
        <v>401</v>
      </c>
      <c r="F77" s="264">
        <f>B4+(63*B6)</f>
        <v>64</v>
      </c>
      <c r="G77" s="333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334"/>
      <c r="AO77" s="334"/>
    </row>
    <row r="78" spans="1:41" x14ac:dyDescent="0.2">
      <c r="A78" s="14"/>
      <c r="B78" s="14"/>
      <c r="C78" s="14"/>
      <c r="D78" s="251" t="s">
        <v>61</v>
      </c>
      <c r="E78" s="252" t="s">
        <v>401</v>
      </c>
      <c r="F78" s="264">
        <f>B4+(64*B6)</f>
        <v>65</v>
      </c>
      <c r="G78" s="333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334"/>
      <c r="AO78" s="334"/>
    </row>
    <row r="79" spans="1:41" x14ac:dyDescent="0.2">
      <c r="A79" s="14"/>
      <c r="B79" s="14"/>
      <c r="C79" s="14"/>
      <c r="D79" s="251" t="s">
        <v>44</v>
      </c>
      <c r="E79" s="252" t="s">
        <v>401</v>
      </c>
      <c r="F79" s="253">
        <f>B4+(65*B6)</f>
        <v>66</v>
      </c>
      <c r="G79" s="333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34"/>
    </row>
    <row r="80" spans="1:41" x14ac:dyDescent="0.2">
      <c r="A80" s="14"/>
      <c r="B80" s="14"/>
      <c r="C80" s="14"/>
      <c r="D80" s="251" t="s">
        <v>73</v>
      </c>
      <c r="E80" s="252" t="s">
        <v>401</v>
      </c>
      <c r="F80" s="253">
        <f>B4+(66*B6)</f>
        <v>67</v>
      </c>
      <c r="G80" s="333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334"/>
      <c r="AN80" s="334"/>
      <c r="AO80" s="334"/>
    </row>
    <row r="81" spans="1:41" x14ac:dyDescent="0.2">
      <c r="A81" s="14"/>
      <c r="B81" s="14"/>
      <c r="C81" s="14"/>
      <c r="D81" s="251" t="s">
        <v>165</v>
      </c>
      <c r="E81" s="252" t="s">
        <v>401</v>
      </c>
      <c r="F81" s="264">
        <f>B4+(67*B6)</f>
        <v>68</v>
      </c>
      <c r="G81" s="333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4"/>
      <c r="AL81" s="334"/>
      <c r="AM81" s="334"/>
      <c r="AN81" s="334"/>
      <c r="AO81" s="334"/>
    </row>
    <row r="82" spans="1:41" x14ac:dyDescent="0.2">
      <c r="A82" s="14"/>
      <c r="B82" s="14"/>
      <c r="C82" s="14"/>
      <c r="D82" s="251" t="s">
        <v>366</v>
      </c>
      <c r="E82" s="252" t="s">
        <v>401</v>
      </c>
      <c r="F82" s="264">
        <f>B4+(68*B6)</f>
        <v>69</v>
      </c>
      <c r="G82" s="333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  <c r="AH82" s="334"/>
      <c r="AI82" s="334"/>
      <c r="AJ82" s="334"/>
      <c r="AK82" s="334"/>
      <c r="AL82" s="334"/>
      <c r="AM82" s="334"/>
      <c r="AN82" s="334"/>
      <c r="AO82" s="334"/>
    </row>
    <row r="83" spans="1:41" x14ac:dyDescent="0.2">
      <c r="A83" s="14"/>
      <c r="B83" s="14"/>
      <c r="C83" s="14"/>
      <c r="D83" s="251" t="s">
        <v>480</v>
      </c>
      <c r="E83" s="252" t="s">
        <v>401</v>
      </c>
      <c r="F83" s="253">
        <f>B4+(69*B6)</f>
        <v>70</v>
      </c>
      <c r="G83" s="333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  <c r="AH83" s="334"/>
      <c r="AI83" s="334"/>
      <c r="AJ83" s="334"/>
      <c r="AK83" s="334"/>
      <c r="AL83" s="334"/>
      <c r="AM83" s="334"/>
      <c r="AN83" s="334"/>
      <c r="AO83" s="334"/>
    </row>
    <row r="84" spans="1:41" x14ac:dyDescent="0.2">
      <c r="A84" s="14"/>
      <c r="B84" s="14"/>
      <c r="C84" s="14"/>
      <c r="D84" s="251" t="s">
        <v>15</v>
      </c>
      <c r="E84" s="252" t="s">
        <v>401</v>
      </c>
      <c r="F84" s="253">
        <f>B4+(70*B6)</f>
        <v>71</v>
      </c>
      <c r="G84" s="333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334"/>
      <c r="AJ84" s="334"/>
      <c r="AK84" s="334"/>
      <c r="AL84" s="334"/>
      <c r="AM84" s="334"/>
      <c r="AN84" s="334"/>
      <c r="AO84" s="334"/>
    </row>
    <row r="85" spans="1:41" x14ac:dyDescent="0.2">
      <c r="A85" s="14"/>
      <c r="B85" s="14"/>
      <c r="C85" s="14"/>
      <c r="D85" s="251" t="s">
        <v>21</v>
      </c>
      <c r="E85" s="252" t="s">
        <v>401</v>
      </c>
      <c r="F85" s="253">
        <f>B4+(71*B6)</f>
        <v>72</v>
      </c>
      <c r="G85" s="333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  <c r="AA85" s="334"/>
      <c r="AB85" s="334"/>
      <c r="AC85" s="334"/>
      <c r="AD85" s="334"/>
      <c r="AE85" s="334"/>
      <c r="AF85" s="334"/>
      <c r="AG85" s="334"/>
      <c r="AH85" s="334"/>
      <c r="AI85" s="334"/>
      <c r="AJ85" s="334"/>
      <c r="AK85" s="334"/>
      <c r="AL85" s="334"/>
      <c r="AM85" s="334"/>
      <c r="AN85" s="334"/>
      <c r="AO85" s="334"/>
    </row>
    <row r="86" spans="1:41" x14ac:dyDescent="0.2">
      <c r="A86" s="14"/>
      <c r="B86" s="14"/>
      <c r="C86" s="14"/>
      <c r="D86" s="251" t="s">
        <v>94</v>
      </c>
      <c r="E86" s="252" t="s">
        <v>401</v>
      </c>
      <c r="F86" s="253">
        <f>B4+(72*B6)</f>
        <v>73</v>
      </c>
      <c r="G86" s="333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334"/>
      <c r="AH86" s="334"/>
      <c r="AI86" s="334"/>
      <c r="AJ86" s="334"/>
      <c r="AK86" s="334"/>
      <c r="AL86" s="334"/>
      <c r="AM86" s="334"/>
      <c r="AN86" s="334"/>
      <c r="AO86" s="334"/>
    </row>
    <row r="87" spans="1:41" x14ac:dyDescent="0.2">
      <c r="A87" s="14"/>
      <c r="B87" s="14"/>
      <c r="C87" s="14"/>
      <c r="D87" s="251" t="s">
        <v>152</v>
      </c>
      <c r="E87" s="252" t="s">
        <v>401</v>
      </c>
      <c r="F87" s="264">
        <f>B4+(73*B6)</f>
        <v>74</v>
      </c>
      <c r="G87" s="333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334"/>
      <c r="AH87" s="334"/>
      <c r="AI87" s="334"/>
      <c r="AJ87" s="334"/>
      <c r="AK87" s="334"/>
      <c r="AL87" s="334"/>
      <c r="AM87" s="334"/>
      <c r="AN87" s="334"/>
      <c r="AO87" s="334"/>
    </row>
    <row r="88" spans="1:41" x14ac:dyDescent="0.2">
      <c r="A88" s="14"/>
      <c r="B88" s="14"/>
      <c r="C88" s="14"/>
      <c r="D88" s="251" t="s">
        <v>35</v>
      </c>
      <c r="E88" s="252" t="s">
        <v>401</v>
      </c>
      <c r="F88" s="264">
        <f>B4+(74*B6)</f>
        <v>75</v>
      </c>
      <c r="G88" s="333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4"/>
      <c r="AH88" s="334"/>
      <c r="AI88" s="334"/>
      <c r="AJ88" s="334"/>
      <c r="AK88" s="334"/>
      <c r="AL88" s="334"/>
      <c r="AM88" s="334"/>
      <c r="AN88" s="334"/>
      <c r="AO88" s="334"/>
    </row>
    <row r="89" spans="1:41" x14ac:dyDescent="0.2">
      <c r="A89" s="14"/>
      <c r="B89" s="14"/>
      <c r="C89" s="14"/>
      <c r="D89" s="251" t="s">
        <v>106</v>
      </c>
      <c r="E89" s="252" t="s">
        <v>401</v>
      </c>
      <c r="F89" s="253">
        <f>B4+(75*B6)</f>
        <v>76</v>
      </c>
      <c r="G89" s="333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334"/>
      <c r="AH89" s="334"/>
      <c r="AI89" s="334"/>
      <c r="AJ89" s="334"/>
      <c r="AK89" s="334"/>
      <c r="AL89" s="334"/>
      <c r="AM89" s="334"/>
      <c r="AN89" s="334"/>
      <c r="AO89" s="334"/>
    </row>
    <row r="90" spans="1:41" x14ac:dyDescent="0.2">
      <c r="A90" s="14"/>
      <c r="B90" s="14"/>
      <c r="C90" s="14"/>
      <c r="D90" s="251" t="s">
        <v>68</v>
      </c>
      <c r="E90" s="252" t="s">
        <v>401</v>
      </c>
      <c r="F90" s="253">
        <f>B4+(76*B6)</f>
        <v>77</v>
      </c>
      <c r="G90" s="333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  <c r="AH90" s="334"/>
      <c r="AI90" s="334"/>
      <c r="AJ90" s="334"/>
      <c r="AK90" s="334"/>
      <c r="AL90" s="334"/>
      <c r="AM90" s="334"/>
      <c r="AN90" s="334"/>
      <c r="AO90" s="334"/>
    </row>
    <row r="91" spans="1:41" x14ac:dyDescent="0.2">
      <c r="A91" s="14"/>
      <c r="B91" s="14"/>
      <c r="C91" s="14"/>
      <c r="D91" s="251" t="s">
        <v>81</v>
      </c>
      <c r="E91" s="252" t="s">
        <v>401</v>
      </c>
      <c r="F91" s="264">
        <f>B4+(77*B6)</f>
        <v>78</v>
      </c>
      <c r="G91" s="333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  <c r="AH91" s="334"/>
      <c r="AI91" s="334"/>
      <c r="AJ91" s="334"/>
      <c r="AK91" s="334"/>
      <c r="AL91" s="334"/>
      <c r="AM91" s="334"/>
      <c r="AN91" s="334"/>
      <c r="AO91" s="334"/>
    </row>
    <row r="92" spans="1:41" x14ac:dyDescent="0.2">
      <c r="A92" s="14"/>
      <c r="B92" s="14"/>
      <c r="C92" s="14"/>
      <c r="D92" s="251" t="s">
        <v>70</v>
      </c>
      <c r="E92" s="252" t="s">
        <v>401</v>
      </c>
      <c r="F92" s="264">
        <f>B4+(78*B6)</f>
        <v>79</v>
      </c>
      <c r="G92" s="333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  <c r="AH92" s="334"/>
      <c r="AI92" s="334"/>
      <c r="AJ92" s="334"/>
      <c r="AK92" s="334"/>
      <c r="AL92" s="334"/>
      <c r="AM92" s="334"/>
      <c r="AN92" s="334"/>
      <c r="AO92" s="334"/>
    </row>
    <row r="93" spans="1:41" x14ac:dyDescent="0.2">
      <c r="A93" s="14"/>
      <c r="B93" s="14"/>
      <c r="C93" s="14"/>
      <c r="D93" s="251" t="s">
        <v>162</v>
      </c>
      <c r="E93" s="252" t="s">
        <v>401</v>
      </c>
      <c r="F93" s="253">
        <f>B4+(79*B6)</f>
        <v>80</v>
      </c>
      <c r="G93" s="333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  <c r="AG93" s="334"/>
      <c r="AH93" s="334"/>
      <c r="AI93" s="334"/>
      <c r="AJ93" s="334"/>
      <c r="AK93" s="334"/>
      <c r="AL93" s="334"/>
      <c r="AM93" s="334"/>
      <c r="AN93" s="334"/>
      <c r="AO93" s="334"/>
    </row>
    <row r="94" spans="1:41" x14ac:dyDescent="0.2">
      <c r="A94" s="14"/>
      <c r="B94" s="14"/>
      <c r="C94" s="14"/>
      <c r="D94" s="251" t="s">
        <v>88</v>
      </c>
      <c r="E94" s="252" t="s">
        <v>401</v>
      </c>
      <c r="F94" s="253">
        <f>B4+(80*B6)</f>
        <v>81</v>
      </c>
      <c r="G94" s="333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4"/>
      <c r="AH94" s="334"/>
      <c r="AI94" s="334"/>
      <c r="AJ94" s="334"/>
      <c r="AK94" s="334"/>
      <c r="AL94" s="334"/>
      <c r="AM94" s="334"/>
      <c r="AN94" s="334"/>
      <c r="AO94" s="334"/>
    </row>
    <row r="95" spans="1:41" x14ac:dyDescent="0.2">
      <c r="A95" s="14"/>
      <c r="B95" s="14"/>
      <c r="C95" s="14"/>
      <c r="D95" s="251" t="s">
        <v>77</v>
      </c>
      <c r="E95" s="252" t="s">
        <v>401</v>
      </c>
      <c r="F95" s="264">
        <f>B4+(81*B6)</f>
        <v>82</v>
      </c>
      <c r="G95" s="333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4"/>
      <c r="AG95" s="334"/>
      <c r="AH95" s="334"/>
      <c r="AI95" s="334"/>
      <c r="AJ95" s="334"/>
      <c r="AK95" s="334"/>
      <c r="AL95" s="334"/>
      <c r="AM95" s="334"/>
      <c r="AN95" s="334"/>
      <c r="AO95" s="334"/>
    </row>
    <row r="96" spans="1:41" x14ac:dyDescent="0.2">
      <c r="A96" s="14"/>
      <c r="B96" s="14"/>
      <c r="C96" s="14"/>
      <c r="D96" s="251" t="s">
        <v>369</v>
      </c>
      <c r="E96" s="252" t="s">
        <v>401</v>
      </c>
      <c r="F96" s="264">
        <f>B4+(82*B6)</f>
        <v>83</v>
      </c>
      <c r="G96" s="333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4"/>
      <c r="AG96" s="334"/>
      <c r="AH96" s="334"/>
      <c r="AI96" s="334"/>
      <c r="AJ96" s="334"/>
      <c r="AK96" s="334"/>
      <c r="AL96" s="334"/>
      <c r="AM96" s="334"/>
      <c r="AN96" s="334"/>
      <c r="AO96" s="334"/>
    </row>
    <row r="97" spans="1:41" x14ac:dyDescent="0.2">
      <c r="A97" s="14"/>
      <c r="B97" s="14"/>
      <c r="C97" s="14"/>
      <c r="D97" s="251" t="s">
        <v>484</v>
      </c>
      <c r="E97" s="252" t="s">
        <v>401</v>
      </c>
      <c r="F97" s="253">
        <f>B4+(83*B6)</f>
        <v>84</v>
      </c>
      <c r="G97" s="333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  <c r="AB97" s="334"/>
      <c r="AC97" s="334"/>
      <c r="AD97" s="334"/>
      <c r="AE97" s="334"/>
      <c r="AF97" s="334"/>
      <c r="AG97" s="334"/>
      <c r="AH97" s="334"/>
      <c r="AI97" s="334"/>
      <c r="AJ97" s="334"/>
      <c r="AK97" s="334"/>
      <c r="AL97" s="334"/>
      <c r="AM97" s="334"/>
      <c r="AN97" s="334"/>
      <c r="AO97" s="334"/>
    </row>
    <row r="98" spans="1:41" x14ac:dyDescent="0.2">
      <c r="A98" s="14"/>
      <c r="B98" s="14"/>
      <c r="C98" s="14"/>
      <c r="D98" s="251" t="s">
        <v>84</v>
      </c>
      <c r="E98" s="252" t="s">
        <v>401</v>
      </c>
      <c r="F98" s="253">
        <f>B4+(84*B6)</f>
        <v>85</v>
      </c>
      <c r="G98" s="333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4"/>
      <c r="AC98" s="334"/>
      <c r="AD98" s="334"/>
      <c r="AE98" s="334"/>
      <c r="AF98" s="334"/>
      <c r="AG98" s="334"/>
      <c r="AH98" s="334"/>
      <c r="AI98" s="334"/>
      <c r="AJ98" s="334"/>
      <c r="AK98" s="334"/>
      <c r="AL98" s="334"/>
      <c r="AM98" s="334"/>
      <c r="AN98" s="334"/>
      <c r="AO98" s="334"/>
    </row>
    <row r="99" spans="1:41" x14ac:dyDescent="0.2">
      <c r="A99" s="14"/>
      <c r="B99" s="14"/>
      <c r="C99" s="14"/>
      <c r="D99" s="251" t="s">
        <v>87</v>
      </c>
      <c r="E99" s="252" t="s">
        <v>401</v>
      </c>
      <c r="F99" s="253">
        <f>B4+(85*B6)</f>
        <v>86</v>
      </c>
      <c r="G99" s="333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  <c r="AH99" s="334"/>
      <c r="AI99" s="334"/>
      <c r="AJ99" s="334"/>
      <c r="AK99" s="334"/>
      <c r="AL99" s="334"/>
      <c r="AM99" s="334"/>
      <c r="AN99" s="334"/>
      <c r="AO99" s="334"/>
    </row>
    <row r="100" spans="1:41" x14ac:dyDescent="0.2">
      <c r="A100" s="14"/>
      <c r="B100" s="14"/>
      <c r="C100" s="14"/>
      <c r="D100" s="251" t="s">
        <v>163</v>
      </c>
      <c r="E100" s="252" t="s">
        <v>401</v>
      </c>
      <c r="F100" s="253">
        <f>B4+(86*B6)</f>
        <v>87</v>
      </c>
      <c r="G100" s="333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334"/>
      <c r="AI100" s="334"/>
      <c r="AJ100" s="334"/>
      <c r="AK100" s="334"/>
      <c r="AL100" s="334"/>
      <c r="AM100" s="334"/>
      <c r="AN100" s="334"/>
      <c r="AO100" s="334"/>
    </row>
    <row r="101" spans="1:41" x14ac:dyDescent="0.2">
      <c r="A101" s="14"/>
      <c r="B101" s="14"/>
      <c r="C101" s="14"/>
      <c r="D101" s="251" t="s">
        <v>69</v>
      </c>
      <c r="E101" s="252" t="s">
        <v>401</v>
      </c>
      <c r="F101" s="264">
        <f>B4+(87*B6)</f>
        <v>88</v>
      </c>
      <c r="G101" s="333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4"/>
      <c r="AD101" s="334"/>
      <c r="AE101" s="334"/>
      <c r="AF101" s="334"/>
      <c r="AG101" s="334"/>
      <c r="AH101" s="334"/>
      <c r="AI101" s="334"/>
      <c r="AJ101" s="334"/>
      <c r="AK101" s="334"/>
      <c r="AL101" s="334"/>
      <c r="AM101" s="334"/>
      <c r="AN101" s="334"/>
      <c r="AO101" s="334"/>
    </row>
    <row r="102" spans="1:41" x14ac:dyDescent="0.2">
      <c r="A102" s="14"/>
      <c r="B102" s="14"/>
      <c r="C102" s="14"/>
      <c r="D102" s="251" t="s">
        <v>80</v>
      </c>
      <c r="E102" s="252" t="s">
        <v>401</v>
      </c>
      <c r="F102" s="264">
        <f>B4+(88*B6)</f>
        <v>89</v>
      </c>
      <c r="G102" s="333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  <c r="AH102" s="334"/>
      <c r="AI102" s="334"/>
      <c r="AJ102" s="334"/>
      <c r="AK102" s="334"/>
      <c r="AL102" s="334"/>
      <c r="AM102" s="334"/>
      <c r="AN102" s="334"/>
      <c r="AO102" s="334"/>
    </row>
    <row r="103" spans="1:41" x14ac:dyDescent="0.2">
      <c r="A103" s="14"/>
      <c r="B103" s="14"/>
      <c r="C103" s="14"/>
      <c r="D103" s="251" t="s">
        <v>71</v>
      </c>
      <c r="E103" s="252" t="s">
        <v>401</v>
      </c>
      <c r="F103" s="253">
        <f>B4+(89*B6)</f>
        <v>90</v>
      </c>
      <c r="G103" s="333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4"/>
      <c r="AE103" s="334"/>
      <c r="AF103" s="334"/>
      <c r="AG103" s="334"/>
      <c r="AH103" s="334"/>
      <c r="AI103" s="334"/>
      <c r="AJ103" s="334"/>
      <c r="AK103" s="334"/>
      <c r="AL103" s="334"/>
      <c r="AM103" s="334"/>
      <c r="AN103" s="334"/>
      <c r="AO103" s="334"/>
    </row>
    <row r="104" spans="1:41" x14ac:dyDescent="0.2">
      <c r="A104" s="14"/>
      <c r="B104" s="14"/>
      <c r="C104" s="14"/>
      <c r="D104" s="251" t="s">
        <v>103</v>
      </c>
      <c r="E104" s="252" t="s">
        <v>401</v>
      </c>
      <c r="F104" s="253">
        <f>B4+(90*B6)</f>
        <v>91</v>
      </c>
      <c r="G104" s="333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334"/>
      <c r="AC104" s="334"/>
      <c r="AD104" s="334"/>
      <c r="AE104" s="334"/>
      <c r="AF104" s="334"/>
      <c r="AG104" s="334"/>
      <c r="AH104" s="334"/>
      <c r="AI104" s="334"/>
      <c r="AJ104" s="334"/>
      <c r="AK104" s="334"/>
      <c r="AL104" s="334"/>
      <c r="AM104" s="334"/>
      <c r="AN104" s="334"/>
      <c r="AO104" s="334"/>
    </row>
    <row r="105" spans="1:41" x14ac:dyDescent="0.2">
      <c r="A105" s="14"/>
      <c r="B105" s="14"/>
      <c r="C105" s="14"/>
      <c r="D105" s="251" t="s">
        <v>40</v>
      </c>
      <c r="E105" s="252" t="s">
        <v>401</v>
      </c>
      <c r="F105" s="264">
        <f>B4+(91*B6)</f>
        <v>92</v>
      </c>
      <c r="G105" s="333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334"/>
      <c r="AO105" s="334"/>
    </row>
    <row r="106" spans="1:41" x14ac:dyDescent="0.2">
      <c r="A106" s="14"/>
      <c r="B106" s="14"/>
      <c r="C106" s="14"/>
      <c r="D106" s="251" t="s">
        <v>153</v>
      </c>
      <c r="E106" s="252" t="s">
        <v>401</v>
      </c>
      <c r="F106" s="264">
        <f>B4+(92*B6)</f>
        <v>93</v>
      </c>
      <c r="G106" s="333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4"/>
      <c r="AH106" s="334"/>
      <c r="AI106" s="334"/>
      <c r="AJ106" s="334"/>
      <c r="AK106" s="334"/>
      <c r="AL106" s="334"/>
      <c r="AM106" s="334"/>
      <c r="AN106" s="334"/>
      <c r="AO106" s="334"/>
    </row>
    <row r="107" spans="1:41" x14ac:dyDescent="0.2">
      <c r="A107" s="14"/>
      <c r="B107" s="14"/>
      <c r="C107" s="14"/>
      <c r="D107" s="251" t="s">
        <v>95</v>
      </c>
      <c r="E107" s="252" t="s">
        <v>401</v>
      </c>
      <c r="F107" s="253">
        <f>B4+(93*B6)</f>
        <v>94</v>
      </c>
      <c r="G107" s="333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  <c r="AH107" s="334"/>
      <c r="AI107" s="334"/>
      <c r="AJ107" s="334"/>
      <c r="AK107" s="334"/>
      <c r="AL107" s="334"/>
      <c r="AM107" s="334"/>
      <c r="AN107" s="334"/>
      <c r="AO107" s="334"/>
    </row>
    <row r="108" spans="1:41" x14ac:dyDescent="0.2">
      <c r="A108" s="14"/>
      <c r="B108" s="14"/>
      <c r="C108" s="14"/>
      <c r="D108" s="251" t="s">
        <v>32</v>
      </c>
      <c r="E108" s="252" t="s">
        <v>401</v>
      </c>
      <c r="F108" s="253">
        <f>B4+(94*B6)</f>
        <v>95</v>
      </c>
      <c r="G108" s="333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  <c r="AH108" s="334"/>
      <c r="AI108" s="334"/>
      <c r="AJ108" s="334"/>
      <c r="AK108" s="334"/>
      <c r="AL108" s="334"/>
      <c r="AM108" s="334"/>
      <c r="AN108" s="334"/>
      <c r="AO108" s="334"/>
    </row>
    <row r="109" spans="1:41" x14ac:dyDescent="0.2">
      <c r="A109" s="14"/>
      <c r="B109" s="14"/>
      <c r="C109" s="14"/>
      <c r="D109" s="251" t="s">
        <v>12</v>
      </c>
      <c r="E109" s="252" t="s">
        <v>401</v>
      </c>
      <c r="F109" s="264">
        <f>B4+(95*B6)</f>
        <v>96</v>
      </c>
      <c r="G109" s="333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4"/>
      <c r="AH109" s="334"/>
      <c r="AI109" s="334"/>
      <c r="AJ109" s="334"/>
      <c r="AK109" s="334"/>
      <c r="AL109" s="334"/>
      <c r="AM109" s="334"/>
      <c r="AN109" s="334"/>
      <c r="AO109" s="334"/>
    </row>
    <row r="110" spans="1:41" x14ac:dyDescent="0.2">
      <c r="A110" s="14"/>
      <c r="B110" s="14"/>
      <c r="C110" s="14"/>
      <c r="D110" s="251" t="s">
        <v>391</v>
      </c>
      <c r="E110" s="252" t="s">
        <v>401</v>
      </c>
      <c r="F110" s="264">
        <f>B4+(96*B6)</f>
        <v>97</v>
      </c>
      <c r="G110" s="333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  <c r="AH110" s="334"/>
      <c r="AI110" s="334"/>
      <c r="AJ110" s="334"/>
      <c r="AK110" s="334"/>
      <c r="AL110" s="334"/>
      <c r="AM110" s="334"/>
      <c r="AN110" s="334"/>
      <c r="AO110" s="334"/>
    </row>
    <row r="111" spans="1:41" x14ac:dyDescent="0.2">
      <c r="A111" s="14"/>
      <c r="B111" s="14"/>
      <c r="C111" s="14"/>
      <c r="D111" s="251" t="s">
        <v>498</v>
      </c>
      <c r="E111" s="252" t="s">
        <v>401</v>
      </c>
      <c r="F111" s="253">
        <f>B4+(97*B6)</f>
        <v>98</v>
      </c>
      <c r="G111" s="333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  <c r="AH111" s="334"/>
      <c r="AI111" s="334"/>
      <c r="AJ111" s="334"/>
      <c r="AK111" s="334"/>
      <c r="AL111" s="334"/>
      <c r="AM111" s="334"/>
      <c r="AN111" s="334"/>
      <c r="AO111" s="334"/>
    </row>
    <row r="112" spans="1:41" x14ac:dyDescent="0.2">
      <c r="A112" s="14"/>
      <c r="B112" s="14"/>
      <c r="C112" s="14"/>
      <c r="D112" s="251" t="s">
        <v>166</v>
      </c>
      <c r="E112" s="252" t="s">
        <v>401</v>
      </c>
      <c r="F112" s="253">
        <f>B4+(98*B6)</f>
        <v>99</v>
      </c>
      <c r="G112" s="333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  <c r="AH112" s="334"/>
      <c r="AI112" s="334"/>
      <c r="AJ112" s="334"/>
      <c r="AK112" s="334"/>
      <c r="AL112" s="334"/>
      <c r="AM112" s="334"/>
      <c r="AN112" s="334"/>
      <c r="AO112" s="334"/>
    </row>
    <row r="113" spans="1:41" x14ac:dyDescent="0.2">
      <c r="A113" s="14"/>
      <c r="B113" s="14"/>
      <c r="C113" s="14"/>
      <c r="D113" s="251" t="s">
        <v>66</v>
      </c>
      <c r="E113" s="252" t="s">
        <v>401</v>
      </c>
      <c r="F113" s="253">
        <f>B4+(99*B6)</f>
        <v>100</v>
      </c>
      <c r="G113" s="333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  <c r="AH113" s="334"/>
      <c r="AI113" s="334"/>
      <c r="AJ113" s="334"/>
      <c r="AK113" s="334"/>
      <c r="AL113" s="334"/>
      <c r="AM113" s="334"/>
      <c r="AN113" s="334"/>
      <c r="AO113" s="334"/>
    </row>
    <row r="114" spans="1:41" x14ac:dyDescent="0.2">
      <c r="A114" s="14"/>
      <c r="B114" s="14"/>
      <c r="C114" s="14"/>
      <c r="D114" s="251" t="s">
        <v>51</v>
      </c>
      <c r="E114" s="252" t="s">
        <v>401</v>
      </c>
      <c r="F114" s="253">
        <f>B4+(100*B6)</f>
        <v>101</v>
      </c>
      <c r="G114" s="333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  <c r="AH114" s="334"/>
      <c r="AI114" s="334"/>
      <c r="AJ114" s="334"/>
      <c r="AK114" s="334"/>
      <c r="AL114" s="334"/>
      <c r="AM114" s="334"/>
      <c r="AN114" s="334"/>
      <c r="AO114" s="334"/>
    </row>
    <row r="115" spans="1:41" x14ac:dyDescent="0.2">
      <c r="A115" s="14"/>
      <c r="B115" s="14"/>
      <c r="C115" s="14"/>
      <c r="D115" s="251" t="s">
        <v>56</v>
      </c>
      <c r="E115" s="252" t="s">
        <v>401</v>
      </c>
      <c r="F115" s="264">
        <f>B4+(101*B6)</f>
        <v>102</v>
      </c>
      <c r="G115" s="333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4"/>
      <c r="AL115" s="334"/>
      <c r="AM115" s="334"/>
      <c r="AN115" s="334"/>
      <c r="AO115" s="334"/>
    </row>
    <row r="116" spans="1:41" x14ac:dyDescent="0.2">
      <c r="A116" s="14"/>
      <c r="B116" s="14"/>
      <c r="C116" s="14"/>
      <c r="D116" s="251" t="s">
        <v>48</v>
      </c>
      <c r="E116" s="252" t="s">
        <v>401</v>
      </c>
      <c r="F116" s="264">
        <f>B4+(102*B6)</f>
        <v>103</v>
      </c>
      <c r="G116" s="333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  <c r="AH116" s="334"/>
      <c r="AI116" s="334"/>
      <c r="AJ116" s="334"/>
      <c r="AK116" s="334"/>
      <c r="AL116" s="334"/>
      <c r="AM116" s="334"/>
      <c r="AN116" s="334"/>
      <c r="AO116" s="334"/>
    </row>
    <row r="117" spans="1:41" x14ac:dyDescent="0.2">
      <c r="A117" s="14"/>
      <c r="B117" s="14"/>
      <c r="C117" s="14"/>
      <c r="D117" s="251" t="s">
        <v>145</v>
      </c>
      <c r="E117" s="252" t="s">
        <v>401</v>
      </c>
      <c r="F117" s="253">
        <f>B4+(103*B6)</f>
        <v>104</v>
      </c>
      <c r="G117" s="333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4"/>
      <c r="AC117" s="334"/>
      <c r="AD117" s="334"/>
      <c r="AE117" s="334"/>
      <c r="AF117" s="334"/>
      <c r="AG117" s="334"/>
      <c r="AH117" s="334"/>
      <c r="AI117" s="334"/>
      <c r="AJ117" s="334"/>
      <c r="AK117" s="334"/>
      <c r="AL117" s="334"/>
      <c r="AM117" s="334"/>
      <c r="AN117" s="334"/>
      <c r="AO117" s="334"/>
    </row>
    <row r="118" spans="1:41" x14ac:dyDescent="0.2">
      <c r="A118" s="14"/>
      <c r="B118" s="14"/>
      <c r="C118" s="14"/>
      <c r="D118" s="251" t="s">
        <v>119</v>
      </c>
      <c r="E118" s="252" t="s">
        <v>401</v>
      </c>
      <c r="F118" s="253">
        <f>B4+(104*B6)</f>
        <v>105</v>
      </c>
      <c r="G118" s="333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  <c r="AB118" s="334"/>
      <c r="AC118" s="334"/>
      <c r="AD118" s="334"/>
      <c r="AE118" s="334"/>
      <c r="AF118" s="334"/>
      <c r="AG118" s="334"/>
      <c r="AH118" s="334"/>
      <c r="AI118" s="334"/>
      <c r="AJ118" s="334"/>
      <c r="AK118" s="334"/>
      <c r="AL118" s="334"/>
      <c r="AM118" s="334"/>
      <c r="AN118" s="334"/>
      <c r="AO118" s="334"/>
    </row>
    <row r="119" spans="1:41" x14ac:dyDescent="0.2">
      <c r="A119" s="14"/>
      <c r="B119" s="14"/>
      <c r="C119" s="14"/>
      <c r="D119" s="251" t="s">
        <v>24</v>
      </c>
      <c r="E119" s="252" t="s">
        <v>401</v>
      </c>
      <c r="F119" s="264">
        <f>B4+(105*B6)</f>
        <v>106</v>
      </c>
      <c r="G119" s="333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4"/>
      <c r="AH119" s="334"/>
      <c r="AI119" s="334"/>
      <c r="AJ119" s="334"/>
      <c r="AK119" s="334"/>
      <c r="AL119" s="334"/>
      <c r="AM119" s="334"/>
      <c r="AN119" s="334"/>
      <c r="AO119" s="334"/>
    </row>
    <row r="120" spans="1:41" x14ac:dyDescent="0.2">
      <c r="A120" s="14"/>
      <c r="B120" s="14"/>
      <c r="C120" s="14"/>
      <c r="D120" s="251" t="s">
        <v>89</v>
      </c>
      <c r="E120" s="252" t="s">
        <v>401</v>
      </c>
      <c r="F120" s="264">
        <f>B4+(106*B6)</f>
        <v>107</v>
      </c>
      <c r="G120" s="333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  <c r="AH120" s="334"/>
      <c r="AI120" s="334"/>
      <c r="AJ120" s="334"/>
      <c r="AK120" s="334"/>
      <c r="AL120" s="334"/>
      <c r="AM120" s="334"/>
      <c r="AN120" s="334"/>
      <c r="AO120" s="334"/>
    </row>
    <row r="121" spans="1:41" x14ac:dyDescent="0.2">
      <c r="A121" s="14"/>
      <c r="B121" s="14"/>
      <c r="C121" s="14"/>
      <c r="D121" s="251" t="s">
        <v>45</v>
      </c>
      <c r="E121" s="252" t="s">
        <v>401</v>
      </c>
      <c r="F121" s="253">
        <f>B4+(107*B6)</f>
        <v>108</v>
      </c>
      <c r="G121" s="333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334"/>
      <c r="AG121" s="334"/>
      <c r="AH121" s="334"/>
      <c r="AI121" s="334"/>
      <c r="AJ121" s="334"/>
      <c r="AK121" s="334"/>
      <c r="AL121" s="334"/>
      <c r="AM121" s="334"/>
      <c r="AN121" s="334"/>
      <c r="AO121" s="334"/>
    </row>
    <row r="122" spans="1:41" x14ac:dyDescent="0.2">
      <c r="A122" s="14"/>
      <c r="B122" s="14"/>
      <c r="C122" s="14"/>
      <c r="D122" s="251" t="s">
        <v>9</v>
      </c>
      <c r="E122" s="252" t="s">
        <v>401</v>
      </c>
      <c r="F122" s="253">
        <f>B4+(108*B6)</f>
        <v>109</v>
      </c>
      <c r="G122" s="333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4"/>
      <c r="AE122" s="334"/>
      <c r="AF122" s="334"/>
      <c r="AG122" s="334"/>
      <c r="AH122" s="334"/>
      <c r="AI122" s="334"/>
      <c r="AJ122" s="334"/>
      <c r="AK122" s="334"/>
      <c r="AL122" s="334"/>
      <c r="AM122" s="334"/>
      <c r="AN122" s="334"/>
      <c r="AO122" s="334"/>
    </row>
    <row r="123" spans="1:41" x14ac:dyDescent="0.2">
      <c r="A123" s="14"/>
      <c r="B123" s="14"/>
      <c r="C123" s="14"/>
      <c r="D123" s="251" t="s">
        <v>139</v>
      </c>
      <c r="E123" s="252" t="s">
        <v>401</v>
      </c>
      <c r="F123" s="264">
        <f>B4+(109*B6)</f>
        <v>110</v>
      </c>
      <c r="G123" s="333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  <c r="AH123" s="334"/>
      <c r="AI123" s="334"/>
      <c r="AJ123" s="334"/>
      <c r="AK123" s="334"/>
      <c r="AL123" s="334"/>
      <c r="AM123" s="334"/>
      <c r="AN123" s="334"/>
      <c r="AO123" s="334"/>
    </row>
    <row r="124" spans="1:41" x14ac:dyDescent="0.2">
      <c r="A124" s="14"/>
      <c r="B124" s="14"/>
      <c r="C124" s="14"/>
      <c r="D124" s="251" t="s">
        <v>385</v>
      </c>
      <c r="E124" s="252" t="s">
        <v>401</v>
      </c>
      <c r="F124" s="264">
        <f>B4+(110*B6)</f>
        <v>111</v>
      </c>
      <c r="G124" s="333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  <c r="AD124" s="334"/>
      <c r="AE124" s="334"/>
      <c r="AF124" s="334"/>
      <c r="AG124" s="334"/>
      <c r="AH124" s="334"/>
      <c r="AI124" s="334"/>
      <c r="AJ124" s="334"/>
      <c r="AK124" s="334"/>
      <c r="AL124" s="334"/>
      <c r="AM124" s="334"/>
      <c r="AN124" s="334"/>
      <c r="AO124" s="334"/>
    </row>
    <row r="125" spans="1:41" x14ac:dyDescent="0.2">
      <c r="A125" s="14"/>
      <c r="B125" s="14"/>
      <c r="C125" s="14"/>
      <c r="D125" s="251" t="s">
        <v>474</v>
      </c>
      <c r="E125" s="252" t="s">
        <v>401</v>
      </c>
      <c r="F125" s="253">
        <f>B4+(111*B6)</f>
        <v>112</v>
      </c>
      <c r="G125" s="333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334"/>
      <c r="AC125" s="334"/>
      <c r="AD125" s="334"/>
      <c r="AE125" s="334"/>
      <c r="AF125" s="334"/>
      <c r="AG125" s="334"/>
      <c r="AH125" s="334"/>
      <c r="AI125" s="334"/>
      <c r="AJ125" s="334"/>
      <c r="AK125" s="334"/>
      <c r="AL125" s="334"/>
      <c r="AM125" s="334"/>
      <c r="AN125" s="334"/>
      <c r="AO125" s="334"/>
    </row>
    <row r="126" spans="1:41" x14ac:dyDescent="0.2">
      <c r="A126" s="14"/>
      <c r="B126" s="14"/>
      <c r="C126" s="14"/>
      <c r="D126" s="251" t="s">
        <v>141</v>
      </c>
      <c r="E126" s="252" t="s">
        <v>401</v>
      </c>
      <c r="F126" s="253">
        <f>B4+(112*B6)</f>
        <v>113</v>
      </c>
      <c r="G126" s="333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  <c r="AB126" s="334"/>
      <c r="AC126" s="334"/>
      <c r="AD126" s="334"/>
      <c r="AE126" s="334"/>
      <c r="AF126" s="334"/>
      <c r="AG126" s="334"/>
      <c r="AH126" s="334"/>
      <c r="AI126" s="334"/>
      <c r="AJ126" s="334"/>
      <c r="AK126" s="334"/>
      <c r="AL126" s="334"/>
      <c r="AM126" s="334"/>
      <c r="AN126" s="334"/>
      <c r="AO126" s="334"/>
    </row>
    <row r="127" spans="1:41" x14ac:dyDescent="0.2">
      <c r="A127" s="14"/>
      <c r="B127" s="14"/>
      <c r="C127" s="14"/>
      <c r="D127" s="251" t="s">
        <v>134</v>
      </c>
      <c r="E127" s="252" t="s">
        <v>401</v>
      </c>
      <c r="F127" s="253">
        <f>B4+(113*B6)</f>
        <v>114</v>
      </c>
      <c r="G127" s="333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  <c r="AB127" s="334"/>
      <c r="AC127" s="334"/>
      <c r="AD127" s="334"/>
      <c r="AE127" s="334"/>
      <c r="AF127" s="334"/>
      <c r="AG127" s="334"/>
      <c r="AH127" s="334"/>
      <c r="AI127" s="334"/>
      <c r="AJ127" s="334"/>
      <c r="AK127" s="334"/>
      <c r="AL127" s="334"/>
      <c r="AM127" s="334"/>
      <c r="AN127" s="334"/>
      <c r="AO127" s="334"/>
    </row>
    <row r="128" spans="1:41" x14ac:dyDescent="0.2">
      <c r="A128" s="14"/>
      <c r="B128" s="14"/>
      <c r="C128" s="14"/>
      <c r="D128" s="251" t="s">
        <v>22</v>
      </c>
      <c r="E128" s="252" t="s">
        <v>401</v>
      </c>
      <c r="F128" s="253">
        <f>B4+(114*B6)</f>
        <v>115</v>
      </c>
      <c r="G128" s="333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  <c r="AA128" s="334"/>
      <c r="AB128" s="334"/>
      <c r="AC128" s="334"/>
      <c r="AD128" s="334"/>
      <c r="AE128" s="334"/>
      <c r="AF128" s="334"/>
      <c r="AG128" s="334"/>
      <c r="AH128" s="334"/>
      <c r="AI128" s="334"/>
      <c r="AJ128" s="334"/>
      <c r="AK128" s="334"/>
      <c r="AL128" s="334"/>
      <c r="AM128" s="334"/>
      <c r="AN128" s="334"/>
      <c r="AO128" s="334"/>
    </row>
    <row r="129" spans="1:41" x14ac:dyDescent="0.2">
      <c r="A129" s="14"/>
      <c r="B129" s="14"/>
      <c r="C129" s="14"/>
      <c r="D129" s="251" t="s">
        <v>108</v>
      </c>
      <c r="E129" s="252" t="s">
        <v>401</v>
      </c>
      <c r="F129" s="264">
        <f>B4+(115*B6)</f>
        <v>116</v>
      </c>
      <c r="G129" s="333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4"/>
      <c r="AC129" s="334"/>
      <c r="AD129" s="334"/>
      <c r="AE129" s="334"/>
      <c r="AF129" s="334"/>
      <c r="AG129" s="334"/>
      <c r="AH129" s="334"/>
      <c r="AI129" s="334"/>
      <c r="AJ129" s="334"/>
      <c r="AK129" s="334"/>
      <c r="AL129" s="334"/>
      <c r="AM129" s="334"/>
      <c r="AN129" s="334"/>
      <c r="AO129" s="334"/>
    </row>
    <row r="130" spans="1:41" x14ac:dyDescent="0.2">
      <c r="A130" s="14"/>
      <c r="B130" s="14"/>
      <c r="C130" s="14"/>
      <c r="D130" s="251" t="s">
        <v>107</v>
      </c>
      <c r="E130" s="252" t="s">
        <v>401</v>
      </c>
      <c r="F130" s="264">
        <f>B4+(116*B6)</f>
        <v>117</v>
      </c>
      <c r="G130" s="333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  <c r="AH130" s="334"/>
      <c r="AI130" s="334"/>
      <c r="AJ130" s="334"/>
      <c r="AK130" s="334"/>
      <c r="AL130" s="334"/>
      <c r="AM130" s="334"/>
      <c r="AN130" s="334"/>
      <c r="AO130" s="334"/>
    </row>
    <row r="131" spans="1:41" x14ac:dyDescent="0.2">
      <c r="A131" s="14"/>
      <c r="B131" s="14"/>
      <c r="C131" s="14"/>
      <c r="D131" s="251" t="s">
        <v>58</v>
      </c>
      <c r="E131" s="252" t="s">
        <v>401</v>
      </c>
      <c r="F131" s="253">
        <f>B4+(117*B6)</f>
        <v>118</v>
      </c>
      <c r="G131" s="333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334"/>
      <c r="AJ131" s="334"/>
      <c r="AK131" s="334"/>
      <c r="AL131" s="334"/>
      <c r="AM131" s="334"/>
      <c r="AN131" s="334"/>
      <c r="AO131" s="334"/>
    </row>
    <row r="132" spans="1:41" x14ac:dyDescent="0.2">
      <c r="A132" s="14"/>
      <c r="B132" s="14"/>
      <c r="C132" s="14"/>
      <c r="D132" s="251" t="s">
        <v>14</v>
      </c>
      <c r="E132" s="252" t="s">
        <v>401</v>
      </c>
      <c r="F132" s="253">
        <f>B4+(118*B6)</f>
        <v>119</v>
      </c>
      <c r="G132" s="333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  <c r="AH132" s="334"/>
      <c r="AI132" s="334"/>
      <c r="AJ132" s="334"/>
      <c r="AK132" s="334"/>
      <c r="AL132" s="334"/>
      <c r="AM132" s="334"/>
      <c r="AN132" s="334"/>
      <c r="AO132" s="334"/>
    </row>
    <row r="133" spans="1:41" x14ac:dyDescent="0.2">
      <c r="A133" s="14"/>
      <c r="B133" s="14"/>
      <c r="C133" s="14"/>
      <c r="D133" s="251" t="s">
        <v>104</v>
      </c>
      <c r="E133" s="252" t="s">
        <v>401</v>
      </c>
      <c r="F133" s="264">
        <f>B4+(119*B6)</f>
        <v>120</v>
      </c>
      <c r="G133" s="333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  <c r="AH133" s="334"/>
      <c r="AI133" s="334"/>
      <c r="AJ133" s="334"/>
      <c r="AK133" s="334"/>
      <c r="AL133" s="334"/>
      <c r="AM133" s="334"/>
      <c r="AN133" s="334"/>
      <c r="AO133" s="334"/>
    </row>
    <row r="134" spans="1:41" x14ac:dyDescent="0.2">
      <c r="A134" s="14"/>
      <c r="B134" s="14"/>
      <c r="C134" s="14"/>
      <c r="D134" s="251" t="s">
        <v>36</v>
      </c>
      <c r="E134" s="252" t="s">
        <v>401</v>
      </c>
      <c r="F134" s="264">
        <f>B4+(120*B6)</f>
        <v>121</v>
      </c>
      <c r="G134" s="333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  <c r="AH134" s="334"/>
      <c r="AI134" s="334"/>
      <c r="AJ134" s="334"/>
      <c r="AK134" s="334"/>
      <c r="AL134" s="334"/>
      <c r="AM134" s="334"/>
      <c r="AN134" s="334"/>
      <c r="AO134" s="334"/>
    </row>
    <row r="135" spans="1:41" x14ac:dyDescent="0.2">
      <c r="A135" s="14"/>
      <c r="B135" s="14"/>
      <c r="C135" s="14"/>
      <c r="D135" s="251" t="s">
        <v>128</v>
      </c>
      <c r="E135" s="252" t="s">
        <v>401</v>
      </c>
      <c r="F135" s="253">
        <f>B4+(121*B6)</f>
        <v>122</v>
      </c>
      <c r="G135" s="333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  <c r="S135" s="334"/>
      <c r="T135" s="334"/>
      <c r="U135" s="334"/>
      <c r="V135" s="334"/>
      <c r="W135" s="334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  <c r="AH135" s="334"/>
      <c r="AI135" s="334"/>
      <c r="AJ135" s="334"/>
      <c r="AK135" s="334"/>
      <c r="AL135" s="334"/>
      <c r="AM135" s="334"/>
      <c r="AN135" s="334"/>
      <c r="AO135" s="334"/>
    </row>
    <row r="136" spans="1:41" x14ac:dyDescent="0.2">
      <c r="A136" s="14"/>
      <c r="B136" s="14"/>
      <c r="C136" s="14"/>
      <c r="D136" s="251" t="s">
        <v>148</v>
      </c>
      <c r="E136" s="252" t="s">
        <v>401</v>
      </c>
      <c r="F136" s="253">
        <f>B4+(122*B6)</f>
        <v>123</v>
      </c>
      <c r="G136" s="333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T136" s="334"/>
      <c r="U136" s="334"/>
      <c r="V136" s="334"/>
      <c r="W136" s="334"/>
      <c r="X136" s="334"/>
      <c r="Y136" s="334"/>
      <c r="Z136" s="334"/>
      <c r="AA136" s="334"/>
      <c r="AB136" s="334"/>
      <c r="AC136" s="334"/>
      <c r="AD136" s="334"/>
      <c r="AE136" s="334"/>
      <c r="AF136" s="334"/>
      <c r="AG136" s="334"/>
      <c r="AH136" s="334"/>
      <c r="AI136" s="334"/>
      <c r="AJ136" s="334"/>
      <c r="AK136" s="334"/>
      <c r="AL136" s="334"/>
      <c r="AM136" s="334"/>
      <c r="AN136" s="334"/>
      <c r="AO136" s="334"/>
    </row>
    <row r="137" spans="1:41" x14ac:dyDescent="0.2">
      <c r="A137" s="14"/>
      <c r="B137" s="14"/>
      <c r="C137" s="14"/>
      <c r="D137" s="251" t="s">
        <v>131</v>
      </c>
      <c r="E137" s="252" t="s">
        <v>401</v>
      </c>
      <c r="F137" s="264">
        <f>B4+(123*B6)</f>
        <v>124</v>
      </c>
      <c r="G137" s="333"/>
      <c r="H137" s="334"/>
      <c r="I137" s="334"/>
      <c r="J137" s="334"/>
      <c r="K137" s="334"/>
      <c r="L137" s="334"/>
      <c r="M137" s="334"/>
      <c r="N137" s="334"/>
      <c r="O137" s="334"/>
      <c r="P137" s="334"/>
      <c r="Q137" s="334"/>
      <c r="R137" s="334"/>
      <c r="S137" s="334"/>
      <c r="T137" s="334"/>
      <c r="U137" s="334"/>
      <c r="V137" s="334"/>
      <c r="W137" s="334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  <c r="AH137" s="334"/>
      <c r="AI137" s="334"/>
      <c r="AJ137" s="334"/>
      <c r="AK137" s="334"/>
      <c r="AL137" s="334"/>
      <c r="AM137" s="334"/>
      <c r="AN137" s="334"/>
      <c r="AO137" s="334"/>
    </row>
    <row r="138" spans="1:41" x14ac:dyDescent="0.2">
      <c r="A138" s="14"/>
      <c r="B138" s="14"/>
      <c r="C138" s="14"/>
      <c r="D138" s="251" t="s">
        <v>323</v>
      </c>
      <c r="E138" s="252" t="s">
        <v>401</v>
      </c>
      <c r="F138" s="264">
        <f>B4+(124*B6)</f>
        <v>125</v>
      </c>
      <c r="G138" s="333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  <c r="S138" s="334"/>
      <c r="T138" s="334"/>
      <c r="U138" s="334"/>
      <c r="V138" s="334"/>
      <c r="W138" s="334"/>
      <c r="X138" s="334"/>
      <c r="Y138" s="334"/>
      <c r="Z138" s="334"/>
      <c r="AA138" s="334"/>
      <c r="AB138" s="334"/>
      <c r="AC138" s="334"/>
      <c r="AD138" s="334"/>
      <c r="AE138" s="334"/>
      <c r="AF138" s="334"/>
      <c r="AG138" s="334"/>
      <c r="AH138" s="334"/>
      <c r="AI138" s="334"/>
      <c r="AJ138" s="334"/>
      <c r="AK138" s="334"/>
      <c r="AL138" s="334"/>
      <c r="AM138" s="334"/>
      <c r="AN138" s="334"/>
      <c r="AO138" s="334"/>
    </row>
    <row r="139" spans="1:41" x14ac:dyDescent="0.2">
      <c r="A139" s="14"/>
      <c r="B139" s="14"/>
      <c r="C139" s="14"/>
      <c r="D139" s="251" t="s">
        <v>489</v>
      </c>
      <c r="E139" s="252" t="s">
        <v>401</v>
      </c>
      <c r="F139" s="253">
        <f>B4+(125*B6)</f>
        <v>126</v>
      </c>
      <c r="G139" s="333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T139" s="334"/>
      <c r="U139" s="334"/>
      <c r="V139" s="334"/>
      <c r="W139" s="334"/>
      <c r="X139" s="334"/>
      <c r="Y139" s="334"/>
      <c r="Z139" s="334"/>
      <c r="AA139" s="334"/>
      <c r="AB139" s="334"/>
      <c r="AC139" s="334"/>
      <c r="AD139" s="334"/>
      <c r="AE139" s="334"/>
      <c r="AF139" s="334"/>
      <c r="AG139" s="334"/>
      <c r="AH139" s="334"/>
      <c r="AI139" s="334"/>
      <c r="AJ139" s="334"/>
      <c r="AK139" s="334"/>
      <c r="AL139" s="334"/>
      <c r="AM139" s="334"/>
      <c r="AN139" s="334"/>
      <c r="AO139" s="334"/>
    </row>
    <row r="140" spans="1:41" x14ac:dyDescent="0.2">
      <c r="A140" s="14"/>
      <c r="B140" s="14"/>
      <c r="C140" s="14"/>
      <c r="D140" s="251" t="s">
        <v>60</v>
      </c>
      <c r="E140" s="252" t="s">
        <v>401</v>
      </c>
      <c r="F140" s="253">
        <f>B4+(126*B6)</f>
        <v>127</v>
      </c>
      <c r="G140" s="333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T140" s="334"/>
      <c r="U140" s="334"/>
      <c r="V140" s="334"/>
      <c r="W140" s="334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  <c r="AH140" s="334"/>
      <c r="AI140" s="334"/>
      <c r="AJ140" s="334"/>
      <c r="AK140" s="334"/>
      <c r="AL140" s="334"/>
      <c r="AM140" s="334"/>
      <c r="AN140" s="334"/>
      <c r="AO140" s="334"/>
    </row>
    <row r="141" spans="1:41" x14ac:dyDescent="0.2">
      <c r="A141" s="14"/>
      <c r="B141" s="14"/>
      <c r="C141" s="14"/>
      <c r="D141" s="251" t="s">
        <v>175</v>
      </c>
      <c r="E141" s="252" t="s">
        <v>401</v>
      </c>
      <c r="F141" s="253">
        <f>B4+(127*B6)</f>
        <v>128</v>
      </c>
      <c r="G141" s="333"/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  <c r="S141" s="334"/>
      <c r="T141" s="334"/>
      <c r="U141" s="334"/>
      <c r="V141" s="334"/>
      <c r="W141" s="334"/>
      <c r="X141" s="334"/>
      <c r="Y141" s="334"/>
      <c r="Z141" s="334"/>
      <c r="AA141" s="334"/>
      <c r="AB141" s="334"/>
      <c r="AC141" s="334"/>
      <c r="AD141" s="334"/>
      <c r="AE141" s="334"/>
      <c r="AF141" s="334"/>
      <c r="AG141" s="334"/>
      <c r="AH141" s="334"/>
      <c r="AI141" s="334"/>
      <c r="AJ141" s="334"/>
      <c r="AK141" s="334"/>
      <c r="AL141" s="334"/>
      <c r="AM141" s="334"/>
      <c r="AN141" s="334"/>
      <c r="AO141" s="334"/>
    </row>
    <row r="142" spans="1:41" x14ac:dyDescent="0.2">
      <c r="A142" s="14"/>
      <c r="B142" s="14"/>
      <c r="C142" s="14"/>
      <c r="D142" s="251" t="s">
        <v>38</v>
      </c>
      <c r="E142" s="252" t="s">
        <v>401</v>
      </c>
      <c r="F142" s="253">
        <f>B4+(128*B6)</f>
        <v>129</v>
      </c>
      <c r="G142" s="333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  <c r="AH142" s="334"/>
      <c r="AI142" s="334"/>
      <c r="AJ142" s="334"/>
      <c r="AK142" s="334"/>
      <c r="AL142" s="334"/>
      <c r="AM142" s="334"/>
      <c r="AN142" s="334"/>
      <c r="AO142" s="334"/>
    </row>
    <row r="143" spans="1:41" x14ac:dyDescent="0.2">
      <c r="A143" s="14"/>
      <c r="B143" s="14"/>
      <c r="C143" s="14"/>
      <c r="D143" s="251" t="s">
        <v>27</v>
      </c>
      <c r="E143" s="252" t="s">
        <v>401</v>
      </c>
      <c r="F143" s="264">
        <f>B4+(129*B6)</f>
        <v>130</v>
      </c>
      <c r="G143" s="333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34"/>
      <c r="AB143" s="334"/>
      <c r="AC143" s="334"/>
      <c r="AD143" s="334"/>
      <c r="AE143" s="334"/>
      <c r="AF143" s="334"/>
      <c r="AG143" s="334"/>
      <c r="AH143" s="334"/>
      <c r="AI143" s="334"/>
      <c r="AJ143" s="334"/>
      <c r="AK143" s="334"/>
      <c r="AL143" s="334"/>
      <c r="AM143" s="334"/>
      <c r="AN143" s="334"/>
      <c r="AO143" s="334"/>
    </row>
    <row r="144" spans="1:41" x14ac:dyDescent="0.2">
      <c r="A144" s="14"/>
      <c r="B144" s="14"/>
      <c r="C144" s="14"/>
      <c r="D144" s="251" t="s">
        <v>155</v>
      </c>
      <c r="E144" s="252" t="s">
        <v>401</v>
      </c>
      <c r="F144" s="264">
        <f>B4+(130*B6)</f>
        <v>131</v>
      </c>
      <c r="G144" s="333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34"/>
      <c r="AB144" s="334"/>
      <c r="AC144" s="334"/>
      <c r="AD144" s="334"/>
      <c r="AE144" s="334"/>
      <c r="AF144" s="334"/>
      <c r="AG144" s="334"/>
      <c r="AH144" s="334"/>
      <c r="AI144" s="334"/>
      <c r="AJ144" s="334"/>
      <c r="AK144" s="334"/>
      <c r="AL144" s="334"/>
      <c r="AM144" s="334"/>
      <c r="AN144" s="334"/>
      <c r="AO144" s="334"/>
    </row>
    <row r="145" spans="1:41" x14ac:dyDescent="0.2">
      <c r="A145" s="14"/>
      <c r="B145" s="14"/>
      <c r="C145" s="14"/>
      <c r="D145" s="251" t="s">
        <v>97</v>
      </c>
      <c r="E145" s="252" t="s">
        <v>401</v>
      </c>
      <c r="F145" s="253">
        <f>B4+(131*B6)</f>
        <v>132</v>
      </c>
      <c r="G145" s="333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  <c r="AB145" s="334"/>
      <c r="AC145" s="334"/>
      <c r="AD145" s="334"/>
      <c r="AE145" s="334"/>
      <c r="AF145" s="334"/>
      <c r="AG145" s="334"/>
      <c r="AH145" s="334"/>
      <c r="AI145" s="334"/>
      <c r="AJ145" s="334"/>
      <c r="AK145" s="334"/>
      <c r="AL145" s="334"/>
      <c r="AM145" s="334"/>
      <c r="AN145" s="334"/>
      <c r="AO145" s="334"/>
    </row>
    <row r="146" spans="1:41" x14ac:dyDescent="0.2">
      <c r="A146" s="14"/>
      <c r="B146" s="14"/>
      <c r="C146" s="14"/>
      <c r="D146" s="251" t="s">
        <v>113</v>
      </c>
      <c r="E146" s="252" t="s">
        <v>401</v>
      </c>
      <c r="F146" s="253">
        <f>B4+(132*B6)</f>
        <v>133</v>
      </c>
      <c r="G146" s="333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  <c r="AB146" s="334"/>
      <c r="AC146" s="334"/>
      <c r="AD146" s="334"/>
      <c r="AE146" s="334"/>
      <c r="AF146" s="334"/>
      <c r="AG146" s="334"/>
      <c r="AH146" s="334"/>
      <c r="AI146" s="334"/>
      <c r="AJ146" s="334"/>
      <c r="AK146" s="334"/>
      <c r="AL146" s="334"/>
      <c r="AM146" s="334"/>
      <c r="AN146" s="334"/>
      <c r="AO146" s="334"/>
    </row>
    <row r="147" spans="1:41" x14ac:dyDescent="0.2">
      <c r="A147" s="14"/>
      <c r="B147" s="14"/>
      <c r="C147" s="14"/>
      <c r="D147" s="251" t="s">
        <v>133</v>
      </c>
      <c r="E147" s="252" t="s">
        <v>401</v>
      </c>
      <c r="F147" s="264">
        <f>B4+(133*B6)</f>
        <v>134</v>
      </c>
      <c r="G147" s="333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  <c r="Y147" s="334"/>
      <c r="Z147" s="334"/>
      <c r="AA147" s="334"/>
      <c r="AB147" s="334"/>
      <c r="AC147" s="334"/>
      <c r="AD147" s="334"/>
      <c r="AE147" s="334"/>
      <c r="AF147" s="334"/>
      <c r="AG147" s="334"/>
      <c r="AH147" s="334"/>
      <c r="AI147" s="334"/>
      <c r="AJ147" s="334"/>
      <c r="AK147" s="334"/>
      <c r="AL147" s="334"/>
      <c r="AM147" s="334"/>
      <c r="AN147" s="334"/>
      <c r="AO147" s="334"/>
    </row>
    <row r="148" spans="1:41" x14ac:dyDescent="0.2">
      <c r="A148" s="14"/>
      <c r="B148" s="14"/>
      <c r="C148" s="14"/>
      <c r="D148" s="251" t="s">
        <v>111</v>
      </c>
      <c r="E148" s="252" t="s">
        <v>401</v>
      </c>
      <c r="F148" s="264">
        <f>B4+(134*B6)</f>
        <v>135</v>
      </c>
      <c r="G148" s="333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  <c r="AB148" s="334"/>
      <c r="AC148" s="334"/>
      <c r="AD148" s="334"/>
      <c r="AE148" s="334"/>
      <c r="AF148" s="334"/>
      <c r="AG148" s="334"/>
      <c r="AH148" s="334"/>
      <c r="AI148" s="334"/>
      <c r="AJ148" s="334"/>
      <c r="AK148" s="334"/>
      <c r="AL148" s="334"/>
      <c r="AM148" s="334"/>
      <c r="AN148" s="334"/>
      <c r="AO148" s="334"/>
    </row>
    <row r="149" spans="1:41" x14ac:dyDescent="0.2">
      <c r="A149" s="14"/>
      <c r="B149" s="14"/>
      <c r="C149" s="14"/>
      <c r="D149" s="251" t="s">
        <v>11</v>
      </c>
      <c r="E149" s="252" t="s">
        <v>401</v>
      </c>
      <c r="F149" s="253">
        <f>B4+(135*B6)</f>
        <v>136</v>
      </c>
      <c r="G149" s="333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  <c r="AB149" s="334"/>
      <c r="AC149" s="334"/>
      <c r="AD149" s="334"/>
      <c r="AE149" s="334"/>
      <c r="AF149" s="334"/>
      <c r="AG149" s="334"/>
      <c r="AH149" s="334"/>
      <c r="AI149" s="334"/>
      <c r="AJ149" s="334"/>
      <c r="AK149" s="334"/>
      <c r="AL149" s="334"/>
      <c r="AM149" s="334"/>
      <c r="AN149" s="334"/>
      <c r="AO149" s="334"/>
    </row>
    <row r="150" spans="1:41" x14ac:dyDescent="0.2">
      <c r="A150" s="14"/>
      <c r="B150" s="14"/>
      <c r="C150" s="14"/>
      <c r="D150" s="251" t="s">
        <v>46</v>
      </c>
      <c r="E150" s="252" t="s">
        <v>401</v>
      </c>
      <c r="F150" s="253">
        <f>B4+(136*B6)</f>
        <v>137</v>
      </c>
      <c r="G150" s="333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  <c r="Y150" s="334"/>
      <c r="Z150" s="334"/>
      <c r="AA150" s="334"/>
      <c r="AB150" s="334"/>
      <c r="AC150" s="334"/>
      <c r="AD150" s="334"/>
      <c r="AE150" s="334"/>
      <c r="AF150" s="334"/>
      <c r="AG150" s="334"/>
      <c r="AH150" s="334"/>
      <c r="AI150" s="334"/>
      <c r="AJ150" s="334"/>
      <c r="AK150" s="334"/>
      <c r="AL150" s="334"/>
      <c r="AM150" s="334"/>
      <c r="AN150" s="334"/>
      <c r="AO150" s="334"/>
    </row>
    <row r="151" spans="1:41" x14ac:dyDescent="0.2">
      <c r="A151" s="14"/>
      <c r="B151" s="14"/>
      <c r="C151" s="14"/>
      <c r="D151" s="251" t="s">
        <v>96</v>
      </c>
      <c r="E151" s="252" t="s">
        <v>401</v>
      </c>
      <c r="F151" s="264">
        <f>B4+(137*B6)</f>
        <v>138</v>
      </c>
      <c r="G151" s="333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  <c r="Y151" s="334"/>
      <c r="Z151" s="334"/>
      <c r="AA151" s="334"/>
      <c r="AB151" s="334"/>
      <c r="AC151" s="334"/>
      <c r="AD151" s="334"/>
      <c r="AE151" s="334"/>
      <c r="AF151" s="334"/>
      <c r="AG151" s="334"/>
      <c r="AH151" s="334"/>
      <c r="AI151" s="334"/>
      <c r="AJ151" s="334"/>
      <c r="AK151" s="334"/>
      <c r="AL151" s="334"/>
      <c r="AM151" s="334"/>
      <c r="AN151" s="334"/>
      <c r="AO151" s="334"/>
    </row>
    <row r="152" spans="1:41" x14ac:dyDescent="0.2">
      <c r="A152" s="14"/>
      <c r="B152" s="14"/>
      <c r="C152" s="14"/>
      <c r="D152" s="251" t="s">
        <v>383</v>
      </c>
      <c r="E152" s="252" t="s">
        <v>401</v>
      </c>
      <c r="F152" s="264">
        <f>B4+(138*B6)</f>
        <v>139</v>
      </c>
      <c r="G152" s="333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  <c r="Y152" s="334"/>
      <c r="Z152" s="334"/>
      <c r="AA152" s="334"/>
      <c r="AB152" s="334"/>
      <c r="AC152" s="334"/>
      <c r="AD152" s="334"/>
      <c r="AE152" s="334"/>
      <c r="AF152" s="334"/>
      <c r="AG152" s="334"/>
      <c r="AH152" s="334"/>
      <c r="AI152" s="334"/>
      <c r="AJ152" s="334"/>
      <c r="AK152" s="334"/>
      <c r="AL152" s="334"/>
      <c r="AM152" s="334"/>
      <c r="AN152" s="334"/>
      <c r="AO152" s="334"/>
    </row>
    <row r="153" spans="1:41" x14ac:dyDescent="0.2">
      <c r="A153" s="14"/>
      <c r="B153" s="14"/>
      <c r="C153" s="14"/>
      <c r="D153" s="251" t="s">
        <v>495</v>
      </c>
      <c r="E153" s="252" t="s">
        <v>401</v>
      </c>
      <c r="F153" s="253">
        <f>B4+(139*B6)</f>
        <v>140</v>
      </c>
      <c r="G153" s="333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  <c r="AB153" s="334"/>
      <c r="AC153" s="334"/>
      <c r="AD153" s="334"/>
      <c r="AE153" s="334"/>
      <c r="AF153" s="334"/>
      <c r="AG153" s="334"/>
      <c r="AH153" s="334"/>
      <c r="AI153" s="334"/>
      <c r="AJ153" s="334"/>
      <c r="AK153" s="334"/>
      <c r="AL153" s="334"/>
      <c r="AM153" s="334"/>
      <c r="AN153" s="334"/>
      <c r="AO153" s="334"/>
    </row>
    <row r="154" spans="1:41" x14ac:dyDescent="0.2">
      <c r="A154" s="14"/>
      <c r="B154" s="14"/>
      <c r="C154" s="14"/>
      <c r="D154" s="251" t="s">
        <v>156</v>
      </c>
      <c r="E154" s="252" t="s">
        <v>401</v>
      </c>
      <c r="F154" s="253">
        <f>B4+(140*B6)</f>
        <v>141</v>
      </c>
      <c r="G154" s="333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334"/>
      <c r="AI154" s="334"/>
      <c r="AJ154" s="334"/>
      <c r="AK154" s="334"/>
      <c r="AL154" s="334"/>
      <c r="AM154" s="334"/>
      <c r="AN154" s="334"/>
      <c r="AO154" s="334"/>
    </row>
    <row r="155" spans="1:41" x14ac:dyDescent="0.2">
      <c r="A155" s="14"/>
      <c r="B155" s="14"/>
      <c r="C155" s="14"/>
      <c r="D155" s="251" t="s">
        <v>74</v>
      </c>
      <c r="E155" s="252" t="s">
        <v>401</v>
      </c>
      <c r="F155" s="253">
        <f>B4+(141*B6)</f>
        <v>142</v>
      </c>
      <c r="G155" s="333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  <c r="AH155" s="334"/>
      <c r="AI155" s="334"/>
      <c r="AJ155" s="334"/>
      <c r="AK155" s="334"/>
      <c r="AL155" s="334"/>
      <c r="AM155" s="334"/>
      <c r="AN155" s="334"/>
      <c r="AO155" s="334"/>
    </row>
    <row r="156" spans="1:41" x14ac:dyDescent="0.2">
      <c r="A156" s="14"/>
      <c r="B156" s="14"/>
      <c r="C156" s="14"/>
      <c r="D156" s="251" t="s">
        <v>126</v>
      </c>
      <c r="E156" s="252" t="s">
        <v>401</v>
      </c>
      <c r="F156" s="253">
        <f>B4+(142*B6)</f>
        <v>143</v>
      </c>
      <c r="G156" s="333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  <c r="AH156" s="334"/>
      <c r="AI156" s="334"/>
      <c r="AJ156" s="334"/>
      <c r="AK156" s="334"/>
      <c r="AL156" s="334"/>
      <c r="AM156" s="334"/>
      <c r="AN156" s="334"/>
      <c r="AO156" s="334"/>
    </row>
    <row r="157" spans="1:41" x14ac:dyDescent="0.2">
      <c r="A157" s="14"/>
      <c r="B157" s="14"/>
      <c r="C157" s="14"/>
      <c r="D157" s="251" t="s">
        <v>109</v>
      </c>
      <c r="E157" s="252" t="s">
        <v>401</v>
      </c>
      <c r="F157" s="264">
        <f>B4+(143*B6)</f>
        <v>144</v>
      </c>
      <c r="G157" s="333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  <c r="AH157" s="334"/>
      <c r="AI157" s="334"/>
      <c r="AJ157" s="334"/>
      <c r="AK157" s="334"/>
      <c r="AL157" s="334"/>
      <c r="AM157" s="334"/>
      <c r="AN157" s="334"/>
      <c r="AO157" s="334"/>
    </row>
    <row r="158" spans="1:41" x14ac:dyDescent="0.2">
      <c r="A158" s="14"/>
      <c r="B158" s="14"/>
      <c r="C158" s="14"/>
      <c r="D158" s="251" t="s">
        <v>63</v>
      </c>
      <c r="E158" s="252" t="s">
        <v>401</v>
      </c>
      <c r="F158" s="264">
        <f>B4+(144*B6)</f>
        <v>145</v>
      </c>
      <c r="G158" s="333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  <c r="S158" s="334"/>
      <c r="T158" s="334"/>
      <c r="U158" s="334"/>
      <c r="V158" s="334"/>
      <c r="W158" s="334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  <c r="AH158" s="334"/>
      <c r="AI158" s="334"/>
      <c r="AJ158" s="334"/>
      <c r="AK158" s="334"/>
      <c r="AL158" s="334"/>
      <c r="AM158" s="334"/>
      <c r="AN158" s="334"/>
      <c r="AO158" s="334"/>
    </row>
    <row r="159" spans="1:41" x14ac:dyDescent="0.2">
      <c r="A159" s="14"/>
      <c r="B159" s="14"/>
      <c r="C159" s="14"/>
      <c r="D159" s="251" t="s">
        <v>75</v>
      </c>
      <c r="E159" s="252" t="s">
        <v>401</v>
      </c>
      <c r="F159" s="253">
        <f>B4+(145*B6)</f>
        <v>146</v>
      </c>
      <c r="G159" s="333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T159" s="334"/>
      <c r="U159" s="334"/>
      <c r="V159" s="334"/>
      <c r="W159" s="334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  <c r="AH159" s="334"/>
      <c r="AI159" s="334"/>
      <c r="AJ159" s="334"/>
      <c r="AK159" s="334"/>
      <c r="AL159" s="334"/>
      <c r="AM159" s="334"/>
      <c r="AN159" s="334"/>
      <c r="AO159" s="334"/>
    </row>
    <row r="160" spans="1:41" x14ac:dyDescent="0.2">
      <c r="A160" s="14"/>
      <c r="B160" s="14"/>
      <c r="C160" s="14"/>
      <c r="D160" s="251" t="s">
        <v>41</v>
      </c>
      <c r="E160" s="252" t="s">
        <v>401</v>
      </c>
      <c r="F160" s="253">
        <f>B4+(146*B6)</f>
        <v>147</v>
      </c>
      <c r="G160" s="333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334"/>
      <c r="AL160" s="334"/>
      <c r="AM160" s="334"/>
      <c r="AN160" s="334"/>
      <c r="AO160" s="334"/>
    </row>
    <row r="161" spans="1:41" x14ac:dyDescent="0.2">
      <c r="A161" s="14"/>
      <c r="B161" s="14"/>
      <c r="C161" s="14"/>
      <c r="D161" s="251" t="s">
        <v>98</v>
      </c>
      <c r="E161" s="252" t="s">
        <v>401</v>
      </c>
      <c r="F161" s="264">
        <f>B4+(147*B6)</f>
        <v>148</v>
      </c>
      <c r="G161" s="333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  <c r="AE161" s="334"/>
      <c r="AF161" s="334"/>
      <c r="AG161" s="334"/>
      <c r="AH161" s="334"/>
      <c r="AI161" s="334"/>
      <c r="AJ161" s="334"/>
      <c r="AK161" s="334"/>
      <c r="AL161" s="334"/>
      <c r="AM161" s="334"/>
      <c r="AN161" s="334"/>
      <c r="AO161" s="334"/>
    </row>
    <row r="162" spans="1:41" x14ac:dyDescent="0.2">
      <c r="A162" s="14"/>
      <c r="B162" s="14"/>
      <c r="C162" s="14"/>
      <c r="D162" s="251" t="s">
        <v>30</v>
      </c>
      <c r="E162" s="252" t="s">
        <v>401</v>
      </c>
      <c r="F162" s="264">
        <f>B4+(148*B6)</f>
        <v>149</v>
      </c>
      <c r="G162" s="333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4"/>
      <c r="AD162" s="334"/>
      <c r="AE162" s="334"/>
      <c r="AF162" s="334"/>
      <c r="AG162" s="334"/>
      <c r="AH162" s="334"/>
      <c r="AI162" s="334"/>
      <c r="AJ162" s="334"/>
      <c r="AK162" s="334"/>
      <c r="AL162" s="334"/>
      <c r="AM162" s="334"/>
      <c r="AN162" s="334"/>
      <c r="AO162" s="334"/>
    </row>
    <row r="163" spans="1:41" x14ac:dyDescent="0.2">
      <c r="A163" s="14"/>
      <c r="B163" s="14"/>
      <c r="C163" s="14"/>
      <c r="D163" s="251" t="s">
        <v>8</v>
      </c>
      <c r="E163" s="252" t="s">
        <v>401</v>
      </c>
      <c r="F163" s="253">
        <f>B4+(149*B6)</f>
        <v>150</v>
      </c>
      <c r="G163" s="333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334"/>
      <c r="AH163" s="334"/>
      <c r="AI163" s="334"/>
      <c r="AJ163" s="334"/>
      <c r="AK163" s="334"/>
      <c r="AL163" s="334"/>
      <c r="AM163" s="334"/>
      <c r="AN163" s="334"/>
      <c r="AO163" s="334"/>
    </row>
    <row r="164" spans="1:41" x14ac:dyDescent="0.2">
      <c r="A164" s="14"/>
      <c r="B164" s="14"/>
      <c r="C164" s="14"/>
      <c r="D164" s="251" t="s">
        <v>10</v>
      </c>
      <c r="E164" s="252" t="s">
        <v>401</v>
      </c>
      <c r="F164" s="253">
        <f>B4+(150*B6)</f>
        <v>151</v>
      </c>
      <c r="G164" s="333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T164" s="334"/>
      <c r="U164" s="334"/>
      <c r="V164" s="334"/>
      <c r="W164" s="334"/>
      <c r="X164" s="334"/>
      <c r="Y164" s="334"/>
      <c r="Z164" s="334"/>
      <c r="AA164" s="334"/>
      <c r="AB164" s="334"/>
      <c r="AC164" s="334"/>
      <c r="AD164" s="334"/>
      <c r="AE164" s="334"/>
      <c r="AF164" s="334"/>
      <c r="AG164" s="334"/>
      <c r="AH164" s="334"/>
      <c r="AI164" s="334"/>
      <c r="AJ164" s="334"/>
      <c r="AK164" s="334"/>
      <c r="AL164" s="334"/>
      <c r="AM164" s="334"/>
      <c r="AN164" s="334"/>
      <c r="AO164" s="334"/>
    </row>
    <row r="165" spans="1:41" x14ac:dyDescent="0.2">
      <c r="A165" s="14"/>
      <c r="B165" s="14"/>
      <c r="C165" s="14"/>
      <c r="D165" s="251" t="s">
        <v>123</v>
      </c>
      <c r="E165" s="252" t="s">
        <v>401</v>
      </c>
      <c r="F165" s="264">
        <f>B4+(151*B6)</f>
        <v>152</v>
      </c>
      <c r="G165" s="333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  <c r="AB165" s="334"/>
      <c r="AC165" s="334"/>
      <c r="AD165" s="334"/>
      <c r="AE165" s="334"/>
      <c r="AF165" s="334"/>
      <c r="AG165" s="334"/>
      <c r="AH165" s="334"/>
      <c r="AI165" s="334"/>
      <c r="AJ165" s="334"/>
      <c r="AK165" s="334"/>
      <c r="AL165" s="334"/>
      <c r="AM165" s="334"/>
      <c r="AN165" s="334"/>
      <c r="AO165" s="334"/>
    </row>
    <row r="166" spans="1:41" x14ac:dyDescent="0.2">
      <c r="A166" s="14"/>
      <c r="B166" s="14"/>
      <c r="C166" s="14"/>
      <c r="D166" s="251" t="s">
        <v>376</v>
      </c>
      <c r="E166" s="252" t="s">
        <v>401</v>
      </c>
      <c r="F166" s="264">
        <f>B4+(152*B6)</f>
        <v>153</v>
      </c>
      <c r="G166" s="333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  <c r="AH166" s="334"/>
      <c r="AI166" s="334"/>
      <c r="AJ166" s="334"/>
      <c r="AK166" s="334"/>
      <c r="AL166" s="334"/>
      <c r="AM166" s="334"/>
      <c r="AN166" s="334"/>
      <c r="AO166" s="334"/>
    </row>
    <row r="167" spans="1:41" x14ac:dyDescent="0.2">
      <c r="A167" s="14"/>
      <c r="B167" s="14"/>
      <c r="C167" s="14"/>
      <c r="D167" s="251" t="s">
        <v>471</v>
      </c>
      <c r="E167" s="252" t="s">
        <v>401</v>
      </c>
      <c r="F167" s="253">
        <f>B4+(153*B6)</f>
        <v>154</v>
      </c>
      <c r="G167" s="333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T167" s="334"/>
      <c r="U167" s="334"/>
      <c r="V167" s="334"/>
      <c r="W167" s="334"/>
      <c r="X167" s="334"/>
      <c r="Y167" s="334"/>
      <c r="Z167" s="334"/>
      <c r="AA167" s="334"/>
      <c r="AB167" s="334"/>
      <c r="AC167" s="334"/>
      <c r="AD167" s="334"/>
      <c r="AE167" s="334"/>
      <c r="AF167" s="334"/>
      <c r="AG167" s="334"/>
      <c r="AH167" s="334"/>
      <c r="AI167" s="334"/>
      <c r="AJ167" s="334"/>
      <c r="AK167" s="334"/>
      <c r="AL167" s="334"/>
      <c r="AM167" s="334"/>
      <c r="AN167" s="334"/>
      <c r="AO167" s="334"/>
    </row>
    <row r="168" spans="1:41" x14ac:dyDescent="0.2">
      <c r="A168" s="14"/>
      <c r="B168" s="14"/>
      <c r="C168" s="14"/>
      <c r="D168" s="251" t="s">
        <v>169</v>
      </c>
      <c r="E168" s="252" t="s">
        <v>401</v>
      </c>
      <c r="F168" s="253">
        <f>B4+(154*B6)</f>
        <v>155</v>
      </c>
      <c r="G168" s="333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  <c r="S168" s="334"/>
      <c r="T168" s="334"/>
      <c r="U168" s="334"/>
      <c r="V168" s="334"/>
      <c r="W168" s="334"/>
      <c r="X168" s="334"/>
      <c r="Y168" s="334"/>
      <c r="Z168" s="334"/>
      <c r="AA168" s="334"/>
      <c r="AB168" s="334"/>
      <c r="AC168" s="334"/>
      <c r="AD168" s="334"/>
      <c r="AE168" s="334"/>
      <c r="AF168" s="334"/>
      <c r="AG168" s="334"/>
      <c r="AH168" s="334"/>
      <c r="AI168" s="334"/>
      <c r="AJ168" s="334"/>
      <c r="AK168" s="334"/>
      <c r="AL168" s="334"/>
      <c r="AM168" s="334"/>
      <c r="AN168" s="334"/>
      <c r="AO168" s="334"/>
    </row>
    <row r="169" spans="1:41" x14ac:dyDescent="0.2">
      <c r="A169" s="14"/>
      <c r="B169" s="14"/>
      <c r="C169" s="14"/>
      <c r="D169" s="251" t="s">
        <v>121</v>
      </c>
      <c r="E169" s="252" t="s">
        <v>401</v>
      </c>
      <c r="F169" s="253">
        <f>B4+(155*B6)</f>
        <v>156</v>
      </c>
      <c r="G169" s="333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  <c r="S169" s="334"/>
      <c r="T169" s="334"/>
      <c r="U169" s="334"/>
      <c r="V169" s="334"/>
      <c r="W169" s="334"/>
      <c r="X169" s="334"/>
      <c r="Y169" s="334"/>
      <c r="Z169" s="334"/>
      <c r="AA169" s="334"/>
      <c r="AB169" s="334"/>
      <c r="AC169" s="334"/>
      <c r="AD169" s="334"/>
      <c r="AE169" s="334"/>
      <c r="AF169" s="334"/>
      <c r="AG169" s="334"/>
      <c r="AH169" s="334"/>
      <c r="AI169" s="334"/>
      <c r="AJ169" s="334"/>
      <c r="AK169" s="334"/>
      <c r="AL169" s="334"/>
      <c r="AM169" s="334"/>
      <c r="AN169" s="334"/>
      <c r="AO169" s="334"/>
    </row>
    <row r="170" spans="1:41" x14ac:dyDescent="0.2">
      <c r="A170" s="14"/>
      <c r="B170" s="14"/>
      <c r="C170" s="14"/>
      <c r="D170" s="251" t="s">
        <v>112</v>
      </c>
      <c r="E170" s="252" t="s">
        <v>401</v>
      </c>
      <c r="F170" s="253">
        <f>B4+(156*B6)</f>
        <v>157</v>
      </c>
      <c r="G170" s="333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T170" s="334"/>
      <c r="U170" s="334"/>
      <c r="V170" s="334"/>
      <c r="W170" s="334"/>
      <c r="X170" s="334"/>
      <c r="Y170" s="334"/>
      <c r="Z170" s="334"/>
      <c r="AA170" s="334"/>
      <c r="AB170" s="334"/>
      <c r="AC170" s="334"/>
      <c r="AD170" s="334"/>
      <c r="AE170" s="334"/>
      <c r="AF170" s="334"/>
      <c r="AG170" s="334"/>
      <c r="AH170" s="334"/>
      <c r="AI170" s="334"/>
      <c r="AJ170" s="334"/>
      <c r="AK170" s="334"/>
      <c r="AL170" s="334"/>
      <c r="AM170" s="334"/>
      <c r="AN170" s="334"/>
      <c r="AO170" s="334"/>
    </row>
    <row r="171" spans="1:41" x14ac:dyDescent="0.2">
      <c r="A171" s="14"/>
      <c r="B171" s="14"/>
      <c r="C171" s="14"/>
      <c r="D171" s="251" t="s">
        <v>147</v>
      </c>
      <c r="E171" s="252" t="s">
        <v>401</v>
      </c>
      <c r="F171" s="264">
        <f>B4+(157*B6)</f>
        <v>158</v>
      </c>
      <c r="G171" s="333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T171" s="334"/>
      <c r="U171" s="334"/>
      <c r="V171" s="334"/>
      <c r="W171" s="334"/>
      <c r="X171" s="334"/>
      <c r="Y171" s="334"/>
      <c r="Z171" s="334"/>
      <c r="AA171" s="334"/>
      <c r="AB171" s="334"/>
      <c r="AC171" s="334"/>
      <c r="AD171" s="334"/>
      <c r="AE171" s="334"/>
      <c r="AF171" s="334"/>
      <c r="AG171" s="334"/>
      <c r="AH171" s="334"/>
      <c r="AI171" s="334"/>
      <c r="AJ171" s="334"/>
      <c r="AK171" s="334"/>
      <c r="AL171" s="334"/>
      <c r="AM171" s="334"/>
      <c r="AN171" s="334"/>
      <c r="AO171" s="334"/>
    </row>
    <row r="172" spans="1:41" x14ac:dyDescent="0.2">
      <c r="A172" s="14"/>
      <c r="B172" s="14"/>
      <c r="C172" s="14"/>
      <c r="D172" s="251" t="s">
        <v>78</v>
      </c>
      <c r="E172" s="252" t="s">
        <v>401</v>
      </c>
      <c r="F172" s="264">
        <f>B4+(158*B6)</f>
        <v>159</v>
      </c>
      <c r="G172" s="333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  <c r="S172" s="334"/>
      <c r="T172" s="334"/>
      <c r="U172" s="334"/>
      <c r="V172" s="334"/>
      <c r="W172" s="334"/>
      <c r="X172" s="334"/>
      <c r="Y172" s="334"/>
      <c r="Z172" s="334"/>
      <c r="AA172" s="334"/>
      <c r="AB172" s="334"/>
      <c r="AC172" s="334"/>
      <c r="AD172" s="334"/>
      <c r="AE172" s="334"/>
      <c r="AF172" s="334"/>
      <c r="AG172" s="334"/>
      <c r="AH172" s="334"/>
      <c r="AI172" s="334"/>
      <c r="AJ172" s="334"/>
      <c r="AK172" s="334"/>
      <c r="AL172" s="334"/>
      <c r="AM172" s="334"/>
      <c r="AN172" s="334"/>
      <c r="AO172" s="334"/>
    </row>
    <row r="173" spans="1:41" x14ac:dyDescent="0.2">
      <c r="A173" s="14"/>
      <c r="B173" s="14"/>
      <c r="C173" s="14"/>
      <c r="D173" s="251" t="s">
        <v>52</v>
      </c>
      <c r="E173" s="252" t="s">
        <v>401</v>
      </c>
      <c r="F173" s="253">
        <f>B4+(159*B6)</f>
        <v>160</v>
      </c>
      <c r="G173" s="333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  <c r="S173" s="334"/>
      <c r="T173" s="334"/>
      <c r="U173" s="334"/>
      <c r="V173" s="334"/>
      <c r="W173" s="334"/>
      <c r="X173" s="334"/>
      <c r="Y173" s="334"/>
      <c r="Z173" s="334"/>
      <c r="AA173" s="334"/>
      <c r="AB173" s="334"/>
      <c r="AC173" s="334"/>
      <c r="AD173" s="334"/>
      <c r="AE173" s="334"/>
      <c r="AF173" s="334"/>
      <c r="AG173" s="334"/>
      <c r="AH173" s="334"/>
      <c r="AI173" s="334"/>
      <c r="AJ173" s="334"/>
      <c r="AK173" s="334"/>
      <c r="AL173" s="334"/>
      <c r="AM173" s="334"/>
      <c r="AN173" s="334"/>
      <c r="AO173" s="334"/>
    </row>
    <row r="174" spans="1:41" x14ac:dyDescent="0.2">
      <c r="A174" s="14"/>
      <c r="B174" s="14"/>
      <c r="C174" s="14"/>
      <c r="D174" s="251" t="s">
        <v>25</v>
      </c>
      <c r="E174" s="252" t="s">
        <v>401</v>
      </c>
      <c r="F174" s="253">
        <f>B4+(160*B6)</f>
        <v>161</v>
      </c>
      <c r="G174" s="333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4"/>
      <c r="S174" s="334"/>
      <c r="T174" s="334"/>
      <c r="U174" s="334"/>
      <c r="V174" s="334"/>
      <c r="W174" s="334"/>
      <c r="X174" s="334"/>
      <c r="Y174" s="334"/>
      <c r="Z174" s="334"/>
      <c r="AA174" s="334"/>
      <c r="AB174" s="334"/>
      <c r="AC174" s="334"/>
      <c r="AD174" s="334"/>
      <c r="AE174" s="334"/>
      <c r="AF174" s="334"/>
      <c r="AG174" s="334"/>
      <c r="AH174" s="334"/>
      <c r="AI174" s="334"/>
      <c r="AJ174" s="334"/>
      <c r="AK174" s="334"/>
      <c r="AL174" s="334"/>
      <c r="AM174" s="334"/>
      <c r="AN174" s="334"/>
      <c r="AO174" s="334"/>
    </row>
    <row r="175" spans="1:41" x14ac:dyDescent="0.2">
      <c r="A175" s="14"/>
      <c r="B175" s="14"/>
      <c r="C175" s="14"/>
      <c r="D175" s="251" t="s">
        <v>143</v>
      </c>
      <c r="E175" s="252" t="s">
        <v>401</v>
      </c>
      <c r="F175" s="264">
        <f>B4+(161*B6)</f>
        <v>162</v>
      </c>
      <c r="G175" s="333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334"/>
      <c r="AH175" s="334"/>
      <c r="AI175" s="334"/>
      <c r="AJ175" s="334"/>
      <c r="AK175" s="334"/>
      <c r="AL175" s="334"/>
      <c r="AM175" s="334"/>
      <c r="AN175" s="334"/>
      <c r="AO175" s="334"/>
    </row>
    <row r="176" spans="1:41" x14ac:dyDescent="0.2">
      <c r="A176" s="14"/>
      <c r="B176" s="14"/>
      <c r="C176" s="14"/>
      <c r="D176" s="251" t="s">
        <v>79</v>
      </c>
      <c r="E176" s="252" t="s">
        <v>401</v>
      </c>
      <c r="F176" s="264">
        <f>B4+(162*B6)</f>
        <v>163</v>
      </c>
      <c r="G176" s="333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  <c r="AB176" s="334"/>
      <c r="AC176" s="334"/>
      <c r="AD176" s="334"/>
      <c r="AE176" s="334"/>
      <c r="AF176" s="334"/>
      <c r="AG176" s="334"/>
      <c r="AH176" s="334"/>
      <c r="AI176" s="334"/>
      <c r="AJ176" s="334"/>
      <c r="AK176" s="334"/>
      <c r="AL176" s="334"/>
      <c r="AM176" s="334"/>
      <c r="AN176" s="334"/>
      <c r="AO176" s="334"/>
    </row>
    <row r="177" spans="1:41" x14ac:dyDescent="0.2">
      <c r="A177" s="14"/>
      <c r="B177" s="14"/>
      <c r="C177" s="14"/>
      <c r="D177" s="251" t="s">
        <v>67</v>
      </c>
      <c r="E177" s="252" t="s">
        <v>401</v>
      </c>
      <c r="F177" s="253">
        <f>B4+(163*B6)</f>
        <v>164</v>
      </c>
      <c r="G177" s="333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4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4"/>
      <c r="AG177" s="334"/>
      <c r="AH177" s="334"/>
      <c r="AI177" s="334"/>
      <c r="AJ177" s="334"/>
      <c r="AK177" s="334"/>
      <c r="AL177" s="334"/>
      <c r="AM177" s="334"/>
      <c r="AN177" s="334"/>
      <c r="AO177" s="334"/>
    </row>
    <row r="178" spans="1:41" x14ac:dyDescent="0.2">
      <c r="A178" s="14"/>
      <c r="B178" s="14"/>
      <c r="C178" s="14"/>
      <c r="D178" s="251" t="s">
        <v>158</v>
      </c>
      <c r="E178" s="252" t="s">
        <v>401</v>
      </c>
      <c r="F178" s="253">
        <f>B4+(164*B6)</f>
        <v>165</v>
      </c>
      <c r="G178" s="333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34"/>
      <c r="AG178" s="334"/>
      <c r="AH178" s="334"/>
      <c r="AI178" s="334"/>
      <c r="AJ178" s="334"/>
      <c r="AK178" s="334"/>
      <c r="AL178" s="334"/>
      <c r="AM178" s="334"/>
      <c r="AN178" s="334"/>
      <c r="AO178" s="334"/>
    </row>
    <row r="179" spans="1:41" x14ac:dyDescent="0.2">
      <c r="A179" s="14"/>
      <c r="B179" s="14"/>
      <c r="C179" s="14"/>
      <c r="D179" s="251" t="s">
        <v>62</v>
      </c>
      <c r="E179" s="252" t="s">
        <v>401</v>
      </c>
      <c r="F179" s="264">
        <f>B4+(165*B6)</f>
        <v>166</v>
      </c>
      <c r="G179" s="333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4"/>
      <c r="S179" s="334"/>
      <c r="T179" s="334"/>
      <c r="U179" s="334"/>
      <c r="V179" s="334"/>
      <c r="W179" s="334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  <c r="AH179" s="334"/>
      <c r="AI179" s="334"/>
      <c r="AJ179" s="334"/>
      <c r="AK179" s="334"/>
      <c r="AL179" s="334"/>
      <c r="AM179" s="334"/>
      <c r="AN179" s="334"/>
      <c r="AO179" s="334"/>
    </row>
    <row r="180" spans="1:41" x14ac:dyDescent="0.2">
      <c r="A180" s="14"/>
      <c r="B180" s="14"/>
      <c r="C180" s="14"/>
      <c r="D180" s="251" t="s">
        <v>397</v>
      </c>
      <c r="E180" s="252" t="s">
        <v>401</v>
      </c>
      <c r="F180" s="264">
        <f>B4+(166*B6)</f>
        <v>167</v>
      </c>
      <c r="G180" s="333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4"/>
      <c r="AD180" s="334"/>
      <c r="AE180" s="334"/>
      <c r="AF180" s="334"/>
      <c r="AG180" s="334"/>
      <c r="AH180" s="334"/>
      <c r="AI180" s="334"/>
      <c r="AJ180" s="334"/>
      <c r="AK180" s="334"/>
      <c r="AL180" s="334"/>
      <c r="AM180" s="334"/>
      <c r="AN180" s="334"/>
      <c r="AO180" s="334"/>
    </row>
    <row r="181" spans="1:41" x14ac:dyDescent="0.2">
      <c r="A181" s="14"/>
      <c r="B181" s="14"/>
      <c r="C181" s="14"/>
      <c r="D181" s="251" t="s">
        <v>492</v>
      </c>
      <c r="E181" s="252" t="s">
        <v>401</v>
      </c>
      <c r="F181" s="253">
        <f>B4+(167*B6)</f>
        <v>168</v>
      </c>
      <c r="G181" s="333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4"/>
      <c r="AD181" s="334"/>
      <c r="AE181" s="334"/>
      <c r="AF181" s="334"/>
      <c r="AG181" s="334"/>
      <c r="AH181" s="334"/>
      <c r="AI181" s="334"/>
      <c r="AJ181" s="334"/>
      <c r="AK181" s="334"/>
      <c r="AL181" s="334"/>
      <c r="AM181" s="334"/>
      <c r="AN181" s="334"/>
      <c r="AO181" s="334"/>
    </row>
    <row r="182" spans="1:41" x14ac:dyDescent="0.2">
      <c r="A182" s="14"/>
      <c r="B182" s="14"/>
      <c r="C182" s="14"/>
      <c r="D182" s="251" t="s">
        <v>392</v>
      </c>
      <c r="E182" s="286" t="s">
        <v>401</v>
      </c>
      <c r="F182" s="287">
        <f>B4+(168*B6)</f>
        <v>169</v>
      </c>
      <c r="G182" s="333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34"/>
      <c r="T182" s="334"/>
      <c r="U182" s="334"/>
      <c r="V182" s="334"/>
      <c r="W182" s="334"/>
      <c r="X182" s="334"/>
      <c r="Y182" s="334"/>
      <c r="Z182" s="334"/>
      <c r="AA182" s="334"/>
      <c r="AB182" s="334"/>
      <c r="AC182" s="334"/>
      <c r="AD182" s="334"/>
      <c r="AE182" s="334"/>
      <c r="AF182" s="334"/>
      <c r="AG182" s="334"/>
      <c r="AH182" s="334"/>
      <c r="AI182" s="334"/>
      <c r="AJ182" s="334"/>
      <c r="AK182" s="334"/>
      <c r="AL182" s="334"/>
      <c r="AM182" s="334"/>
      <c r="AN182" s="334"/>
      <c r="AO182" s="334"/>
    </row>
    <row r="183" spans="1:41" x14ac:dyDescent="0.2">
      <c r="A183" s="14"/>
      <c r="B183" s="14"/>
      <c r="C183" s="14"/>
      <c r="D183" s="251" t="s">
        <v>384</v>
      </c>
      <c r="E183" s="252" t="s">
        <v>401</v>
      </c>
      <c r="F183" s="253">
        <f>B4+(169*B6)</f>
        <v>170</v>
      </c>
      <c r="G183" s="333"/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34"/>
      <c r="T183" s="334"/>
      <c r="U183" s="334"/>
      <c r="V183" s="334"/>
      <c r="W183" s="334"/>
      <c r="X183" s="334"/>
      <c r="Y183" s="334"/>
      <c r="Z183" s="334"/>
      <c r="AA183" s="334"/>
      <c r="AB183" s="334"/>
      <c r="AC183" s="334"/>
      <c r="AD183" s="334"/>
      <c r="AE183" s="334"/>
      <c r="AF183" s="334"/>
      <c r="AG183" s="334"/>
      <c r="AH183" s="334"/>
      <c r="AI183" s="334"/>
      <c r="AJ183" s="334"/>
      <c r="AK183" s="334"/>
      <c r="AL183" s="334"/>
      <c r="AM183" s="334"/>
      <c r="AN183" s="334"/>
      <c r="AO183" s="334"/>
    </row>
    <row r="184" spans="1:41" x14ac:dyDescent="0.2">
      <c r="A184" s="14"/>
      <c r="B184" s="14"/>
      <c r="C184" s="14"/>
      <c r="D184" s="251" t="s">
        <v>368</v>
      </c>
      <c r="E184" s="252" t="s">
        <v>401</v>
      </c>
      <c r="F184" s="253">
        <f>B4+(170*B6)</f>
        <v>171</v>
      </c>
      <c r="G184" s="333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34"/>
      <c r="T184" s="334"/>
      <c r="U184" s="334"/>
      <c r="V184" s="334"/>
      <c r="W184" s="334"/>
      <c r="X184" s="334"/>
      <c r="Y184" s="334"/>
      <c r="Z184" s="334"/>
      <c r="AA184" s="334"/>
      <c r="AB184" s="334"/>
      <c r="AC184" s="334"/>
      <c r="AD184" s="334"/>
      <c r="AE184" s="334"/>
      <c r="AF184" s="334"/>
      <c r="AG184" s="334"/>
      <c r="AH184" s="334"/>
      <c r="AI184" s="334"/>
      <c r="AJ184" s="334"/>
      <c r="AK184" s="334"/>
      <c r="AL184" s="334"/>
      <c r="AM184" s="334"/>
      <c r="AN184" s="334"/>
      <c r="AO184" s="334"/>
    </row>
    <row r="185" spans="1:41" x14ac:dyDescent="0.2">
      <c r="A185" s="14"/>
      <c r="B185" s="14"/>
      <c r="C185" s="14"/>
      <c r="D185" s="251" t="s">
        <v>373</v>
      </c>
      <c r="E185" s="252" t="s">
        <v>401</v>
      </c>
      <c r="F185" s="253">
        <f>B4+(171*B6)</f>
        <v>172</v>
      </c>
      <c r="G185" s="333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4"/>
      <c r="T185" s="334"/>
      <c r="U185" s="334"/>
      <c r="V185" s="334"/>
      <c r="W185" s="334"/>
      <c r="X185" s="334"/>
      <c r="Y185" s="334"/>
      <c r="Z185" s="334"/>
      <c r="AA185" s="334"/>
      <c r="AB185" s="334"/>
      <c r="AC185" s="334"/>
      <c r="AD185" s="334"/>
      <c r="AE185" s="334"/>
      <c r="AF185" s="334"/>
      <c r="AG185" s="334"/>
      <c r="AH185" s="334"/>
      <c r="AI185" s="334"/>
      <c r="AJ185" s="334"/>
      <c r="AK185" s="334"/>
      <c r="AL185" s="334"/>
      <c r="AM185" s="334"/>
      <c r="AN185" s="334"/>
      <c r="AO185" s="334"/>
    </row>
    <row r="186" spans="1:41" x14ac:dyDescent="0.2">
      <c r="A186" s="14"/>
      <c r="B186" s="14"/>
      <c r="C186" s="14"/>
      <c r="D186" s="251" t="s">
        <v>377</v>
      </c>
      <c r="E186" s="252" t="s">
        <v>401</v>
      </c>
      <c r="F186" s="253">
        <f>B4+(172*B6)</f>
        <v>173</v>
      </c>
      <c r="G186" s="333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4"/>
      <c r="T186" s="334"/>
      <c r="U186" s="334"/>
      <c r="V186" s="334"/>
      <c r="W186" s="334"/>
      <c r="X186" s="334"/>
      <c r="Y186" s="334"/>
      <c r="Z186" s="334"/>
      <c r="AA186" s="334"/>
      <c r="AB186" s="334"/>
      <c r="AC186" s="334"/>
      <c r="AD186" s="334"/>
      <c r="AE186" s="334"/>
      <c r="AF186" s="334"/>
      <c r="AG186" s="334"/>
      <c r="AH186" s="334"/>
      <c r="AI186" s="334"/>
      <c r="AJ186" s="334"/>
      <c r="AK186" s="334"/>
      <c r="AL186" s="334"/>
      <c r="AM186" s="334"/>
      <c r="AN186" s="334"/>
      <c r="AO186" s="334"/>
    </row>
    <row r="187" spans="1:41" x14ac:dyDescent="0.2">
      <c r="A187" s="14"/>
      <c r="B187" s="14"/>
      <c r="C187" s="14"/>
      <c r="D187" s="251" t="s">
        <v>374</v>
      </c>
      <c r="E187" s="252" t="s">
        <v>401</v>
      </c>
      <c r="F187" s="264">
        <f>B4+(173*B6)</f>
        <v>174</v>
      </c>
      <c r="G187" s="333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T187" s="334"/>
      <c r="U187" s="334"/>
      <c r="V187" s="334"/>
      <c r="W187" s="334"/>
      <c r="X187" s="334"/>
      <c r="Y187" s="334"/>
      <c r="Z187" s="334"/>
      <c r="AA187" s="334"/>
      <c r="AB187" s="334"/>
      <c r="AC187" s="334"/>
      <c r="AD187" s="334"/>
      <c r="AE187" s="334"/>
      <c r="AF187" s="334"/>
      <c r="AG187" s="334"/>
      <c r="AH187" s="334"/>
      <c r="AI187" s="334"/>
      <c r="AJ187" s="334"/>
      <c r="AK187" s="334"/>
      <c r="AL187" s="334"/>
      <c r="AM187" s="334"/>
      <c r="AN187" s="334"/>
      <c r="AO187" s="334"/>
    </row>
    <row r="188" spans="1:41" x14ac:dyDescent="0.2">
      <c r="A188" s="14"/>
      <c r="B188" s="14"/>
      <c r="C188" s="14"/>
      <c r="D188" s="251" t="s">
        <v>378</v>
      </c>
      <c r="E188" s="252" t="s">
        <v>401</v>
      </c>
      <c r="F188" s="264">
        <f>B4+(174*B6)</f>
        <v>175</v>
      </c>
      <c r="G188" s="333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4"/>
      <c r="V188" s="334"/>
      <c r="W188" s="334"/>
      <c r="X188" s="334"/>
      <c r="Y188" s="334"/>
      <c r="Z188" s="334"/>
      <c r="AA188" s="334"/>
      <c r="AB188" s="334"/>
      <c r="AC188" s="334"/>
      <c r="AD188" s="334"/>
      <c r="AE188" s="334"/>
      <c r="AF188" s="334"/>
      <c r="AG188" s="334"/>
      <c r="AH188" s="334"/>
      <c r="AI188" s="334"/>
      <c r="AJ188" s="334"/>
      <c r="AK188" s="334"/>
      <c r="AL188" s="334"/>
      <c r="AM188" s="334"/>
      <c r="AN188" s="334"/>
      <c r="AO188" s="334"/>
    </row>
    <row r="189" spans="1:41" x14ac:dyDescent="0.2">
      <c r="A189" s="14"/>
      <c r="B189" s="14"/>
      <c r="C189" s="14"/>
      <c r="D189" s="251" t="s">
        <v>386</v>
      </c>
      <c r="E189" s="252" t="s">
        <v>401</v>
      </c>
      <c r="F189" s="253">
        <f>B4+(175*B6)</f>
        <v>176</v>
      </c>
      <c r="G189" s="333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  <c r="S189" s="334"/>
      <c r="T189" s="334"/>
      <c r="U189" s="334"/>
      <c r="V189" s="334"/>
      <c r="W189" s="334"/>
      <c r="X189" s="334"/>
      <c r="Y189" s="334"/>
      <c r="Z189" s="334"/>
      <c r="AA189" s="334"/>
      <c r="AB189" s="334"/>
      <c r="AC189" s="334"/>
      <c r="AD189" s="334"/>
      <c r="AE189" s="334"/>
      <c r="AF189" s="334"/>
      <c r="AG189" s="334"/>
      <c r="AH189" s="334"/>
      <c r="AI189" s="334"/>
      <c r="AJ189" s="334"/>
      <c r="AK189" s="334"/>
      <c r="AL189" s="334"/>
      <c r="AM189" s="334"/>
      <c r="AN189" s="334"/>
      <c r="AO189" s="334"/>
    </row>
    <row r="190" spans="1:41" x14ac:dyDescent="0.2">
      <c r="A190" s="14"/>
      <c r="B190" s="14"/>
      <c r="C190" s="14"/>
      <c r="D190" s="251" t="s">
        <v>367</v>
      </c>
      <c r="E190" s="252" t="s">
        <v>401</v>
      </c>
      <c r="F190" s="253">
        <f>B4+(176*B6)</f>
        <v>177</v>
      </c>
      <c r="G190" s="333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  <c r="AH190" s="334"/>
      <c r="AI190" s="334"/>
      <c r="AJ190" s="334"/>
      <c r="AK190" s="334"/>
      <c r="AL190" s="334"/>
      <c r="AM190" s="334"/>
      <c r="AN190" s="334"/>
      <c r="AO190" s="334"/>
    </row>
    <row r="191" spans="1:41" x14ac:dyDescent="0.2">
      <c r="A191" s="14"/>
      <c r="B191" s="14"/>
      <c r="C191" s="14"/>
      <c r="D191" s="251" t="s">
        <v>365</v>
      </c>
      <c r="E191" s="252" t="s">
        <v>401</v>
      </c>
      <c r="F191" s="264">
        <f>B4+(177*B6)</f>
        <v>178</v>
      </c>
      <c r="G191" s="333"/>
      <c r="H191" s="334"/>
      <c r="I191" s="334"/>
      <c r="J191" s="334"/>
      <c r="K191" s="334"/>
      <c r="L191" s="334"/>
      <c r="M191" s="334"/>
      <c r="N191" s="334"/>
      <c r="O191" s="334"/>
      <c r="P191" s="334"/>
      <c r="Q191" s="334"/>
      <c r="R191" s="334"/>
      <c r="S191" s="334"/>
      <c r="T191" s="334"/>
      <c r="U191" s="334"/>
      <c r="V191" s="334"/>
      <c r="W191" s="334"/>
      <c r="X191" s="334"/>
      <c r="Y191" s="334"/>
      <c r="Z191" s="334"/>
      <c r="AA191" s="334"/>
      <c r="AB191" s="334"/>
      <c r="AC191" s="334"/>
      <c r="AD191" s="334"/>
      <c r="AE191" s="334"/>
      <c r="AF191" s="334"/>
      <c r="AG191" s="334"/>
      <c r="AH191" s="334"/>
      <c r="AI191" s="334"/>
      <c r="AJ191" s="334"/>
      <c r="AK191" s="334"/>
      <c r="AL191" s="334"/>
      <c r="AM191" s="334"/>
      <c r="AN191" s="334"/>
      <c r="AO191" s="334"/>
    </row>
    <row r="192" spans="1:41" x14ac:dyDescent="0.2">
      <c r="A192" s="14"/>
      <c r="B192" s="14"/>
      <c r="C192" s="14"/>
      <c r="D192" s="251" t="s">
        <v>396</v>
      </c>
      <c r="E192" s="252" t="s">
        <v>401</v>
      </c>
      <c r="F192" s="264">
        <f>B4+(178*B6)</f>
        <v>179</v>
      </c>
      <c r="G192" s="333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34"/>
      <c r="T192" s="334"/>
      <c r="U192" s="334"/>
      <c r="V192" s="334"/>
      <c r="W192" s="334"/>
      <c r="X192" s="334"/>
      <c r="Y192" s="334"/>
      <c r="Z192" s="334"/>
      <c r="AA192" s="334"/>
      <c r="AB192" s="334"/>
      <c r="AC192" s="334"/>
      <c r="AD192" s="334"/>
      <c r="AE192" s="334"/>
      <c r="AF192" s="334"/>
      <c r="AG192" s="334"/>
      <c r="AH192" s="334"/>
      <c r="AI192" s="334"/>
      <c r="AJ192" s="334"/>
      <c r="AK192" s="334"/>
      <c r="AL192" s="334"/>
      <c r="AM192" s="334"/>
      <c r="AN192" s="334"/>
      <c r="AO192" s="334"/>
    </row>
    <row r="193" spans="1:41" x14ac:dyDescent="0.2">
      <c r="A193" s="14"/>
      <c r="B193" s="14"/>
      <c r="C193" s="14"/>
      <c r="D193" s="251" t="s">
        <v>393</v>
      </c>
      <c r="E193" s="252" t="s">
        <v>401</v>
      </c>
      <c r="F193" s="253">
        <f>B4+(179*B6)</f>
        <v>180</v>
      </c>
      <c r="G193" s="333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T193" s="334"/>
      <c r="U193" s="334"/>
      <c r="V193" s="334"/>
      <c r="W193" s="334"/>
      <c r="X193" s="334"/>
      <c r="Y193" s="334"/>
      <c r="Z193" s="334"/>
      <c r="AA193" s="334"/>
      <c r="AB193" s="334"/>
      <c r="AC193" s="334"/>
      <c r="AD193" s="334"/>
      <c r="AE193" s="334"/>
      <c r="AF193" s="334"/>
      <c r="AG193" s="334"/>
      <c r="AH193" s="334"/>
      <c r="AI193" s="334"/>
      <c r="AJ193" s="334"/>
      <c r="AK193" s="334"/>
      <c r="AL193" s="334"/>
      <c r="AM193" s="334"/>
      <c r="AN193" s="334"/>
      <c r="AO193" s="334"/>
    </row>
    <row r="194" spans="1:41" x14ac:dyDescent="0.2">
      <c r="A194" s="14"/>
      <c r="B194" s="14"/>
      <c r="C194" s="14"/>
      <c r="D194" s="251" t="s">
        <v>388</v>
      </c>
      <c r="E194" s="252" t="s">
        <v>401</v>
      </c>
      <c r="F194" s="253">
        <f>B4+(180*B6)</f>
        <v>181</v>
      </c>
      <c r="G194" s="333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34"/>
      <c r="T194" s="334"/>
      <c r="U194" s="334"/>
      <c r="V194" s="334"/>
      <c r="W194" s="334"/>
      <c r="X194" s="334"/>
      <c r="Y194" s="334"/>
      <c r="Z194" s="334"/>
      <c r="AA194" s="334"/>
      <c r="AB194" s="334"/>
      <c r="AC194" s="334"/>
      <c r="AD194" s="334"/>
      <c r="AE194" s="334"/>
      <c r="AF194" s="334"/>
      <c r="AG194" s="334"/>
      <c r="AH194" s="334"/>
      <c r="AI194" s="334"/>
      <c r="AJ194" s="334"/>
      <c r="AK194" s="334"/>
      <c r="AL194" s="334"/>
      <c r="AM194" s="334"/>
      <c r="AN194" s="334"/>
      <c r="AO194" s="334"/>
    </row>
    <row r="195" spans="1:41" x14ac:dyDescent="0.2">
      <c r="A195" s="14"/>
      <c r="B195" s="14"/>
      <c r="C195" s="14"/>
      <c r="D195" s="251" t="s">
        <v>479</v>
      </c>
      <c r="E195" s="252" t="s">
        <v>401</v>
      </c>
      <c r="F195" s="264">
        <f>B4+(181*B6)</f>
        <v>182</v>
      </c>
      <c r="G195" s="333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334"/>
      <c r="V195" s="334"/>
      <c r="W195" s="334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  <c r="AH195" s="334"/>
      <c r="AI195" s="334"/>
      <c r="AJ195" s="334"/>
      <c r="AK195" s="334"/>
      <c r="AL195" s="334"/>
      <c r="AM195" s="334"/>
      <c r="AN195" s="334"/>
      <c r="AO195" s="334"/>
    </row>
    <row r="196" spans="1:41" x14ac:dyDescent="0.2">
      <c r="A196" s="14"/>
      <c r="B196" s="14"/>
      <c r="C196" s="14"/>
      <c r="D196" s="251" t="s">
        <v>491</v>
      </c>
      <c r="E196" s="252" t="s">
        <v>401</v>
      </c>
      <c r="F196" s="264">
        <f>B4+(182*B6)</f>
        <v>183</v>
      </c>
      <c r="G196" s="333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34"/>
      <c r="T196" s="334"/>
      <c r="U196" s="334"/>
      <c r="V196" s="334"/>
      <c r="W196" s="334"/>
      <c r="X196" s="334"/>
      <c r="Y196" s="334"/>
      <c r="Z196" s="334"/>
      <c r="AA196" s="334"/>
      <c r="AB196" s="334"/>
      <c r="AC196" s="334"/>
      <c r="AD196" s="334"/>
      <c r="AE196" s="334"/>
      <c r="AF196" s="334"/>
      <c r="AG196" s="334"/>
      <c r="AH196" s="334"/>
      <c r="AI196" s="334"/>
      <c r="AJ196" s="334"/>
      <c r="AK196" s="334"/>
      <c r="AL196" s="334"/>
      <c r="AM196" s="334"/>
      <c r="AN196" s="334"/>
      <c r="AO196" s="334"/>
    </row>
    <row r="197" spans="1:41" x14ac:dyDescent="0.2">
      <c r="A197" s="14"/>
      <c r="B197" s="14"/>
      <c r="C197" s="14"/>
      <c r="D197" s="251" t="s">
        <v>472</v>
      </c>
      <c r="E197" s="252" t="s">
        <v>401</v>
      </c>
      <c r="F197" s="253">
        <f>B4+(183*B6)</f>
        <v>184</v>
      </c>
      <c r="G197" s="333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34"/>
      <c r="T197" s="334"/>
      <c r="U197" s="334"/>
      <c r="V197" s="334"/>
      <c r="W197" s="334"/>
      <c r="X197" s="334"/>
      <c r="Y197" s="334"/>
      <c r="Z197" s="334"/>
      <c r="AA197" s="334"/>
      <c r="AB197" s="334"/>
      <c r="AC197" s="334"/>
      <c r="AD197" s="334"/>
      <c r="AE197" s="334"/>
      <c r="AF197" s="334"/>
      <c r="AG197" s="334"/>
      <c r="AH197" s="334"/>
      <c r="AI197" s="334"/>
      <c r="AJ197" s="334"/>
      <c r="AK197" s="334"/>
      <c r="AL197" s="334"/>
      <c r="AM197" s="334"/>
      <c r="AN197" s="334"/>
      <c r="AO197" s="334"/>
    </row>
    <row r="198" spans="1:41" x14ac:dyDescent="0.2">
      <c r="A198" s="14"/>
      <c r="B198" s="14"/>
      <c r="C198" s="14"/>
      <c r="D198" s="251" t="s">
        <v>483</v>
      </c>
      <c r="E198" s="252" t="s">
        <v>401</v>
      </c>
      <c r="F198" s="253">
        <f>B4+(184*B6)</f>
        <v>185</v>
      </c>
      <c r="G198" s="333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4"/>
      <c r="V198" s="334"/>
      <c r="W198" s="334"/>
      <c r="X198" s="334"/>
      <c r="Y198" s="334"/>
      <c r="Z198" s="334"/>
      <c r="AA198" s="334"/>
      <c r="AB198" s="334"/>
      <c r="AC198" s="334"/>
      <c r="AD198" s="334"/>
      <c r="AE198" s="334"/>
      <c r="AF198" s="334"/>
      <c r="AG198" s="334"/>
      <c r="AH198" s="334"/>
      <c r="AI198" s="334"/>
      <c r="AJ198" s="334"/>
      <c r="AK198" s="334"/>
      <c r="AL198" s="334"/>
      <c r="AM198" s="334"/>
      <c r="AN198" s="334"/>
      <c r="AO198" s="334"/>
    </row>
    <row r="199" spans="1:41" x14ac:dyDescent="0.2">
      <c r="A199" s="14"/>
      <c r="B199" s="14"/>
      <c r="C199" s="14"/>
      <c r="D199" s="251" t="s">
        <v>487</v>
      </c>
      <c r="E199" s="252" t="s">
        <v>401</v>
      </c>
      <c r="F199" s="253">
        <f>B4+(185*B6)</f>
        <v>186</v>
      </c>
      <c r="G199" s="333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4"/>
      <c r="V199" s="334"/>
      <c r="W199" s="334"/>
      <c r="X199" s="334"/>
      <c r="Y199" s="334"/>
      <c r="Z199" s="334"/>
      <c r="AA199" s="334"/>
      <c r="AB199" s="334"/>
      <c r="AC199" s="334"/>
      <c r="AD199" s="334"/>
      <c r="AE199" s="334"/>
      <c r="AF199" s="334"/>
      <c r="AG199" s="334"/>
      <c r="AH199" s="334"/>
      <c r="AI199" s="334"/>
      <c r="AJ199" s="334"/>
      <c r="AK199" s="334"/>
      <c r="AL199" s="334"/>
      <c r="AM199" s="334"/>
      <c r="AN199" s="334"/>
      <c r="AO199" s="334"/>
    </row>
    <row r="200" spans="1:41" x14ac:dyDescent="0.2">
      <c r="A200" s="14"/>
      <c r="B200" s="14"/>
      <c r="C200" s="14"/>
      <c r="D200" s="251" t="s">
        <v>493</v>
      </c>
      <c r="E200" s="252" t="s">
        <v>401</v>
      </c>
      <c r="F200" s="253">
        <f>B4+(186*B6)</f>
        <v>187</v>
      </c>
      <c r="G200" s="333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4"/>
      <c r="U200" s="334"/>
      <c r="V200" s="334"/>
      <c r="W200" s="334"/>
      <c r="X200" s="334"/>
      <c r="Y200" s="334"/>
      <c r="Z200" s="334"/>
      <c r="AA200" s="334"/>
      <c r="AB200" s="334"/>
      <c r="AC200" s="334"/>
      <c r="AD200" s="334"/>
      <c r="AE200" s="334"/>
      <c r="AF200" s="334"/>
      <c r="AG200" s="334"/>
      <c r="AH200" s="334"/>
      <c r="AI200" s="334"/>
      <c r="AJ200" s="334"/>
      <c r="AK200" s="334"/>
      <c r="AL200" s="334"/>
      <c r="AM200" s="334"/>
      <c r="AN200" s="334"/>
      <c r="AO200" s="334"/>
    </row>
    <row r="201" spans="1:41" x14ac:dyDescent="0.2">
      <c r="A201" s="14"/>
      <c r="B201" s="14"/>
      <c r="C201" s="14"/>
      <c r="D201" s="251" t="s">
        <v>496</v>
      </c>
      <c r="E201" s="252" t="s">
        <v>401</v>
      </c>
      <c r="F201" s="264">
        <f>B4+(187*B6)</f>
        <v>188</v>
      </c>
      <c r="G201" s="333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4"/>
      <c r="T201" s="334"/>
      <c r="U201" s="334"/>
      <c r="V201" s="334"/>
      <c r="W201" s="334"/>
      <c r="X201" s="334"/>
      <c r="Y201" s="334"/>
      <c r="Z201" s="334"/>
      <c r="AA201" s="334"/>
      <c r="AB201" s="334"/>
      <c r="AC201" s="334"/>
      <c r="AD201" s="334"/>
      <c r="AE201" s="334"/>
      <c r="AF201" s="334"/>
      <c r="AG201" s="334"/>
      <c r="AH201" s="334"/>
      <c r="AI201" s="334"/>
      <c r="AJ201" s="334"/>
      <c r="AK201" s="334"/>
      <c r="AL201" s="334"/>
      <c r="AM201" s="334"/>
      <c r="AN201" s="334"/>
      <c r="AO201" s="334"/>
    </row>
    <row r="202" spans="1:41" x14ac:dyDescent="0.2">
      <c r="A202" s="14"/>
      <c r="B202" s="14"/>
      <c r="C202" s="14"/>
      <c r="D202" s="251" t="s">
        <v>488</v>
      </c>
      <c r="E202" s="252" t="s">
        <v>401</v>
      </c>
      <c r="F202" s="264">
        <f>B4+(188*B6)</f>
        <v>189</v>
      </c>
      <c r="G202" s="333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4"/>
      <c r="T202" s="334"/>
      <c r="U202" s="334"/>
      <c r="V202" s="334"/>
      <c r="W202" s="334"/>
      <c r="X202" s="334"/>
      <c r="Y202" s="334"/>
      <c r="Z202" s="334"/>
      <c r="AA202" s="334"/>
      <c r="AB202" s="334"/>
      <c r="AC202" s="334"/>
      <c r="AD202" s="334"/>
      <c r="AE202" s="334"/>
      <c r="AF202" s="334"/>
      <c r="AG202" s="334"/>
      <c r="AH202" s="334"/>
      <c r="AI202" s="334"/>
      <c r="AJ202" s="334"/>
      <c r="AK202" s="334"/>
      <c r="AL202" s="334"/>
      <c r="AM202" s="334"/>
      <c r="AN202" s="334"/>
      <c r="AO202" s="334"/>
    </row>
    <row r="203" spans="1:41" x14ac:dyDescent="0.2">
      <c r="A203" s="14"/>
      <c r="B203" s="14"/>
      <c r="C203" s="14"/>
      <c r="D203" s="251" t="s">
        <v>473</v>
      </c>
      <c r="E203" s="252" t="s">
        <v>401</v>
      </c>
      <c r="F203" s="253">
        <f>B4+(189*B6)</f>
        <v>190</v>
      </c>
      <c r="G203" s="333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4"/>
      <c r="T203" s="334"/>
      <c r="U203" s="334"/>
      <c r="V203" s="334"/>
      <c r="W203" s="334"/>
      <c r="X203" s="334"/>
      <c r="Y203" s="334"/>
      <c r="Z203" s="334"/>
      <c r="AA203" s="334"/>
      <c r="AB203" s="334"/>
      <c r="AC203" s="334"/>
      <c r="AD203" s="334"/>
      <c r="AE203" s="334"/>
      <c r="AF203" s="334"/>
      <c r="AG203" s="334"/>
      <c r="AH203" s="334"/>
      <c r="AI203" s="334"/>
      <c r="AJ203" s="334"/>
      <c r="AK203" s="334"/>
      <c r="AL203" s="334"/>
      <c r="AM203" s="334"/>
      <c r="AN203" s="334"/>
      <c r="AO203" s="334"/>
    </row>
    <row r="204" spans="1:41" x14ac:dyDescent="0.2">
      <c r="A204" s="14"/>
      <c r="B204" s="14"/>
      <c r="C204" s="14"/>
      <c r="D204" s="251" t="s">
        <v>470</v>
      </c>
      <c r="E204" s="252" t="s">
        <v>401</v>
      </c>
      <c r="F204" s="253">
        <f>B4+(190*B6)</f>
        <v>191</v>
      </c>
      <c r="G204" s="333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4"/>
      <c r="T204" s="334"/>
      <c r="U204" s="334"/>
      <c r="V204" s="334"/>
      <c r="W204" s="334"/>
      <c r="X204" s="334"/>
      <c r="Y204" s="334"/>
      <c r="Z204" s="334"/>
      <c r="AA204" s="334"/>
      <c r="AB204" s="334"/>
      <c r="AC204" s="334"/>
      <c r="AD204" s="334"/>
      <c r="AE204" s="334"/>
      <c r="AF204" s="334"/>
      <c r="AG204" s="334"/>
      <c r="AH204" s="334"/>
      <c r="AI204" s="334"/>
      <c r="AJ204" s="334"/>
      <c r="AK204" s="334"/>
      <c r="AL204" s="334"/>
      <c r="AM204" s="334"/>
      <c r="AN204" s="334"/>
      <c r="AO204" s="334"/>
    </row>
    <row r="205" spans="1:41" x14ac:dyDescent="0.2">
      <c r="A205" s="14"/>
      <c r="B205" s="14"/>
      <c r="C205" s="14"/>
      <c r="D205" s="251" t="s">
        <v>482</v>
      </c>
      <c r="E205" s="252" t="s">
        <v>401</v>
      </c>
      <c r="F205" s="264">
        <f>B4+(191*B6)</f>
        <v>192</v>
      </c>
      <c r="G205" s="333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4"/>
      <c r="T205" s="334"/>
      <c r="U205" s="334"/>
      <c r="V205" s="334"/>
      <c r="W205" s="334"/>
      <c r="X205" s="334"/>
      <c r="Y205" s="334"/>
      <c r="Z205" s="334"/>
      <c r="AA205" s="334"/>
      <c r="AB205" s="334"/>
      <c r="AC205" s="334"/>
      <c r="AD205" s="334"/>
      <c r="AE205" s="334"/>
      <c r="AF205" s="334"/>
      <c r="AG205" s="334"/>
      <c r="AH205" s="334"/>
      <c r="AI205" s="334"/>
      <c r="AJ205" s="334"/>
      <c r="AK205" s="334"/>
      <c r="AL205" s="334"/>
      <c r="AM205" s="334"/>
      <c r="AN205" s="334"/>
      <c r="AO205" s="334"/>
    </row>
    <row r="206" spans="1:41" x14ac:dyDescent="0.2">
      <c r="A206" s="14"/>
      <c r="B206" s="14"/>
      <c r="C206" s="14"/>
      <c r="D206" s="251" t="s">
        <v>485</v>
      </c>
      <c r="E206" s="252" t="s">
        <v>401</v>
      </c>
      <c r="F206" s="264">
        <f>B4+(192*B6)</f>
        <v>193</v>
      </c>
      <c r="G206" s="333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4"/>
      <c r="T206" s="334"/>
      <c r="U206" s="334"/>
      <c r="V206" s="334"/>
      <c r="W206" s="334"/>
      <c r="X206" s="334"/>
      <c r="Y206" s="334"/>
      <c r="Z206" s="334"/>
      <c r="AA206" s="334"/>
      <c r="AB206" s="334"/>
      <c r="AC206" s="334"/>
      <c r="AD206" s="334"/>
      <c r="AE206" s="334"/>
      <c r="AF206" s="334"/>
      <c r="AG206" s="334"/>
      <c r="AH206" s="334"/>
      <c r="AI206" s="334"/>
      <c r="AJ206" s="334"/>
      <c r="AK206" s="334"/>
      <c r="AL206" s="334"/>
      <c r="AM206" s="334"/>
      <c r="AN206" s="334"/>
      <c r="AO206" s="334"/>
    </row>
    <row r="207" spans="1:41" x14ac:dyDescent="0.2">
      <c r="A207" s="14"/>
      <c r="B207" s="14"/>
      <c r="C207" s="14"/>
      <c r="D207" s="251" t="s">
        <v>478</v>
      </c>
      <c r="E207" s="252" t="s">
        <v>401</v>
      </c>
      <c r="F207" s="253">
        <f>B4+(193*B6)</f>
        <v>194</v>
      </c>
      <c r="G207" s="333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4"/>
      <c r="T207" s="334"/>
      <c r="U207" s="334"/>
      <c r="V207" s="334"/>
      <c r="W207" s="334"/>
      <c r="X207" s="334"/>
      <c r="Y207" s="334"/>
      <c r="Z207" s="334"/>
      <c r="AA207" s="334"/>
      <c r="AB207" s="334"/>
      <c r="AC207" s="334"/>
      <c r="AD207" s="334"/>
      <c r="AE207" s="334"/>
      <c r="AF207" s="334"/>
      <c r="AG207" s="334"/>
      <c r="AH207" s="334"/>
      <c r="AI207" s="334"/>
      <c r="AJ207" s="334"/>
      <c r="AK207" s="334"/>
      <c r="AL207" s="334"/>
      <c r="AM207" s="334"/>
      <c r="AN207" s="334"/>
      <c r="AO207" s="334"/>
    </row>
    <row r="208" spans="1:41" x14ac:dyDescent="0.2">
      <c r="A208" s="14"/>
      <c r="B208" s="14"/>
      <c r="C208" s="14"/>
      <c r="D208" s="251" t="s">
        <v>494</v>
      </c>
      <c r="E208" s="252" t="s">
        <v>401</v>
      </c>
      <c r="F208" s="253">
        <f>B4+(194*B6)</f>
        <v>195</v>
      </c>
      <c r="G208" s="333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4"/>
      <c r="T208" s="334"/>
      <c r="U208" s="334"/>
      <c r="V208" s="334"/>
      <c r="W208" s="334"/>
      <c r="X208" s="334"/>
      <c r="Y208" s="334"/>
      <c r="Z208" s="334"/>
      <c r="AA208" s="334"/>
      <c r="AB208" s="334"/>
      <c r="AC208" s="334"/>
      <c r="AD208" s="334"/>
      <c r="AE208" s="334"/>
      <c r="AF208" s="334"/>
      <c r="AG208" s="334"/>
      <c r="AH208" s="334"/>
      <c r="AI208" s="334"/>
      <c r="AJ208" s="334"/>
      <c r="AK208" s="334"/>
      <c r="AL208" s="334"/>
      <c r="AM208" s="334"/>
      <c r="AN208" s="334"/>
      <c r="AO208" s="334"/>
    </row>
    <row r="209" spans="1:41" ht="12.75" thickBot="1" x14ac:dyDescent="0.25">
      <c r="A209" s="14"/>
      <c r="B209" s="14"/>
      <c r="C209" s="14"/>
      <c r="D209" s="345" t="s">
        <v>475</v>
      </c>
      <c r="E209" s="346" t="s">
        <v>401</v>
      </c>
      <c r="F209" s="347">
        <f>B4+(195*B6)</f>
        <v>196</v>
      </c>
      <c r="G209" s="333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4"/>
      <c r="T209" s="334"/>
      <c r="U209" s="334"/>
      <c r="V209" s="334"/>
      <c r="W209" s="334"/>
      <c r="X209" s="334"/>
      <c r="Y209" s="334"/>
      <c r="Z209" s="334"/>
      <c r="AA209" s="334"/>
      <c r="AB209" s="334"/>
      <c r="AC209" s="334"/>
      <c r="AD209" s="334"/>
      <c r="AE209" s="334"/>
      <c r="AF209" s="334"/>
      <c r="AG209" s="334"/>
      <c r="AH209" s="334"/>
      <c r="AI209" s="334"/>
      <c r="AJ209" s="334"/>
      <c r="AK209" s="334"/>
      <c r="AL209" s="334"/>
      <c r="AM209" s="334"/>
      <c r="AN209" s="334"/>
      <c r="AO209" s="334"/>
    </row>
    <row r="210" spans="1:41" ht="12.75" x14ac:dyDescent="0.2">
      <c r="A210" s="223"/>
      <c r="B210" s="291"/>
      <c r="C210" s="229"/>
      <c r="D210" s="244" t="s">
        <v>446</v>
      </c>
      <c r="E210" s="223"/>
      <c r="F210" s="223"/>
      <c r="G210" s="223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4"/>
      <c r="T210" s="334"/>
      <c r="U210" s="334"/>
      <c r="V210" s="334"/>
      <c r="W210" s="334"/>
      <c r="X210" s="334"/>
      <c r="Y210" s="334"/>
      <c r="Z210" s="334"/>
      <c r="AA210" s="334"/>
      <c r="AB210" s="334"/>
      <c r="AC210" s="334"/>
      <c r="AD210" s="334"/>
      <c r="AE210" s="334"/>
      <c r="AF210" s="334"/>
      <c r="AG210" s="334"/>
      <c r="AH210" s="334"/>
      <c r="AI210" s="334"/>
      <c r="AJ210" s="334"/>
      <c r="AK210" s="334"/>
      <c r="AL210" s="334"/>
      <c r="AM210" s="334"/>
      <c r="AN210" s="334"/>
      <c r="AO210" s="334"/>
    </row>
    <row r="211" spans="1:41" x14ac:dyDescent="0.2"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4"/>
      <c r="T211" s="334"/>
      <c r="U211" s="334"/>
      <c r="V211" s="334"/>
      <c r="W211" s="334"/>
      <c r="X211" s="334"/>
      <c r="Y211" s="334"/>
      <c r="Z211" s="334"/>
      <c r="AA211" s="334"/>
      <c r="AB211" s="334"/>
      <c r="AC211" s="334"/>
      <c r="AD211" s="334"/>
      <c r="AE211" s="334"/>
      <c r="AF211" s="334"/>
      <c r="AG211" s="334"/>
      <c r="AH211" s="334"/>
      <c r="AI211" s="334"/>
      <c r="AJ211" s="334"/>
      <c r="AK211" s="334"/>
      <c r="AL211" s="334"/>
      <c r="AM211" s="334"/>
      <c r="AN211" s="334"/>
      <c r="AO211" s="334"/>
    </row>
    <row r="212" spans="1:41" x14ac:dyDescent="0.2"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4"/>
      <c r="T212" s="334"/>
      <c r="U212" s="334"/>
      <c r="V212" s="334"/>
      <c r="W212" s="334"/>
      <c r="X212" s="334"/>
      <c r="Y212" s="334"/>
      <c r="Z212" s="334"/>
      <c r="AA212" s="334"/>
      <c r="AB212" s="334"/>
      <c r="AC212" s="334"/>
      <c r="AD212" s="334"/>
      <c r="AE212" s="334"/>
      <c r="AF212" s="334"/>
      <c r="AG212" s="334"/>
      <c r="AH212" s="334"/>
      <c r="AI212" s="334"/>
      <c r="AJ212" s="334"/>
      <c r="AK212" s="334"/>
      <c r="AL212" s="334"/>
      <c r="AM212" s="334"/>
      <c r="AN212" s="334"/>
      <c r="AO212" s="334"/>
    </row>
    <row r="213" spans="1:41" x14ac:dyDescent="0.2"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4"/>
      <c r="S213" s="334"/>
      <c r="T213" s="334"/>
      <c r="U213" s="334"/>
      <c r="V213" s="334"/>
      <c r="W213" s="334"/>
      <c r="X213" s="334"/>
      <c r="Y213" s="334"/>
      <c r="Z213" s="334"/>
      <c r="AA213" s="334"/>
      <c r="AB213" s="334"/>
      <c r="AC213" s="334"/>
      <c r="AD213" s="334"/>
      <c r="AE213" s="334"/>
      <c r="AF213" s="334"/>
      <c r="AG213" s="334"/>
      <c r="AH213" s="334"/>
      <c r="AI213" s="334"/>
      <c r="AJ213" s="334"/>
      <c r="AK213" s="334"/>
      <c r="AL213" s="334"/>
      <c r="AM213" s="334"/>
      <c r="AN213" s="334"/>
      <c r="AO213" s="334"/>
    </row>
    <row r="214" spans="1:41" x14ac:dyDescent="0.2"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T214" s="334"/>
      <c r="U214" s="334"/>
      <c r="V214" s="334"/>
      <c r="W214" s="334"/>
      <c r="X214" s="334"/>
      <c r="Y214" s="334"/>
      <c r="Z214" s="334"/>
      <c r="AA214" s="334"/>
      <c r="AB214" s="334"/>
      <c r="AC214" s="334"/>
      <c r="AD214" s="334"/>
      <c r="AE214" s="334"/>
      <c r="AF214" s="334"/>
      <c r="AG214" s="334"/>
      <c r="AH214" s="334"/>
      <c r="AI214" s="334"/>
      <c r="AJ214" s="334"/>
      <c r="AK214" s="334"/>
      <c r="AL214" s="334"/>
      <c r="AM214" s="334"/>
      <c r="AN214" s="334"/>
      <c r="AO214" s="334"/>
    </row>
    <row r="215" spans="1:41" x14ac:dyDescent="0.2"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34"/>
      <c r="T215" s="334"/>
      <c r="U215" s="334"/>
      <c r="V215" s="334"/>
      <c r="W215" s="334"/>
      <c r="X215" s="334"/>
      <c r="Y215" s="334"/>
      <c r="Z215" s="334"/>
      <c r="AA215" s="334"/>
      <c r="AB215" s="334"/>
      <c r="AC215" s="334"/>
      <c r="AD215" s="334"/>
      <c r="AE215" s="334"/>
      <c r="AF215" s="334"/>
      <c r="AG215" s="334"/>
      <c r="AH215" s="334"/>
      <c r="AI215" s="334"/>
      <c r="AJ215" s="334"/>
      <c r="AK215" s="334"/>
      <c r="AL215" s="334"/>
      <c r="AM215" s="334"/>
      <c r="AN215" s="334"/>
      <c r="AO215" s="334"/>
    </row>
    <row r="216" spans="1:41" x14ac:dyDescent="0.2"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34"/>
      <c r="T216" s="334"/>
      <c r="U216" s="334"/>
      <c r="V216" s="334"/>
      <c r="W216" s="334"/>
      <c r="X216" s="334"/>
      <c r="Y216" s="334"/>
      <c r="Z216" s="334"/>
      <c r="AA216" s="334"/>
      <c r="AB216" s="334"/>
      <c r="AC216" s="334"/>
      <c r="AD216" s="334"/>
      <c r="AE216" s="334"/>
      <c r="AF216" s="334"/>
      <c r="AG216" s="334"/>
      <c r="AH216" s="334"/>
      <c r="AI216" s="334"/>
      <c r="AJ216" s="334"/>
      <c r="AK216" s="334"/>
      <c r="AL216" s="334"/>
      <c r="AM216" s="334"/>
      <c r="AN216" s="334"/>
      <c r="AO216" s="334"/>
    </row>
    <row r="217" spans="1:41" x14ac:dyDescent="0.2"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4"/>
      <c r="S217" s="334"/>
      <c r="T217" s="334"/>
      <c r="U217" s="334"/>
      <c r="V217" s="334"/>
      <c r="W217" s="334"/>
      <c r="X217" s="334"/>
      <c r="Y217" s="334"/>
      <c r="Z217" s="334"/>
      <c r="AA217" s="334"/>
      <c r="AB217" s="334"/>
      <c r="AC217" s="334"/>
      <c r="AD217" s="334"/>
      <c r="AE217" s="334"/>
      <c r="AF217" s="334"/>
      <c r="AG217" s="334"/>
      <c r="AH217" s="334"/>
      <c r="AI217" s="334"/>
      <c r="AJ217" s="334"/>
      <c r="AK217" s="334"/>
      <c r="AL217" s="334"/>
      <c r="AM217" s="334"/>
      <c r="AN217" s="334"/>
      <c r="AO217" s="334"/>
    </row>
    <row r="218" spans="1:41" x14ac:dyDescent="0.2"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4"/>
      <c r="S218" s="334"/>
      <c r="T218" s="334"/>
      <c r="U218" s="334"/>
      <c r="V218" s="334"/>
      <c r="W218" s="334"/>
      <c r="X218" s="334"/>
      <c r="Y218" s="334"/>
      <c r="Z218" s="334"/>
      <c r="AA218" s="334"/>
      <c r="AB218" s="334"/>
      <c r="AC218" s="334"/>
      <c r="AD218" s="334"/>
      <c r="AE218" s="334"/>
      <c r="AF218" s="334"/>
      <c r="AG218" s="334"/>
      <c r="AH218" s="334"/>
      <c r="AI218" s="334"/>
      <c r="AJ218" s="334"/>
      <c r="AK218" s="334"/>
      <c r="AL218" s="334"/>
      <c r="AM218" s="334"/>
      <c r="AN218" s="334"/>
      <c r="AO218" s="334"/>
    </row>
    <row r="219" spans="1:41" x14ac:dyDescent="0.2"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4"/>
      <c r="S219" s="334"/>
      <c r="T219" s="334"/>
      <c r="U219" s="334"/>
      <c r="V219" s="334"/>
      <c r="W219" s="334"/>
      <c r="X219" s="334"/>
      <c r="Y219" s="334"/>
      <c r="Z219" s="334"/>
      <c r="AA219" s="334"/>
      <c r="AB219" s="334"/>
      <c r="AC219" s="334"/>
      <c r="AD219" s="334"/>
      <c r="AE219" s="334"/>
      <c r="AF219" s="334"/>
      <c r="AG219" s="334"/>
      <c r="AH219" s="334"/>
      <c r="AI219" s="334"/>
      <c r="AJ219" s="334"/>
      <c r="AK219" s="334"/>
      <c r="AL219" s="334"/>
      <c r="AM219" s="334"/>
      <c r="AN219" s="334"/>
      <c r="AO219" s="334"/>
    </row>
    <row r="220" spans="1:41" x14ac:dyDescent="0.2"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4"/>
      <c r="S220" s="334"/>
      <c r="T220" s="334"/>
      <c r="U220" s="334"/>
      <c r="V220" s="334"/>
      <c r="W220" s="334"/>
      <c r="X220" s="334"/>
      <c r="Y220" s="334"/>
      <c r="Z220" s="334"/>
      <c r="AA220" s="334"/>
      <c r="AB220" s="334"/>
      <c r="AC220" s="334"/>
      <c r="AD220" s="334"/>
      <c r="AE220" s="334"/>
      <c r="AF220" s="334"/>
      <c r="AG220" s="334"/>
      <c r="AH220" s="334"/>
      <c r="AI220" s="334"/>
      <c r="AJ220" s="334"/>
      <c r="AK220" s="334"/>
      <c r="AL220" s="334"/>
      <c r="AM220" s="334"/>
      <c r="AN220" s="334"/>
      <c r="AO220" s="334"/>
    </row>
    <row r="221" spans="1:41" x14ac:dyDescent="0.2"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4"/>
      <c r="S221" s="334"/>
      <c r="T221" s="334"/>
      <c r="U221" s="334"/>
      <c r="V221" s="334"/>
      <c r="W221" s="334"/>
      <c r="X221" s="334"/>
      <c r="Y221" s="334"/>
      <c r="Z221" s="334"/>
      <c r="AA221" s="334"/>
      <c r="AB221" s="334"/>
      <c r="AC221" s="334"/>
      <c r="AD221" s="334"/>
      <c r="AE221" s="334"/>
      <c r="AF221" s="334"/>
      <c r="AG221" s="334"/>
      <c r="AH221" s="334"/>
      <c r="AI221" s="334"/>
      <c r="AJ221" s="334"/>
      <c r="AK221" s="334"/>
      <c r="AL221" s="334"/>
      <c r="AM221" s="334"/>
      <c r="AN221" s="334"/>
      <c r="AO221" s="334"/>
    </row>
    <row r="222" spans="1:41" x14ac:dyDescent="0.2"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4"/>
      <c r="S222" s="334"/>
      <c r="T222" s="334"/>
      <c r="U222" s="334"/>
      <c r="V222" s="334"/>
      <c r="W222" s="334"/>
      <c r="X222" s="334"/>
      <c r="Y222" s="334"/>
      <c r="Z222" s="334"/>
      <c r="AA222" s="334"/>
      <c r="AB222" s="334"/>
      <c r="AC222" s="334"/>
      <c r="AD222" s="334"/>
      <c r="AE222" s="334"/>
      <c r="AF222" s="334"/>
      <c r="AG222" s="334"/>
      <c r="AH222" s="334"/>
      <c r="AI222" s="334"/>
      <c r="AJ222" s="334"/>
      <c r="AK222" s="334"/>
      <c r="AL222" s="334"/>
      <c r="AM222" s="334"/>
      <c r="AN222" s="334"/>
      <c r="AO222" s="334"/>
    </row>
    <row r="223" spans="1:41" x14ac:dyDescent="0.2"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T223" s="334"/>
      <c r="U223" s="334"/>
      <c r="V223" s="334"/>
      <c r="W223" s="334"/>
      <c r="X223" s="334"/>
      <c r="Y223" s="334"/>
      <c r="Z223" s="334"/>
      <c r="AA223" s="334"/>
      <c r="AB223" s="334"/>
      <c r="AC223" s="334"/>
      <c r="AD223" s="334"/>
      <c r="AE223" s="334"/>
      <c r="AF223" s="334"/>
      <c r="AG223" s="334"/>
      <c r="AH223" s="334"/>
      <c r="AI223" s="334"/>
      <c r="AJ223" s="334"/>
      <c r="AK223" s="334"/>
      <c r="AL223" s="334"/>
      <c r="AM223" s="334"/>
      <c r="AN223" s="334"/>
      <c r="AO223" s="334"/>
    </row>
    <row r="224" spans="1:41" x14ac:dyDescent="0.2">
      <c r="H224" s="334"/>
      <c r="I224" s="334"/>
      <c r="J224" s="334"/>
      <c r="K224" s="334"/>
      <c r="L224" s="334"/>
      <c r="M224" s="334"/>
      <c r="N224" s="334"/>
      <c r="O224" s="334"/>
      <c r="P224" s="334"/>
      <c r="Q224" s="334"/>
      <c r="R224" s="334"/>
      <c r="S224" s="334"/>
      <c r="T224" s="334"/>
      <c r="U224" s="334"/>
      <c r="V224" s="334"/>
      <c r="W224" s="334"/>
      <c r="X224" s="334"/>
      <c r="Y224" s="334"/>
      <c r="Z224" s="334"/>
      <c r="AA224" s="334"/>
      <c r="AB224" s="334"/>
      <c r="AC224" s="334"/>
      <c r="AD224" s="334"/>
      <c r="AE224" s="334"/>
      <c r="AF224" s="334"/>
      <c r="AG224" s="334"/>
      <c r="AH224" s="334"/>
      <c r="AI224" s="334"/>
      <c r="AJ224" s="334"/>
      <c r="AK224" s="334"/>
      <c r="AL224" s="334"/>
      <c r="AM224" s="334"/>
      <c r="AN224" s="334"/>
      <c r="AO224" s="334"/>
    </row>
    <row r="225" spans="8:41" x14ac:dyDescent="0.2"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4"/>
      <c r="S225" s="334"/>
      <c r="T225" s="334"/>
      <c r="U225" s="334"/>
      <c r="V225" s="334"/>
      <c r="W225" s="334"/>
      <c r="X225" s="334"/>
      <c r="Y225" s="334"/>
      <c r="Z225" s="334"/>
      <c r="AA225" s="334"/>
      <c r="AB225" s="334"/>
      <c r="AC225" s="334"/>
      <c r="AD225" s="334"/>
      <c r="AE225" s="334"/>
      <c r="AF225" s="334"/>
      <c r="AG225" s="334"/>
      <c r="AH225" s="334"/>
      <c r="AI225" s="334"/>
      <c r="AJ225" s="334"/>
      <c r="AK225" s="334"/>
      <c r="AL225" s="334"/>
      <c r="AM225" s="334"/>
      <c r="AN225" s="334"/>
      <c r="AO225" s="334"/>
    </row>
    <row r="226" spans="8:41" x14ac:dyDescent="0.2">
      <c r="H226" s="334"/>
      <c r="I226" s="334"/>
      <c r="J226" s="334"/>
      <c r="K226" s="334"/>
      <c r="L226" s="334"/>
      <c r="M226" s="334"/>
      <c r="N226" s="334"/>
      <c r="O226" s="334"/>
      <c r="P226" s="334"/>
      <c r="Q226" s="334"/>
      <c r="R226" s="334"/>
      <c r="S226" s="334"/>
      <c r="T226" s="334"/>
      <c r="U226" s="334"/>
      <c r="V226" s="334"/>
      <c r="W226" s="334"/>
      <c r="X226" s="334"/>
      <c r="Y226" s="334"/>
      <c r="Z226" s="334"/>
      <c r="AA226" s="334"/>
      <c r="AB226" s="334"/>
      <c r="AC226" s="334"/>
      <c r="AD226" s="334"/>
      <c r="AE226" s="334"/>
      <c r="AF226" s="334"/>
      <c r="AG226" s="334"/>
      <c r="AH226" s="334"/>
      <c r="AI226" s="334"/>
      <c r="AJ226" s="334"/>
      <c r="AK226" s="334"/>
      <c r="AL226" s="334"/>
      <c r="AM226" s="334"/>
      <c r="AN226" s="334"/>
      <c r="AO226" s="334"/>
    </row>
    <row r="227" spans="8:41" x14ac:dyDescent="0.2">
      <c r="H227" s="334"/>
      <c r="I227" s="334"/>
      <c r="J227" s="334"/>
      <c r="K227" s="334"/>
      <c r="L227" s="334"/>
      <c r="M227" s="334"/>
      <c r="N227" s="334"/>
      <c r="O227" s="334"/>
      <c r="P227" s="334"/>
      <c r="Q227" s="334"/>
      <c r="R227" s="334"/>
      <c r="S227" s="334"/>
      <c r="T227" s="334"/>
      <c r="U227" s="334"/>
      <c r="V227" s="334"/>
      <c r="W227" s="334"/>
      <c r="X227" s="334"/>
      <c r="Y227" s="334"/>
      <c r="Z227" s="334"/>
      <c r="AA227" s="334"/>
      <c r="AB227" s="334"/>
      <c r="AC227" s="334"/>
      <c r="AD227" s="334"/>
      <c r="AE227" s="334"/>
      <c r="AF227" s="334"/>
      <c r="AG227" s="334"/>
      <c r="AH227" s="334"/>
      <c r="AI227" s="334"/>
      <c r="AJ227" s="334"/>
      <c r="AK227" s="334"/>
      <c r="AL227" s="334"/>
      <c r="AM227" s="334"/>
      <c r="AN227" s="334"/>
      <c r="AO227" s="334"/>
    </row>
    <row r="228" spans="8:41" x14ac:dyDescent="0.2">
      <c r="H228" s="334"/>
      <c r="I228" s="334"/>
      <c r="J228" s="334"/>
      <c r="K228" s="334"/>
      <c r="L228" s="334"/>
      <c r="M228" s="334"/>
      <c r="N228" s="334"/>
      <c r="O228" s="334"/>
      <c r="P228" s="334"/>
      <c r="Q228" s="334"/>
      <c r="R228" s="334"/>
      <c r="S228" s="334"/>
      <c r="T228" s="334"/>
      <c r="U228" s="334"/>
      <c r="V228" s="334"/>
      <c r="W228" s="334"/>
      <c r="X228" s="334"/>
      <c r="Y228" s="334"/>
      <c r="Z228" s="334"/>
      <c r="AA228" s="334"/>
      <c r="AB228" s="334"/>
      <c r="AC228" s="334"/>
      <c r="AD228" s="334"/>
      <c r="AE228" s="334"/>
      <c r="AF228" s="334"/>
      <c r="AG228" s="334"/>
      <c r="AH228" s="334"/>
      <c r="AI228" s="334"/>
      <c r="AJ228" s="334"/>
      <c r="AK228" s="334"/>
      <c r="AL228" s="334"/>
      <c r="AM228" s="334"/>
      <c r="AN228" s="334"/>
      <c r="AO228" s="334"/>
    </row>
    <row r="229" spans="8:41" x14ac:dyDescent="0.2">
      <c r="H229" s="334"/>
      <c r="I229" s="334"/>
      <c r="J229" s="334"/>
      <c r="K229" s="334"/>
      <c r="L229" s="334"/>
      <c r="M229" s="334"/>
      <c r="N229" s="334"/>
      <c r="O229" s="334"/>
      <c r="P229" s="334"/>
      <c r="Q229" s="334"/>
      <c r="R229" s="334"/>
      <c r="S229" s="334"/>
      <c r="T229" s="334"/>
      <c r="U229" s="334"/>
      <c r="V229" s="334"/>
      <c r="W229" s="334"/>
      <c r="X229" s="334"/>
      <c r="Y229" s="334"/>
      <c r="Z229" s="334"/>
      <c r="AA229" s="334"/>
      <c r="AB229" s="334"/>
      <c r="AC229" s="334"/>
      <c r="AD229" s="334"/>
      <c r="AE229" s="334"/>
      <c r="AF229" s="334"/>
      <c r="AG229" s="334"/>
      <c r="AH229" s="334"/>
      <c r="AI229" s="334"/>
      <c r="AJ229" s="334"/>
      <c r="AK229" s="334"/>
      <c r="AL229" s="334"/>
      <c r="AM229" s="334"/>
      <c r="AN229" s="334"/>
      <c r="AO229" s="334"/>
    </row>
    <row r="230" spans="8:41" x14ac:dyDescent="0.2">
      <c r="H230" s="334"/>
      <c r="I230" s="334"/>
      <c r="J230" s="334"/>
      <c r="K230" s="334"/>
      <c r="L230" s="334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334"/>
      <c r="X230" s="334"/>
      <c r="Y230" s="334"/>
      <c r="Z230" s="334"/>
      <c r="AA230" s="334"/>
      <c r="AB230" s="334"/>
      <c r="AC230" s="334"/>
      <c r="AD230" s="334"/>
      <c r="AE230" s="334"/>
      <c r="AF230" s="334"/>
      <c r="AG230" s="334"/>
      <c r="AH230" s="334"/>
      <c r="AI230" s="334"/>
      <c r="AJ230" s="334"/>
      <c r="AK230" s="334"/>
      <c r="AL230" s="334"/>
      <c r="AM230" s="334"/>
      <c r="AN230" s="334"/>
      <c r="AO230" s="334"/>
    </row>
    <row r="231" spans="8:41" x14ac:dyDescent="0.2">
      <c r="H231" s="334"/>
      <c r="I231" s="334"/>
      <c r="J231" s="334"/>
      <c r="K231" s="334"/>
      <c r="L231" s="334"/>
      <c r="M231" s="334"/>
      <c r="N231" s="334"/>
      <c r="O231" s="334"/>
      <c r="P231" s="334"/>
      <c r="Q231" s="334"/>
      <c r="R231" s="334"/>
      <c r="S231" s="334"/>
      <c r="T231" s="334"/>
      <c r="U231" s="334"/>
      <c r="V231" s="334"/>
      <c r="W231" s="334"/>
      <c r="X231" s="334"/>
      <c r="Y231" s="334"/>
      <c r="Z231" s="334"/>
      <c r="AA231" s="334"/>
      <c r="AB231" s="334"/>
      <c r="AC231" s="334"/>
      <c r="AD231" s="334"/>
      <c r="AE231" s="334"/>
      <c r="AF231" s="334"/>
      <c r="AG231" s="334"/>
      <c r="AH231" s="334"/>
      <c r="AI231" s="334"/>
      <c r="AJ231" s="334"/>
      <c r="AK231" s="334"/>
      <c r="AL231" s="334"/>
      <c r="AM231" s="334"/>
      <c r="AN231" s="334"/>
      <c r="AO231" s="334"/>
    </row>
    <row r="232" spans="8:41" x14ac:dyDescent="0.2">
      <c r="H232" s="334"/>
      <c r="I232" s="334"/>
      <c r="J232" s="334"/>
      <c r="K232" s="334"/>
      <c r="L232" s="334"/>
      <c r="M232" s="334"/>
      <c r="N232" s="334"/>
      <c r="O232" s="334"/>
      <c r="P232" s="334"/>
      <c r="Q232" s="334"/>
      <c r="R232" s="334"/>
      <c r="S232" s="334"/>
      <c r="T232" s="334"/>
      <c r="U232" s="334"/>
      <c r="V232" s="334"/>
      <c r="W232" s="334"/>
      <c r="X232" s="334"/>
      <c r="Y232" s="334"/>
      <c r="Z232" s="334"/>
      <c r="AA232" s="334"/>
      <c r="AB232" s="334"/>
      <c r="AC232" s="334"/>
      <c r="AD232" s="334"/>
      <c r="AE232" s="334"/>
      <c r="AF232" s="334"/>
      <c r="AG232" s="334"/>
      <c r="AH232" s="334"/>
      <c r="AI232" s="334"/>
      <c r="AJ232" s="334"/>
      <c r="AK232" s="334"/>
      <c r="AL232" s="334"/>
      <c r="AM232" s="334"/>
      <c r="AN232" s="334"/>
      <c r="AO232" s="334"/>
    </row>
    <row r="233" spans="8:41" x14ac:dyDescent="0.2">
      <c r="H233" s="334"/>
      <c r="I233" s="334"/>
      <c r="J233" s="334"/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334"/>
      <c r="X233" s="334"/>
      <c r="Y233" s="334"/>
      <c r="Z233" s="334"/>
      <c r="AA233" s="334"/>
      <c r="AB233" s="334"/>
      <c r="AC233" s="334"/>
      <c r="AD233" s="334"/>
      <c r="AE233" s="334"/>
      <c r="AF233" s="334"/>
      <c r="AG233" s="334"/>
      <c r="AH233" s="334"/>
      <c r="AI233" s="334"/>
      <c r="AJ233" s="334"/>
      <c r="AK233" s="334"/>
      <c r="AL233" s="334"/>
      <c r="AM233" s="334"/>
      <c r="AN233" s="334"/>
      <c r="AO233" s="334"/>
    </row>
    <row r="234" spans="8:41" x14ac:dyDescent="0.2">
      <c r="H234" s="334"/>
      <c r="I234" s="334"/>
      <c r="J234" s="334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334"/>
      <c r="X234" s="334"/>
      <c r="Y234" s="334"/>
      <c r="Z234" s="334"/>
      <c r="AA234" s="334"/>
      <c r="AB234" s="334"/>
      <c r="AC234" s="334"/>
      <c r="AD234" s="334"/>
      <c r="AE234" s="334"/>
      <c r="AF234" s="334"/>
      <c r="AG234" s="334"/>
      <c r="AH234" s="334"/>
      <c r="AI234" s="334"/>
      <c r="AJ234" s="334"/>
      <c r="AK234" s="334"/>
      <c r="AL234" s="334"/>
      <c r="AM234" s="334"/>
      <c r="AN234" s="334"/>
      <c r="AO234" s="334"/>
    </row>
    <row r="235" spans="8:41" x14ac:dyDescent="0.2">
      <c r="H235" s="334"/>
      <c r="I235" s="334"/>
      <c r="J235" s="334"/>
      <c r="K235" s="334"/>
      <c r="L235" s="334"/>
      <c r="M235" s="334"/>
      <c r="N235" s="334"/>
      <c r="O235" s="334"/>
      <c r="P235" s="334"/>
      <c r="Q235" s="334"/>
      <c r="R235" s="334"/>
      <c r="S235" s="334"/>
      <c r="T235" s="334"/>
      <c r="U235" s="334"/>
      <c r="V235" s="334"/>
      <c r="W235" s="334"/>
      <c r="X235" s="334"/>
      <c r="Y235" s="334"/>
      <c r="Z235" s="334"/>
      <c r="AA235" s="334"/>
      <c r="AB235" s="334"/>
      <c r="AC235" s="334"/>
      <c r="AD235" s="334"/>
      <c r="AE235" s="334"/>
      <c r="AF235" s="334"/>
      <c r="AG235" s="334"/>
      <c r="AH235" s="334"/>
      <c r="AI235" s="334"/>
      <c r="AJ235" s="334"/>
      <c r="AK235" s="334"/>
      <c r="AL235" s="334"/>
      <c r="AM235" s="334"/>
      <c r="AN235" s="334"/>
      <c r="AO235" s="334"/>
    </row>
    <row r="236" spans="8:41" x14ac:dyDescent="0.2">
      <c r="H236" s="334"/>
      <c r="I236" s="334"/>
      <c r="J236" s="334"/>
      <c r="K236" s="334"/>
      <c r="L236" s="334"/>
      <c r="M236" s="334"/>
      <c r="N236" s="334"/>
      <c r="O236" s="334"/>
      <c r="P236" s="334"/>
      <c r="Q236" s="334"/>
      <c r="R236" s="334"/>
      <c r="S236" s="334"/>
      <c r="T236" s="334"/>
      <c r="U236" s="334"/>
      <c r="V236" s="334"/>
      <c r="W236" s="334"/>
      <c r="X236" s="334"/>
      <c r="Y236" s="334"/>
      <c r="Z236" s="334"/>
      <c r="AA236" s="334"/>
      <c r="AB236" s="334"/>
      <c r="AC236" s="334"/>
      <c r="AD236" s="334"/>
      <c r="AE236" s="334"/>
      <c r="AF236" s="334"/>
      <c r="AG236" s="334"/>
      <c r="AH236" s="334"/>
      <c r="AI236" s="334"/>
      <c r="AJ236" s="334"/>
      <c r="AK236" s="334"/>
      <c r="AL236" s="334"/>
      <c r="AM236" s="334"/>
      <c r="AN236" s="334"/>
      <c r="AO236" s="334"/>
    </row>
    <row r="237" spans="8:41" x14ac:dyDescent="0.2">
      <c r="H237" s="334"/>
      <c r="I237" s="334"/>
      <c r="J237" s="334"/>
      <c r="K237" s="334"/>
      <c r="L237" s="334"/>
      <c r="M237" s="334"/>
      <c r="N237" s="334"/>
      <c r="O237" s="334"/>
      <c r="P237" s="334"/>
      <c r="Q237" s="334"/>
      <c r="R237" s="334"/>
      <c r="S237" s="334"/>
      <c r="T237" s="334"/>
      <c r="U237" s="334"/>
      <c r="V237" s="334"/>
      <c r="W237" s="334"/>
      <c r="X237" s="334"/>
      <c r="Y237" s="334"/>
      <c r="Z237" s="334"/>
      <c r="AA237" s="334"/>
      <c r="AB237" s="334"/>
      <c r="AC237" s="334"/>
      <c r="AD237" s="334"/>
      <c r="AE237" s="334"/>
      <c r="AF237" s="334"/>
      <c r="AG237" s="334"/>
      <c r="AH237" s="334"/>
      <c r="AI237" s="334"/>
      <c r="AJ237" s="334"/>
      <c r="AK237" s="334"/>
      <c r="AL237" s="334"/>
      <c r="AM237" s="334"/>
      <c r="AN237" s="334"/>
      <c r="AO237" s="334"/>
    </row>
    <row r="238" spans="8:41" x14ac:dyDescent="0.2">
      <c r="H238" s="334"/>
      <c r="I238" s="334"/>
      <c r="J238" s="334"/>
      <c r="K238" s="334"/>
      <c r="L238" s="334"/>
      <c r="M238" s="334"/>
      <c r="N238" s="334"/>
      <c r="O238" s="334"/>
      <c r="P238" s="334"/>
      <c r="Q238" s="334"/>
      <c r="R238" s="334"/>
      <c r="S238" s="334"/>
      <c r="T238" s="334"/>
      <c r="U238" s="334"/>
      <c r="V238" s="334"/>
      <c r="W238" s="334"/>
      <c r="X238" s="334"/>
      <c r="Y238" s="334"/>
      <c r="Z238" s="334"/>
      <c r="AA238" s="334"/>
      <c r="AB238" s="334"/>
      <c r="AC238" s="334"/>
      <c r="AD238" s="334"/>
      <c r="AE238" s="334"/>
      <c r="AF238" s="334"/>
      <c r="AG238" s="334"/>
      <c r="AH238" s="334"/>
      <c r="AI238" s="334"/>
      <c r="AJ238" s="334"/>
      <c r="AK238" s="334"/>
      <c r="AL238" s="334"/>
      <c r="AM238" s="334"/>
      <c r="AN238" s="334"/>
      <c r="AO238" s="334"/>
    </row>
    <row r="239" spans="8:41" x14ac:dyDescent="0.2">
      <c r="H239" s="334"/>
      <c r="I239" s="334"/>
      <c r="J239" s="334"/>
      <c r="K239" s="334"/>
      <c r="L239" s="334"/>
      <c r="M239" s="334"/>
      <c r="N239" s="334"/>
      <c r="O239" s="334"/>
      <c r="P239" s="334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  <c r="AA239" s="334"/>
      <c r="AB239" s="334"/>
      <c r="AC239" s="334"/>
      <c r="AD239" s="334"/>
      <c r="AE239" s="334"/>
      <c r="AF239" s="334"/>
      <c r="AG239" s="334"/>
      <c r="AH239" s="334"/>
      <c r="AI239" s="334"/>
      <c r="AJ239" s="334"/>
      <c r="AK239" s="334"/>
      <c r="AL239" s="334"/>
      <c r="AM239" s="334"/>
      <c r="AN239" s="334"/>
      <c r="AO239" s="334"/>
    </row>
    <row r="240" spans="8:41" ht="12.75" x14ac:dyDescent="0.2"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  <c r="AI240" s="140"/>
      <c r="AJ240" s="140"/>
      <c r="AK240" s="140"/>
      <c r="AL240" s="140"/>
      <c r="AM240" s="140"/>
      <c r="AN240" s="140"/>
      <c r="AO240" s="1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B18A-7BCA-4C63-A7EC-27893B8E8762}">
  <sheetPr>
    <tabColor rgb="FF0070C0"/>
  </sheetPr>
  <dimension ref="A1:AS240"/>
  <sheetViews>
    <sheetView workbookViewId="0"/>
  </sheetViews>
  <sheetFormatPr defaultRowHeight="12" x14ac:dyDescent="0.2"/>
  <cols>
    <col min="1" max="1" width="7.140625" style="1" customWidth="1"/>
    <col min="2" max="2" width="6.7109375" style="1" customWidth="1"/>
    <col min="3" max="3" width="4.140625" style="1" customWidth="1"/>
    <col min="4" max="5" width="5" style="1" customWidth="1"/>
    <col min="6" max="6" width="6.7109375" style="1" customWidth="1"/>
    <col min="7" max="7" width="6.5703125" style="1" customWidth="1"/>
    <col min="8" max="9" width="3.7109375" style="1" customWidth="1"/>
    <col min="10" max="24" width="7.140625" style="1" customWidth="1"/>
    <col min="25" max="25" width="6.7109375" style="1" customWidth="1"/>
    <col min="26" max="26" width="7.5703125" style="1" customWidth="1"/>
    <col min="27" max="27" width="3.7109375" style="1" customWidth="1"/>
    <col min="28" max="42" width="4.5703125" style="1" customWidth="1"/>
    <col min="43" max="45" width="3.7109375" style="1" customWidth="1"/>
    <col min="46" max="16384" width="9.140625" style="1"/>
  </cols>
  <sheetData>
    <row r="1" spans="1:45" ht="12.75" x14ac:dyDescent="0.2">
      <c r="A1" s="209"/>
      <c r="B1" s="14"/>
      <c r="C1" s="14"/>
      <c r="D1" s="14"/>
      <c r="E1" s="14"/>
      <c r="F1" s="14"/>
      <c r="G1" s="14"/>
      <c r="I1" s="223"/>
      <c r="J1" s="292" t="s">
        <v>507</v>
      </c>
      <c r="K1" s="223"/>
      <c r="L1" s="223"/>
      <c r="M1" s="223"/>
      <c r="N1" s="223"/>
      <c r="O1" s="223"/>
      <c r="P1" s="14"/>
      <c r="Q1" s="14"/>
      <c r="R1" s="14"/>
      <c r="S1" s="14"/>
      <c r="T1" s="14"/>
      <c r="U1" s="223"/>
      <c r="V1" s="223"/>
      <c r="W1" s="223"/>
      <c r="X1" s="223"/>
      <c r="Y1" s="223"/>
      <c r="Z1" s="223"/>
      <c r="AA1" s="14"/>
      <c r="AB1" s="223"/>
      <c r="AC1" s="348" t="s">
        <v>507</v>
      </c>
      <c r="AD1" s="223"/>
      <c r="AE1" s="223"/>
      <c r="AF1" s="223"/>
      <c r="AG1" s="223"/>
      <c r="AH1" s="14"/>
      <c r="AI1" s="14"/>
      <c r="AJ1" s="14"/>
      <c r="AK1" s="14"/>
      <c r="AL1" s="14"/>
      <c r="AM1" s="14"/>
      <c r="AN1" s="14"/>
      <c r="AO1" s="14"/>
      <c r="AP1" s="14"/>
      <c r="AQ1" s="14"/>
    </row>
    <row r="2" spans="1:45" ht="15" x14ac:dyDescent="0.25">
      <c r="A2" s="14"/>
      <c r="B2" s="212" t="s">
        <v>360</v>
      </c>
      <c r="C2" s="212"/>
      <c r="D2" s="213"/>
      <c r="E2" s="213"/>
      <c r="F2" s="214"/>
      <c r="G2" s="214"/>
      <c r="H2" s="320"/>
      <c r="I2" s="223"/>
      <c r="J2" s="223"/>
      <c r="K2" s="223"/>
      <c r="L2" s="223"/>
      <c r="M2" s="223"/>
      <c r="N2" s="223"/>
      <c r="O2" s="223"/>
      <c r="P2" s="14"/>
      <c r="Q2" s="14"/>
      <c r="R2" s="14"/>
      <c r="S2" s="14"/>
      <c r="T2" s="14"/>
      <c r="U2" s="223"/>
      <c r="V2" s="223"/>
      <c r="W2" s="223"/>
      <c r="X2" s="223"/>
      <c r="Y2" s="223"/>
      <c r="Z2" s="223"/>
      <c r="AA2" s="14"/>
      <c r="AB2" s="223"/>
      <c r="AC2" s="223"/>
      <c r="AD2" s="223"/>
      <c r="AE2" s="223"/>
      <c r="AF2" s="223"/>
      <c r="AG2" s="223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5" ht="12.75" x14ac:dyDescent="0.2">
      <c r="A3" s="14"/>
      <c r="B3" s="14"/>
      <c r="C3" s="14"/>
      <c r="D3" s="14"/>
      <c r="E3" s="14"/>
      <c r="F3" s="14"/>
      <c r="G3" s="14"/>
      <c r="I3" s="223"/>
      <c r="J3" s="349" t="s">
        <v>508</v>
      </c>
      <c r="K3" s="223"/>
      <c r="L3" s="350" t="s">
        <v>509</v>
      </c>
      <c r="M3" s="349"/>
      <c r="N3" s="349"/>
      <c r="O3" s="349"/>
      <c r="P3" s="14"/>
      <c r="Q3" s="351" t="s">
        <v>510</v>
      </c>
      <c r="R3" s="351"/>
      <c r="S3" s="351"/>
      <c r="T3" s="14"/>
      <c r="U3" s="223"/>
      <c r="V3" s="223"/>
      <c r="W3" s="223"/>
      <c r="X3" s="223"/>
      <c r="Y3" s="223"/>
      <c r="Z3" s="223"/>
      <c r="AA3" s="14"/>
      <c r="AB3" s="223"/>
      <c r="AC3" s="349" t="s">
        <v>508</v>
      </c>
      <c r="AD3" s="223"/>
      <c r="AE3" s="350" t="s">
        <v>509</v>
      </c>
      <c r="AF3" s="349"/>
      <c r="AG3" s="349"/>
      <c r="AH3" s="14"/>
      <c r="AI3" s="14"/>
      <c r="AJ3" s="14"/>
      <c r="AK3" s="14"/>
      <c r="AL3" s="14"/>
      <c r="AM3" s="14"/>
      <c r="AN3" s="14"/>
      <c r="AO3" s="14"/>
      <c r="AP3" s="14"/>
      <c r="AQ3" s="14"/>
      <c r="AS3" s="7"/>
    </row>
    <row r="4" spans="1:45" ht="12.75" x14ac:dyDescent="0.2">
      <c r="A4" s="229" t="s">
        <v>370</v>
      </c>
      <c r="B4" s="230">
        <v>1</v>
      </c>
      <c r="C4" s="14"/>
      <c r="D4" s="231" t="s">
        <v>371</v>
      </c>
      <c r="E4" s="14"/>
      <c r="F4" s="232" t="s">
        <v>372</v>
      </c>
      <c r="G4" s="232"/>
      <c r="H4" s="326"/>
      <c r="I4" s="291" t="s">
        <v>511</v>
      </c>
      <c r="J4" s="349" t="s">
        <v>512</v>
      </c>
      <c r="K4" s="223"/>
      <c r="L4" s="223"/>
      <c r="M4" s="223"/>
      <c r="N4" s="223"/>
      <c r="O4" s="223"/>
      <c r="P4" s="14"/>
      <c r="Q4" s="14"/>
      <c r="R4" s="352"/>
      <c r="S4" s="14"/>
      <c r="T4" s="14"/>
      <c r="U4" s="223"/>
      <c r="V4" s="223"/>
      <c r="W4" s="223"/>
      <c r="X4" s="223"/>
      <c r="Y4" s="223"/>
      <c r="Z4" s="223"/>
      <c r="AA4" s="14"/>
      <c r="AB4" s="291" t="s">
        <v>511</v>
      </c>
      <c r="AC4" s="349" t="s">
        <v>512</v>
      </c>
      <c r="AD4" s="223"/>
      <c r="AE4" s="223"/>
      <c r="AF4" s="223"/>
      <c r="AG4" s="223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5" ht="13.5" thickBot="1" x14ac:dyDescent="0.25">
      <c r="A5" s="14"/>
      <c r="B5" s="14"/>
      <c r="C5" s="14"/>
      <c r="D5" s="14"/>
      <c r="E5" s="14"/>
      <c r="F5" s="14"/>
      <c r="G5" s="14"/>
      <c r="I5" s="223"/>
      <c r="J5" s="349" t="s">
        <v>512</v>
      </c>
      <c r="K5" s="223"/>
      <c r="L5" s="223"/>
      <c r="M5" s="223"/>
      <c r="N5" s="223"/>
      <c r="O5" s="223"/>
      <c r="P5" s="14"/>
      <c r="Q5" s="14"/>
      <c r="R5" s="14"/>
      <c r="S5" s="14"/>
      <c r="T5" s="14"/>
      <c r="U5" s="223"/>
      <c r="V5" s="223"/>
      <c r="W5" s="223"/>
      <c r="X5" s="223"/>
      <c r="Y5" s="223"/>
      <c r="Z5" s="223"/>
      <c r="AA5" s="14"/>
      <c r="AB5" s="223"/>
      <c r="AC5" s="349" t="s">
        <v>512</v>
      </c>
      <c r="AD5" s="223"/>
      <c r="AE5" s="223"/>
      <c r="AF5" s="223"/>
      <c r="AG5" s="223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5" ht="13.5" thickBot="1" x14ac:dyDescent="0.25">
      <c r="A6" s="229" t="s">
        <v>380</v>
      </c>
      <c r="B6" s="230">
        <v>1</v>
      </c>
      <c r="C6" s="14"/>
      <c r="D6" s="231" t="s">
        <v>381</v>
      </c>
      <c r="E6" s="14"/>
      <c r="F6" s="231" t="s">
        <v>382</v>
      </c>
      <c r="G6" s="231"/>
      <c r="H6" s="331"/>
      <c r="I6" s="2"/>
      <c r="J6" s="14"/>
      <c r="K6" s="14"/>
      <c r="L6" s="3"/>
      <c r="M6" s="3"/>
      <c r="N6" s="3"/>
      <c r="O6" s="3"/>
      <c r="P6" s="3"/>
      <c r="Q6" s="353" t="s">
        <v>513</v>
      </c>
      <c r="R6" s="353"/>
      <c r="S6" s="3"/>
      <c r="T6" s="3"/>
      <c r="U6" s="3"/>
      <c r="V6" s="3"/>
      <c r="W6" s="3"/>
      <c r="X6" s="3"/>
      <c r="Y6" s="3"/>
      <c r="Z6" s="3"/>
      <c r="AA6" s="3"/>
      <c r="AB6" s="3"/>
      <c r="AC6" s="14"/>
      <c r="AD6" s="14"/>
      <c r="AE6" s="3"/>
      <c r="AF6" s="3"/>
      <c r="AG6" s="3"/>
      <c r="AH6" s="3"/>
      <c r="AI6" s="353" t="s">
        <v>514</v>
      </c>
      <c r="AJ6" s="3"/>
      <c r="AK6" s="3"/>
      <c r="AL6" s="3"/>
      <c r="AM6" s="3"/>
      <c r="AN6" s="3"/>
      <c r="AO6" s="3"/>
      <c r="AP6" s="3"/>
      <c r="AQ6" s="6"/>
    </row>
    <row r="7" spans="1:45" ht="12.75" x14ac:dyDescent="0.2">
      <c r="A7" s="14"/>
      <c r="B7" s="14"/>
      <c r="C7" s="14"/>
      <c r="D7" s="14"/>
      <c r="E7" s="14"/>
      <c r="F7" s="14"/>
      <c r="G7" s="14"/>
      <c r="I7" s="8"/>
      <c r="J7" s="354">
        <f>F30</f>
        <v>17</v>
      </c>
      <c r="K7" s="355">
        <f>F52</f>
        <v>39</v>
      </c>
      <c r="L7" s="355">
        <f>F69</f>
        <v>56</v>
      </c>
      <c r="M7" s="355">
        <f>F85</f>
        <v>72</v>
      </c>
      <c r="N7" s="355">
        <f>F101</f>
        <v>88</v>
      </c>
      <c r="O7" s="355">
        <f>F118</f>
        <v>105</v>
      </c>
      <c r="P7" s="355">
        <f>F119</f>
        <v>106</v>
      </c>
      <c r="Q7" s="355">
        <f>F136</f>
        <v>123</v>
      </c>
      <c r="R7" s="355">
        <f>F156</f>
        <v>143</v>
      </c>
      <c r="S7" s="355">
        <f>F168</f>
        <v>155</v>
      </c>
      <c r="T7" s="355">
        <f>F185</f>
        <v>172</v>
      </c>
      <c r="U7" s="355">
        <f>F207</f>
        <v>194</v>
      </c>
      <c r="V7" s="355">
        <f>F218</f>
        <v>205</v>
      </c>
      <c r="W7" s="355">
        <f>F227</f>
        <v>214</v>
      </c>
      <c r="X7" s="356">
        <f>F19</f>
        <v>6</v>
      </c>
      <c r="Y7" s="357">
        <f>SUM(J7:X7)</f>
        <v>1695</v>
      </c>
      <c r="Z7" s="358">
        <f>SUMSQ(J7:X7)</f>
        <v>254815</v>
      </c>
      <c r="AA7" s="14"/>
      <c r="AB7" s="16" t="s">
        <v>17</v>
      </c>
      <c r="AC7" s="17" t="s">
        <v>26</v>
      </c>
      <c r="AD7" s="17" t="s">
        <v>135</v>
      </c>
      <c r="AE7" s="17" t="s">
        <v>165</v>
      </c>
      <c r="AF7" s="17" t="s">
        <v>369</v>
      </c>
      <c r="AG7" s="17" t="s">
        <v>515</v>
      </c>
      <c r="AH7" s="17" t="s">
        <v>166</v>
      </c>
      <c r="AI7" s="17" t="s">
        <v>22</v>
      </c>
      <c r="AJ7" s="17" t="s">
        <v>133</v>
      </c>
      <c r="AK7" s="17" t="s">
        <v>63</v>
      </c>
      <c r="AL7" s="17" t="s">
        <v>25</v>
      </c>
      <c r="AM7" s="17" t="s">
        <v>479</v>
      </c>
      <c r="AN7" s="17" t="s">
        <v>482</v>
      </c>
      <c r="AO7" s="17" t="s">
        <v>516</v>
      </c>
      <c r="AP7" s="18" t="s">
        <v>28</v>
      </c>
      <c r="AQ7" s="19"/>
    </row>
    <row r="8" spans="1:45" ht="12.75" x14ac:dyDescent="0.2">
      <c r="A8" s="229" t="s">
        <v>476</v>
      </c>
      <c r="B8" s="240">
        <f>SUM(F14:F238)/C12</f>
        <v>1695</v>
      </c>
      <c r="C8" s="14"/>
      <c r="D8" s="14" t="s">
        <v>477</v>
      </c>
      <c r="E8" s="14"/>
      <c r="F8" s="14"/>
      <c r="G8" s="14"/>
      <c r="I8" s="8"/>
      <c r="J8" s="359">
        <f>F66</f>
        <v>53</v>
      </c>
      <c r="K8" s="360">
        <f>F86</f>
        <v>73</v>
      </c>
      <c r="L8" s="360">
        <f>F95</f>
        <v>82</v>
      </c>
      <c r="M8" s="360">
        <f>F117</f>
        <v>104</v>
      </c>
      <c r="N8" s="360">
        <f>F128</f>
        <v>115</v>
      </c>
      <c r="O8" s="360">
        <f>F137</f>
        <v>124</v>
      </c>
      <c r="P8" s="360">
        <f>F153</f>
        <v>140</v>
      </c>
      <c r="Q8" s="360">
        <f>F165</f>
        <v>152</v>
      </c>
      <c r="R8" s="360">
        <f>F187</f>
        <v>174</v>
      </c>
      <c r="S8" s="360">
        <f>F204</f>
        <v>191</v>
      </c>
      <c r="T8" s="360">
        <f>F220</f>
        <v>207</v>
      </c>
      <c r="U8" s="360">
        <f>F229</f>
        <v>216</v>
      </c>
      <c r="V8" s="360">
        <f>F28</f>
        <v>15</v>
      </c>
      <c r="W8" s="360">
        <f>F29</f>
        <v>16</v>
      </c>
      <c r="X8" s="361">
        <f>F46</f>
        <v>33</v>
      </c>
      <c r="Y8" s="362">
        <f t="shared" ref="Y8:Y21" si="0">SUM(J8:X8)</f>
        <v>1695</v>
      </c>
      <c r="Z8" s="363">
        <f t="shared" ref="Z8:Z21" si="1">SUMSQ(J8:X8)</f>
        <v>254815</v>
      </c>
      <c r="AA8" s="14"/>
      <c r="AB8" s="30" t="s">
        <v>102</v>
      </c>
      <c r="AC8" s="31" t="s">
        <v>366</v>
      </c>
      <c r="AD8" s="31" t="s">
        <v>68</v>
      </c>
      <c r="AE8" s="31" t="s">
        <v>498</v>
      </c>
      <c r="AF8" s="31" t="s">
        <v>45</v>
      </c>
      <c r="AG8" s="31" t="s">
        <v>108</v>
      </c>
      <c r="AH8" s="31" t="s">
        <v>155</v>
      </c>
      <c r="AI8" s="31" t="s">
        <v>74</v>
      </c>
      <c r="AJ8" s="31" t="s">
        <v>79</v>
      </c>
      <c r="AK8" s="31" t="s">
        <v>396</v>
      </c>
      <c r="AL8" s="31" t="s">
        <v>478</v>
      </c>
      <c r="AM8" s="31" t="s">
        <v>517</v>
      </c>
      <c r="AN8" s="31" t="s">
        <v>518</v>
      </c>
      <c r="AO8" s="31" t="s">
        <v>118</v>
      </c>
      <c r="AP8" s="32" t="s">
        <v>16</v>
      </c>
      <c r="AQ8" s="19"/>
    </row>
    <row r="9" spans="1:45" ht="12.75" x14ac:dyDescent="0.2">
      <c r="A9" s="14"/>
      <c r="B9" s="14"/>
      <c r="C9" s="14"/>
      <c r="D9" s="14"/>
      <c r="E9" s="14"/>
      <c r="F9" s="14"/>
      <c r="G9" s="14"/>
      <c r="I9" s="8"/>
      <c r="J9" s="359">
        <f>F102</f>
        <v>89</v>
      </c>
      <c r="K9" s="360">
        <f>F113</f>
        <v>100</v>
      </c>
      <c r="L9" s="360">
        <f>F122</f>
        <v>109</v>
      </c>
      <c r="M9" s="360">
        <f>F138</f>
        <v>125</v>
      </c>
      <c r="N9" s="360">
        <f>F155</f>
        <v>142</v>
      </c>
      <c r="O9" s="360">
        <f>F172</f>
        <v>159</v>
      </c>
      <c r="P9" s="360">
        <f>F189</f>
        <v>176</v>
      </c>
      <c r="Q9" s="360">
        <f>F205</f>
        <v>192</v>
      </c>
      <c r="R9" s="360">
        <f>F214</f>
        <v>201</v>
      </c>
      <c r="S9" s="360">
        <f>F225</f>
        <v>212</v>
      </c>
      <c r="T9" s="360">
        <f>F14</f>
        <v>1</v>
      </c>
      <c r="U9" s="360">
        <f>F31</f>
        <v>18</v>
      </c>
      <c r="V9" s="360">
        <f>F51</f>
        <v>38</v>
      </c>
      <c r="W9" s="360">
        <f>F71</f>
        <v>58</v>
      </c>
      <c r="X9" s="361">
        <f>F88</f>
        <v>75</v>
      </c>
      <c r="Y9" s="362">
        <f t="shared" si="0"/>
        <v>1695</v>
      </c>
      <c r="Z9" s="363">
        <f t="shared" si="1"/>
        <v>254815</v>
      </c>
      <c r="AA9" s="14"/>
      <c r="AB9" s="30" t="s">
        <v>484</v>
      </c>
      <c r="AC9" s="31" t="s">
        <v>95</v>
      </c>
      <c r="AD9" s="31" t="s">
        <v>56</v>
      </c>
      <c r="AE9" s="31" t="s">
        <v>107</v>
      </c>
      <c r="AF9" s="31" t="s">
        <v>113</v>
      </c>
      <c r="AG9" s="31" t="s">
        <v>30</v>
      </c>
      <c r="AH9" s="31" t="s">
        <v>158</v>
      </c>
      <c r="AI9" s="31" t="s">
        <v>393</v>
      </c>
      <c r="AJ9" s="31" t="s">
        <v>496</v>
      </c>
      <c r="AK9" s="31" t="s">
        <v>519</v>
      </c>
      <c r="AL9" s="31" t="s">
        <v>55</v>
      </c>
      <c r="AM9" s="31" t="s">
        <v>19</v>
      </c>
      <c r="AN9" s="31" t="s">
        <v>160</v>
      </c>
      <c r="AO9" s="31" t="s">
        <v>400</v>
      </c>
      <c r="AP9" s="32" t="s">
        <v>520</v>
      </c>
      <c r="AQ9" s="19"/>
    </row>
    <row r="10" spans="1:45" ht="12.75" x14ac:dyDescent="0.2">
      <c r="A10" s="229" t="s">
        <v>521</v>
      </c>
      <c r="B10" s="240">
        <f>0.5*C12*(2*B4+B6*(C12^2-1))</f>
        <v>1695</v>
      </c>
      <c r="C10" s="14"/>
      <c r="D10" s="231" t="s">
        <v>394</v>
      </c>
      <c r="E10" s="231"/>
      <c r="F10" s="14"/>
      <c r="G10" s="14"/>
      <c r="I10" s="8"/>
      <c r="J10" s="359">
        <f>F123</f>
        <v>110</v>
      </c>
      <c r="K10" s="360">
        <f>F140</f>
        <v>127</v>
      </c>
      <c r="L10" s="360">
        <f>F162</f>
        <v>149</v>
      </c>
      <c r="M10" s="360">
        <f>F174</f>
        <v>161</v>
      </c>
      <c r="N10" s="360">
        <f>F190</f>
        <v>177</v>
      </c>
      <c r="O10" s="360">
        <f>F199</f>
        <v>186</v>
      </c>
      <c r="P10" s="360">
        <f>F210</f>
        <v>197</v>
      </c>
      <c r="Q10" s="360">
        <f>F232</f>
        <v>219</v>
      </c>
      <c r="R10" s="360">
        <f>F16</f>
        <v>3</v>
      </c>
      <c r="S10" s="360">
        <f>F36</f>
        <v>23</v>
      </c>
      <c r="T10" s="360">
        <f>F56</f>
        <v>43</v>
      </c>
      <c r="U10" s="360">
        <f>F73</f>
        <v>60</v>
      </c>
      <c r="V10" s="360">
        <f>F74</f>
        <v>61</v>
      </c>
      <c r="W10" s="360">
        <f>F98</f>
        <v>85</v>
      </c>
      <c r="X10" s="361">
        <f>F107</f>
        <v>94</v>
      </c>
      <c r="Y10" s="362">
        <f t="shared" si="0"/>
        <v>1695</v>
      </c>
      <c r="Z10" s="363">
        <f t="shared" si="1"/>
        <v>254815</v>
      </c>
      <c r="AA10" s="14"/>
      <c r="AB10" s="30" t="s">
        <v>48</v>
      </c>
      <c r="AC10" s="31" t="s">
        <v>14</v>
      </c>
      <c r="AD10" s="31" t="s">
        <v>495</v>
      </c>
      <c r="AE10" s="31" t="s">
        <v>10</v>
      </c>
      <c r="AF10" s="31" t="s">
        <v>62</v>
      </c>
      <c r="AG10" s="31" t="s">
        <v>374</v>
      </c>
      <c r="AH10" s="31" t="s">
        <v>472</v>
      </c>
      <c r="AI10" s="31" t="s">
        <v>522</v>
      </c>
      <c r="AJ10" s="31" t="s">
        <v>72</v>
      </c>
      <c r="AK10" s="31" t="s">
        <v>54</v>
      </c>
      <c r="AL10" s="31" t="s">
        <v>379</v>
      </c>
      <c r="AM10" s="31" t="s">
        <v>523</v>
      </c>
      <c r="AN10" s="31" t="s">
        <v>138</v>
      </c>
      <c r="AO10" s="31" t="s">
        <v>162</v>
      </c>
      <c r="AP10" s="32" t="s">
        <v>69</v>
      </c>
      <c r="AQ10" s="19"/>
    </row>
    <row r="11" spans="1:45" ht="12.75" x14ac:dyDescent="0.2">
      <c r="A11" s="14"/>
      <c r="B11" s="14"/>
      <c r="C11" s="14"/>
      <c r="D11" s="241" t="s">
        <v>395</v>
      </c>
      <c r="E11" s="14"/>
      <c r="F11" s="14"/>
      <c r="G11" s="14"/>
      <c r="I11" s="8"/>
      <c r="J11" s="359">
        <f>F159</f>
        <v>146</v>
      </c>
      <c r="K11" s="360">
        <f>F171</f>
        <v>158</v>
      </c>
      <c r="L11" s="360">
        <f>F191</f>
        <v>178</v>
      </c>
      <c r="M11" s="360">
        <f>F208</f>
        <v>195</v>
      </c>
      <c r="N11" s="360">
        <f>F209</f>
        <v>196</v>
      </c>
      <c r="O11" s="360">
        <f>F226</f>
        <v>213</v>
      </c>
      <c r="P11" s="360">
        <f>F17</f>
        <v>4</v>
      </c>
      <c r="Q11" s="360">
        <f>F33</f>
        <v>20</v>
      </c>
      <c r="R11" s="360">
        <f>F50</f>
        <v>37</v>
      </c>
      <c r="S11" s="360">
        <f>F72</f>
        <v>59</v>
      </c>
      <c r="T11" s="360">
        <f>F83</f>
        <v>70</v>
      </c>
      <c r="U11" s="360">
        <f>F100</f>
        <v>87</v>
      </c>
      <c r="V11" s="360">
        <f>F109</f>
        <v>96</v>
      </c>
      <c r="W11" s="360">
        <f>F120</f>
        <v>107</v>
      </c>
      <c r="X11" s="361">
        <f>F142</f>
        <v>129</v>
      </c>
      <c r="Y11" s="362">
        <f t="shared" si="0"/>
        <v>1695</v>
      </c>
      <c r="Z11" s="363">
        <f t="shared" si="1"/>
        <v>254815</v>
      </c>
      <c r="AA11" s="14"/>
      <c r="AB11" s="30" t="s">
        <v>46</v>
      </c>
      <c r="AC11" s="31" t="s">
        <v>98</v>
      </c>
      <c r="AD11" s="31" t="s">
        <v>397</v>
      </c>
      <c r="AE11" s="31" t="s">
        <v>524</v>
      </c>
      <c r="AF11" s="31" t="s">
        <v>491</v>
      </c>
      <c r="AG11" s="31" t="s">
        <v>525</v>
      </c>
      <c r="AH11" s="31" t="s">
        <v>82</v>
      </c>
      <c r="AI11" s="31" t="s">
        <v>91</v>
      </c>
      <c r="AJ11" s="31" t="s">
        <v>92</v>
      </c>
      <c r="AK11" s="31" t="s">
        <v>469</v>
      </c>
      <c r="AL11" s="31" t="s">
        <v>44</v>
      </c>
      <c r="AM11" s="31" t="s">
        <v>77</v>
      </c>
      <c r="AN11" s="31" t="s">
        <v>71</v>
      </c>
      <c r="AO11" s="31" t="s">
        <v>66</v>
      </c>
      <c r="AP11" s="32" t="s">
        <v>36</v>
      </c>
      <c r="AQ11" s="19"/>
    </row>
    <row r="12" spans="1:45" ht="12.75" x14ac:dyDescent="0.2">
      <c r="A12" s="14"/>
      <c r="B12" s="243" t="s">
        <v>398</v>
      </c>
      <c r="C12" s="244">
        <v>15</v>
      </c>
      <c r="D12" s="14"/>
      <c r="E12" s="14"/>
      <c r="F12" s="14"/>
      <c r="G12" s="14"/>
      <c r="I12" s="8"/>
      <c r="J12" s="359">
        <f>F193</f>
        <v>180</v>
      </c>
      <c r="K12" s="360">
        <f>F194</f>
        <v>181</v>
      </c>
      <c r="L12" s="360">
        <f>F211</f>
        <v>198</v>
      </c>
      <c r="M12" s="360">
        <f>F231</f>
        <v>218</v>
      </c>
      <c r="N12" s="360">
        <f>F18</f>
        <v>5</v>
      </c>
      <c r="O12" s="360">
        <f>F35</f>
        <v>22</v>
      </c>
      <c r="P12" s="360">
        <f>F57</f>
        <v>44</v>
      </c>
      <c r="Q12" s="360">
        <f>F68</f>
        <v>55</v>
      </c>
      <c r="R12" s="360">
        <f>F77</f>
        <v>64</v>
      </c>
      <c r="S12" s="360">
        <f>F94</f>
        <v>81</v>
      </c>
      <c r="T12" s="360">
        <f>F105</f>
        <v>92</v>
      </c>
      <c r="U12" s="360">
        <f>F127</f>
        <v>114</v>
      </c>
      <c r="V12" s="360">
        <f>F144</f>
        <v>131</v>
      </c>
      <c r="W12" s="360">
        <f>F160</f>
        <v>147</v>
      </c>
      <c r="X12" s="361">
        <f>F176</f>
        <v>163</v>
      </c>
      <c r="Y12" s="362">
        <f t="shared" si="0"/>
        <v>1695</v>
      </c>
      <c r="Z12" s="363">
        <f t="shared" si="1"/>
        <v>254815</v>
      </c>
      <c r="AA12" s="14"/>
      <c r="AB12" s="30" t="s">
        <v>526</v>
      </c>
      <c r="AC12" s="31" t="s">
        <v>392</v>
      </c>
      <c r="AD12" s="31" t="s">
        <v>483</v>
      </c>
      <c r="AE12" s="31" t="s">
        <v>527</v>
      </c>
      <c r="AF12" s="31" t="s">
        <v>144</v>
      </c>
      <c r="AG12" s="31" t="s">
        <v>64</v>
      </c>
      <c r="AH12" s="31" t="s">
        <v>481</v>
      </c>
      <c r="AI12" s="31" t="s">
        <v>31</v>
      </c>
      <c r="AJ12" s="31" t="s">
        <v>86</v>
      </c>
      <c r="AK12" s="31" t="s">
        <v>106</v>
      </c>
      <c r="AL12" s="31" t="s">
        <v>87</v>
      </c>
      <c r="AM12" s="31" t="s">
        <v>89</v>
      </c>
      <c r="AN12" s="31" t="s">
        <v>148</v>
      </c>
      <c r="AO12" s="31" t="s">
        <v>96</v>
      </c>
      <c r="AP12" s="32" t="s">
        <v>376</v>
      </c>
      <c r="AQ12" s="19"/>
    </row>
    <row r="13" spans="1:45" ht="13.5" thickBot="1" x14ac:dyDescent="0.25">
      <c r="A13" s="14"/>
      <c r="B13" s="14"/>
      <c r="C13" s="14"/>
      <c r="D13" s="247"/>
      <c r="E13" s="218" t="s">
        <v>486</v>
      </c>
      <c r="F13" s="247"/>
      <c r="G13" s="247"/>
      <c r="H13" s="332"/>
      <c r="I13" s="8"/>
      <c r="J13" s="359">
        <f>F212</f>
        <v>199</v>
      </c>
      <c r="K13" s="360">
        <f>F228</f>
        <v>215</v>
      </c>
      <c r="L13" s="360">
        <f>F15</f>
        <v>2</v>
      </c>
      <c r="M13" s="360">
        <f>F37</f>
        <v>24</v>
      </c>
      <c r="N13" s="360">
        <f>F54</f>
        <v>41</v>
      </c>
      <c r="O13" s="360">
        <f>F70</f>
        <v>57</v>
      </c>
      <c r="P13" s="360">
        <f>F79</f>
        <v>66</v>
      </c>
      <c r="Q13" s="360">
        <f>F103</f>
        <v>90</v>
      </c>
      <c r="R13" s="360">
        <f>F104</f>
        <v>91</v>
      </c>
      <c r="S13" s="360">
        <f>F121</f>
        <v>108</v>
      </c>
      <c r="T13" s="360">
        <f>F141</f>
        <v>128</v>
      </c>
      <c r="U13" s="360">
        <f>F161</f>
        <v>148</v>
      </c>
      <c r="V13" s="360">
        <f>F170</f>
        <v>157</v>
      </c>
      <c r="W13" s="360">
        <f>F192</f>
        <v>179</v>
      </c>
      <c r="X13" s="361">
        <f>F203</f>
        <v>190</v>
      </c>
      <c r="Y13" s="362">
        <f t="shared" si="0"/>
        <v>1695</v>
      </c>
      <c r="Z13" s="363">
        <f t="shared" si="1"/>
        <v>254815</v>
      </c>
      <c r="AA13" s="14"/>
      <c r="AB13" s="30" t="s">
        <v>487</v>
      </c>
      <c r="AC13" s="31" t="s">
        <v>528</v>
      </c>
      <c r="AD13" s="31" t="s">
        <v>157</v>
      </c>
      <c r="AE13" s="31" t="s">
        <v>100</v>
      </c>
      <c r="AF13" s="31" t="s">
        <v>176</v>
      </c>
      <c r="AG13" s="31" t="s">
        <v>146</v>
      </c>
      <c r="AH13" s="31" t="s">
        <v>122</v>
      </c>
      <c r="AI13" s="31" t="s">
        <v>529</v>
      </c>
      <c r="AJ13" s="31" t="s">
        <v>84</v>
      </c>
      <c r="AK13" s="31" t="s">
        <v>51</v>
      </c>
      <c r="AL13" s="31" t="s">
        <v>104</v>
      </c>
      <c r="AM13" s="31" t="s">
        <v>383</v>
      </c>
      <c r="AN13" s="31" t="s">
        <v>41</v>
      </c>
      <c r="AO13" s="31" t="s">
        <v>492</v>
      </c>
      <c r="AP13" s="32" t="s">
        <v>365</v>
      </c>
      <c r="AQ13" s="19"/>
    </row>
    <row r="14" spans="1:45" ht="12.75" x14ac:dyDescent="0.2">
      <c r="A14" s="14"/>
      <c r="B14" s="14"/>
      <c r="C14" s="14"/>
      <c r="D14" s="248" t="s">
        <v>55</v>
      </c>
      <c r="E14" s="249" t="s">
        <v>401</v>
      </c>
      <c r="F14" s="250">
        <f>B4+(0*B6)</f>
        <v>1</v>
      </c>
      <c r="G14" s="333"/>
      <c r="H14" s="334"/>
      <c r="I14" s="8"/>
      <c r="J14" s="359">
        <f>F22</f>
        <v>9</v>
      </c>
      <c r="K14" s="360">
        <f>F39</f>
        <v>26</v>
      </c>
      <c r="L14" s="360">
        <f>F55</f>
        <v>42</v>
      </c>
      <c r="M14" s="360">
        <f>F64</f>
        <v>51</v>
      </c>
      <c r="N14" s="360">
        <f>F75</f>
        <v>62</v>
      </c>
      <c r="O14" s="360">
        <f>F89</f>
        <v>76</v>
      </c>
      <c r="P14" s="360">
        <f>F106</f>
        <v>93</v>
      </c>
      <c r="Q14" s="360">
        <f>F126</f>
        <v>113</v>
      </c>
      <c r="R14" s="360">
        <f>F146</f>
        <v>133</v>
      </c>
      <c r="S14" s="360">
        <f>F163</f>
        <v>150</v>
      </c>
      <c r="T14" s="360">
        <f>F177</f>
        <v>164</v>
      </c>
      <c r="U14" s="360">
        <f>F188</f>
        <v>175</v>
      </c>
      <c r="V14" s="360">
        <f>F197</f>
        <v>184</v>
      </c>
      <c r="W14" s="360">
        <f>F213</f>
        <v>200</v>
      </c>
      <c r="X14" s="361">
        <f>F230</f>
        <v>217</v>
      </c>
      <c r="Y14" s="362">
        <f t="shared" si="0"/>
        <v>1695</v>
      </c>
      <c r="Z14" s="363">
        <f t="shared" si="1"/>
        <v>254815</v>
      </c>
      <c r="AA14" s="14"/>
      <c r="AB14" s="30" t="s">
        <v>150</v>
      </c>
      <c r="AC14" s="31" t="s">
        <v>65</v>
      </c>
      <c r="AD14" s="31" t="s">
        <v>57</v>
      </c>
      <c r="AE14" s="31" t="s">
        <v>13</v>
      </c>
      <c r="AF14" s="31" t="s">
        <v>18</v>
      </c>
      <c r="AG14" s="31" t="s">
        <v>15</v>
      </c>
      <c r="AH14" s="31" t="s">
        <v>163</v>
      </c>
      <c r="AI14" s="31" t="s">
        <v>24</v>
      </c>
      <c r="AJ14" s="31" t="s">
        <v>323</v>
      </c>
      <c r="AK14" s="31" t="s">
        <v>530</v>
      </c>
      <c r="AL14" s="31" t="s">
        <v>471</v>
      </c>
      <c r="AM14" s="31" t="s">
        <v>67</v>
      </c>
      <c r="AN14" s="31" t="s">
        <v>373</v>
      </c>
      <c r="AO14" s="31" t="s">
        <v>493</v>
      </c>
      <c r="AP14" s="32" t="s">
        <v>531</v>
      </c>
      <c r="AQ14" s="19"/>
    </row>
    <row r="15" spans="1:45" ht="12.75" x14ac:dyDescent="0.2">
      <c r="A15" s="14"/>
      <c r="B15" s="14"/>
      <c r="C15" s="14"/>
      <c r="D15" s="251" t="s">
        <v>157</v>
      </c>
      <c r="E15" s="252" t="s">
        <v>401</v>
      </c>
      <c r="F15" s="253">
        <f>B4+(1*B6)</f>
        <v>2</v>
      </c>
      <c r="G15" s="333"/>
      <c r="H15" s="334"/>
      <c r="I15" s="8"/>
      <c r="J15" s="359">
        <f>F49</f>
        <v>36</v>
      </c>
      <c r="K15" s="360">
        <f>F60</f>
        <v>47</v>
      </c>
      <c r="L15" s="360">
        <f>F82</f>
        <v>69</v>
      </c>
      <c r="M15" s="360">
        <f>F91</f>
        <v>78</v>
      </c>
      <c r="N15" s="360">
        <f>F111</f>
        <v>98</v>
      </c>
      <c r="O15" s="360">
        <f>F131</f>
        <v>118</v>
      </c>
      <c r="P15" s="360">
        <f>F148</f>
        <v>135</v>
      </c>
      <c r="Q15" s="360">
        <f>F149</f>
        <v>136</v>
      </c>
      <c r="R15" s="360">
        <f>F173</f>
        <v>160</v>
      </c>
      <c r="S15" s="360">
        <f>F182</f>
        <v>169</v>
      </c>
      <c r="T15" s="360">
        <f>F198</f>
        <v>185</v>
      </c>
      <c r="U15" s="360">
        <f>F215</f>
        <v>202</v>
      </c>
      <c r="V15" s="360">
        <f>F237</f>
        <v>224</v>
      </c>
      <c r="W15" s="360">
        <f>F24</f>
        <v>11</v>
      </c>
      <c r="X15" s="361">
        <f>F40</f>
        <v>27</v>
      </c>
      <c r="Y15" s="362">
        <f t="shared" si="0"/>
        <v>1695</v>
      </c>
      <c r="Z15" s="363">
        <f t="shared" si="1"/>
        <v>254815</v>
      </c>
      <c r="AA15" s="14"/>
      <c r="AB15" s="30" t="s">
        <v>114</v>
      </c>
      <c r="AC15" s="31" t="s">
        <v>149</v>
      </c>
      <c r="AD15" s="31" t="s">
        <v>61</v>
      </c>
      <c r="AE15" s="31" t="s">
        <v>94</v>
      </c>
      <c r="AF15" s="31" t="s">
        <v>40</v>
      </c>
      <c r="AG15" s="31" t="s">
        <v>385</v>
      </c>
      <c r="AH15" s="31" t="s">
        <v>532</v>
      </c>
      <c r="AI15" s="31" t="s">
        <v>60</v>
      </c>
      <c r="AJ15" s="31" t="s">
        <v>8</v>
      </c>
      <c r="AK15" s="31" t="s">
        <v>147</v>
      </c>
      <c r="AL15" s="31" t="s">
        <v>377</v>
      </c>
      <c r="AM15" s="31" t="s">
        <v>488</v>
      </c>
      <c r="AN15" s="31" t="s">
        <v>533</v>
      </c>
      <c r="AO15" s="31" t="s">
        <v>120</v>
      </c>
      <c r="AP15" s="32" t="s">
        <v>159</v>
      </c>
      <c r="AQ15" s="19"/>
    </row>
    <row r="16" spans="1:45" ht="12.75" x14ac:dyDescent="0.2">
      <c r="A16" s="14"/>
      <c r="B16" s="14"/>
      <c r="C16" s="14"/>
      <c r="D16" s="251" t="s">
        <v>72</v>
      </c>
      <c r="E16" s="252" t="s">
        <v>401</v>
      </c>
      <c r="F16" s="253">
        <f>B4+(2*B6)</f>
        <v>3</v>
      </c>
      <c r="G16" s="333"/>
      <c r="H16" s="334"/>
      <c r="I16" s="8"/>
      <c r="J16" s="359">
        <f>F76</f>
        <v>63</v>
      </c>
      <c r="K16" s="360">
        <f>F92</f>
        <v>79</v>
      </c>
      <c r="L16" s="360">
        <f>F108</f>
        <v>95</v>
      </c>
      <c r="M16" s="360">
        <f>F125</f>
        <v>112</v>
      </c>
      <c r="N16" s="360">
        <f>F147</f>
        <v>134</v>
      </c>
      <c r="O16" s="360">
        <f>F158</f>
        <v>145</v>
      </c>
      <c r="P16" s="360">
        <f>F175</f>
        <v>162</v>
      </c>
      <c r="Q16" s="360">
        <f>F184</f>
        <v>171</v>
      </c>
      <c r="R16" s="360">
        <f>F195</f>
        <v>182</v>
      </c>
      <c r="S16" s="360">
        <f>F217</f>
        <v>204</v>
      </c>
      <c r="T16" s="360">
        <f>F234</f>
        <v>221</v>
      </c>
      <c r="U16" s="360">
        <f>F21</f>
        <v>8</v>
      </c>
      <c r="V16" s="360">
        <f>F41</f>
        <v>28</v>
      </c>
      <c r="W16" s="360">
        <f>F58</f>
        <v>45</v>
      </c>
      <c r="X16" s="361">
        <f>F59</f>
        <v>46</v>
      </c>
      <c r="Y16" s="362">
        <f t="shared" si="0"/>
        <v>1695</v>
      </c>
      <c r="Z16" s="363">
        <f t="shared" si="1"/>
        <v>254815</v>
      </c>
      <c r="AA16" s="14"/>
      <c r="AB16" s="30" t="s">
        <v>50</v>
      </c>
      <c r="AC16" s="31" t="s">
        <v>152</v>
      </c>
      <c r="AD16" s="31" t="s">
        <v>80</v>
      </c>
      <c r="AE16" s="31" t="s">
        <v>119</v>
      </c>
      <c r="AF16" s="31" t="s">
        <v>489</v>
      </c>
      <c r="AG16" s="31" t="s">
        <v>11</v>
      </c>
      <c r="AH16" s="31" t="s">
        <v>123</v>
      </c>
      <c r="AI16" s="31" t="s">
        <v>52</v>
      </c>
      <c r="AJ16" s="31" t="s">
        <v>384</v>
      </c>
      <c r="AK16" s="31" t="s">
        <v>470</v>
      </c>
      <c r="AL16" s="31" t="s">
        <v>534</v>
      </c>
      <c r="AM16" s="31" t="s">
        <v>83</v>
      </c>
      <c r="AN16" s="31" t="s">
        <v>387</v>
      </c>
      <c r="AO16" s="31" t="s">
        <v>535</v>
      </c>
      <c r="AP16" s="32" t="s">
        <v>130</v>
      </c>
      <c r="AQ16" s="19"/>
    </row>
    <row r="17" spans="1:43" ht="12.75" x14ac:dyDescent="0.2">
      <c r="A17" s="14"/>
      <c r="B17" s="14"/>
      <c r="C17" s="14"/>
      <c r="D17" s="251" t="s">
        <v>82</v>
      </c>
      <c r="E17" s="252" t="s">
        <v>401</v>
      </c>
      <c r="F17" s="264">
        <f>B4+(3*B6)</f>
        <v>4</v>
      </c>
      <c r="G17" s="333"/>
      <c r="H17" s="334"/>
      <c r="I17" s="8"/>
      <c r="J17" s="359">
        <f>F110</f>
        <v>97</v>
      </c>
      <c r="K17" s="360">
        <f>F132</f>
        <v>119</v>
      </c>
      <c r="L17" s="360">
        <f>F143</f>
        <v>130</v>
      </c>
      <c r="M17" s="360">
        <f>F152</f>
        <v>139</v>
      </c>
      <c r="N17" s="360">
        <f>F169</f>
        <v>156</v>
      </c>
      <c r="O17" s="360">
        <f>F180</f>
        <v>167</v>
      </c>
      <c r="P17" s="360">
        <f>F202</f>
        <v>189</v>
      </c>
      <c r="Q17" s="360">
        <f>F219</f>
        <v>206</v>
      </c>
      <c r="R17" s="360">
        <f>F235</f>
        <v>222</v>
      </c>
      <c r="S17" s="360">
        <f>F26</f>
        <v>13</v>
      </c>
      <c r="T17" s="360">
        <f>F43</f>
        <v>30</v>
      </c>
      <c r="U17" s="360">
        <f>F44</f>
        <v>31</v>
      </c>
      <c r="V17" s="360">
        <f>F61</f>
        <v>48</v>
      </c>
      <c r="W17" s="360">
        <f>F81</f>
        <v>68</v>
      </c>
      <c r="X17" s="361">
        <f>F93</f>
        <v>80</v>
      </c>
      <c r="Y17" s="362">
        <f t="shared" si="0"/>
        <v>1695</v>
      </c>
      <c r="Z17" s="363">
        <f t="shared" si="1"/>
        <v>254815</v>
      </c>
      <c r="AA17" s="14"/>
      <c r="AB17" s="30" t="s">
        <v>103</v>
      </c>
      <c r="AC17" s="31" t="s">
        <v>474</v>
      </c>
      <c r="AD17" s="31" t="s">
        <v>128</v>
      </c>
      <c r="AE17" s="31" t="s">
        <v>27</v>
      </c>
      <c r="AF17" s="31" t="s">
        <v>75</v>
      </c>
      <c r="AG17" s="31" t="s">
        <v>121</v>
      </c>
      <c r="AH17" s="31" t="s">
        <v>367</v>
      </c>
      <c r="AI17" s="31" t="s">
        <v>485</v>
      </c>
      <c r="AJ17" s="31" t="s">
        <v>536</v>
      </c>
      <c r="AK17" s="31" t="s">
        <v>375</v>
      </c>
      <c r="AL17" s="31" t="s">
        <v>537</v>
      </c>
      <c r="AM17" s="31" t="s">
        <v>93</v>
      </c>
      <c r="AN17" s="31" t="s">
        <v>125</v>
      </c>
      <c r="AO17" s="31" t="s">
        <v>47</v>
      </c>
      <c r="AP17" s="32" t="s">
        <v>35</v>
      </c>
      <c r="AQ17" s="19"/>
    </row>
    <row r="18" spans="1:43" ht="12.75" x14ac:dyDescent="0.2">
      <c r="A18" s="14"/>
      <c r="B18" s="14"/>
      <c r="C18" s="14"/>
      <c r="D18" s="251" t="s">
        <v>144</v>
      </c>
      <c r="E18" s="252" t="s">
        <v>401</v>
      </c>
      <c r="F18" s="264">
        <f>B4+(4*B6)</f>
        <v>5</v>
      </c>
      <c r="G18" s="333"/>
      <c r="H18" s="334"/>
      <c r="I18" s="8"/>
      <c r="J18" s="359">
        <f>F145</f>
        <v>132</v>
      </c>
      <c r="K18" s="360">
        <f>F154</f>
        <v>141</v>
      </c>
      <c r="L18" s="360">
        <f>F178</f>
        <v>165</v>
      </c>
      <c r="M18" s="360">
        <f>F179</f>
        <v>166</v>
      </c>
      <c r="N18" s="360">
        <f>F196</f>
        <v>183</v>
      </c>
      <c r="O18" s="360">
        <f>F216</f>
        <v>203</v>
      </c>
      <c r="P18" s="360">
        <f>F236</f>
        <v>223</v>
      </c>
      <c r="Q18" s="360">
        <f>F20</f>
        <v>7</v>
      </c>
      <c r="R18" s="360">
        <f>F42</f>
        <v>29</v>
      </c>
      <c r="S18" s="360">
        <f>F53</f>
        <v>40</v>
      </c>
      <c r="T18" s="360">
        <f>F62</f>
        <v>49</v>
      </c>
      <c r="U18" s="360">
        <f>F78</f>
        <v>65</v>
      </c>
      <c r="V18" s="360">
        <f>F90</f>
        <v>77</v>
      </c>
      <c r="W18" s="360">
        <f>F112</f>
        <v>99</v>
      </c>
      <c r="X18" s="361">
        <f>F129</f>
        <v>116</v>
      </c>
      <c r="Y18" s="362">
        <f t="shared" si="0"/>
        <v>1695</v>
      </c>
      <c r="Z18" s="363">
        <f t="shared" si="1"/>
        <v>254815</v>
      </c>
      <c r="AA18" s="14"/>
      <c r="AB18" s="30" t="s">
        <v>131</v>
      </c>
      <c r="AC18" s="31" t="s">
        <v>97</v>
      </c>
      <c r="AD18" s="31" t="s">
        <v>538</v>
      </c>
      <c r="AE18" s="31" t="s">
        <v>169</v>
      </c>
      <c r="AF18" s="31" t="s">
        <v>368</v>
      </c>
      <c r="AG18" s="31" t="s">
        <v>473</v>
      </c>
      <c r="AH18" s="31" t="s">
        <v>539</v>
      </c>
      <c r="AI18" s="31" t="s">
        <v>43</v>
      </c>
      <c r="AJ18" s="31" t="s">
        <v>497</v>
      </c>
      <c r="AK18" s="31" t="s">
        <v>37</v>
      </c>
      <c r="AL18" s="31" t="s">
        <v>39</v>
      </c>
      <c r="AM18" s="31" t="s">
        <v>29</v>
      </c>
      <c r="AN18" s="31" t="s">
        <v>21</v>
      </c>
      <c r="AO18" s="31" t="s">
        <v>153</v>
      </c>
      <c r="AP18" s="32" t="s">
        <v>9</v>
      </c>
      <c r="AQ18" s="19"/>
    </row>
    <row r="19" spans="1:43" ht="12.75" x14ac:dyDescent="0.2">
      <c r="A19" s="14"/>
      <c r="B19" s="14"/>
      <c r="C19" s="14"/>
      <c r="D19" s="251" t="s">
        <v>28</v>
      </c>
      <c r="E19" s="252" t="s">
        <v>401</v>
      </c>
      <c r="F19" s="253">
        <f>B4+(5*B6)</f>
        <v>6</v>
      </c>
      <c r="G19" s="333"/>
      <c r="H19" s="334"/>
      <c r="I19" s="8"/>
      <c r="J19" s="359">
        <f>F164</f>
        <v>151</v>
      </c>
      <c r="K19" s="360">
        <f>F181</f>
        <v>168</v>
      </c>
      <c r="L19" s="360">
        <f>F201</f>
        <v>188</v>
      </c>
      <c r="M19" s="360">
        <f>F221</f>
        <v>208</v>
      </c>
      <c r="N19" s="360">
        <f>F238</f>
        <v>225</v>
      </c>
      <c r="O19" s="360">
        <f>F27</f>
        <v>14</v>
      </c>
      <c r="P19" s="360">
        <f>F38</f>
        <v>25</v>
      </c>
      <c r="Q19" s="360">
        <f>F47</f>
        <v>34</v>
      </c>
      <c r="R19" s="360">
        <f>F63</f>
        <v>50</v>
      </c>
      <c r="S19" s="360">
        <f>F80</f>
        <v>67</v>
      </c>
      <c r="T19" s="360">
        <f>F97</f>
        <v>84</v>
      </c>
      <c r="U19" s="360">
        <f>F114</f>
        <v>101</v>
      </c>
      <c r="V19" s="360">
        <f>F130</f>
        <v>117</v>
      </c>
      <c r="W19" s="360">
        <f>F139</f>
        <v>126</v>
      </c>
      <c r="X19" s="361">
        <f>F150</f>
        <v>137</v>
      </c>
      <c r="Y19" s="362">
        <f t="shared" si="0"/>
        <v>1695</v>
      </c>
      <c r="Z19" s="363">
        <f t="shared" si="1"/>
        <v>254815</v>
      </c>
      <c r="AA19" s="14"/>
      <c r="AB19" s="30" t="s">
        <v>156</v>
      </c>
      <c r="AC19" s="31" t="s">
        <v>112</v>
      </c>
      <c r="AD19" s="31" t="s">
        <v>386</v>
      </c>
      <c r="AE19" s="31" t="s">
        <v>494</v>
      </c>
      <c r="AF19" s="31" t="s">
        <v>540</v>
      </c>
      <c r="AG19" s="31" t="s">
        <v>490</v>
      </c>
      <c r="AH19" s="31" t="s">
        <v>127</v>
      </c>
      <c r="AI19" s="31" t="s">
        <v>116</v>
      </c>
      <c r="AJ19" s="31" t="s">
        <v>105</v>
      </c>
      <c r="AK19" s="31" t="s">
        <v>142</v>
      </c>
      <c r="AL19" s="31" t="s">
        <v>70</v>
      </c>
      <c r="AM19" s="31" t="s">
        <v>32</v>
      </c>
      <c r="AN19" s="31" t="s">
        <v>139</v>
      </c>
      <c r="AO19" s="31" t="s">
        <v>58</v>
      </c>
      <c r="AP19" s="32" t="s">
        <v>175</v>
      </c>
      <c r="AQ19" s="19"/>
    </row>
    <row r="20" spans="1:43" ht="12.75" x14ac:dyDescent="0.2">
      <c r="A20" s="14"/>
      <c r="B20" s="14"/>
      <c r="C20" s="14"/>
      <c r="D20" s="251" t="s">
        <v>43</v>
      </c>
      <c r="E20" s="252" t="s">
        <v>401</v>
      </c>
      <c r="F20" s="253">
        <f>B4+(6*B6)</f>
        <v>7</v>
      </c>
      <c r="G20" s="333"/>
      <c r="H20" s="334"/>
      <c r="I20" s="8"/>
      <c r="J20" s="359">
        <f>F206</f>
        <v>193</v>
      </c>
      <c r="K20" s="360">
        <f>F223</f>
        <v>210</v>
      </c>
      <c r="L20" s="360">
        <f>F224</f>
        <v>211</v>
      </c>
      <c r="M20" s="360">
        <f>F23</f>
        <v>10</v>
      </c>
      <c r="N20" s="360">
        <f>F32</f>
        <v>19</v>
      </c>
      <c r="O20" s="360">
        <f>F48</f>
        <v>35</v>
      </c>
      <c r="P20" s="360">
        <f>F65</f>
        <v>52</v>
      </c>
      <c r="Q20" s="360">
        <f>F87</f>
        <v>74</v>
      </c>
      <c r="R20" s="360">
        <f>F99</f>
        <v>86</v>
      </c>
      <c r="S20" s="360">
        <f>F115</f>
        <v>102</v>
      </c>
      <c r="T20" s="360">
        <f>F124</f>
        <v>111</v>
      </c>
      <c r="U20" s="360">
        <f>F135</f>
        <v>122</v>
      </c>
      <c r="V20" s="360">
        <f>F157</f>
        <v>144</v>
      </c>
      <c r="W20" s="360">
        <f>F166</f>
        <v>153</v>
      </c>
      <c r="X20" s="361">
        <f>F186</f>
        <v>173</v>
      </c>
      <c r="Y20" s="362">
        <f t="shared" si="0"/>
        <v>1695</v>
      </c>
      <c r="Z20" s="363">
        <f t="shared" si="1"/>
        <v>254815</v>
      </c>
      <c r="AA20" s="14"/>
      <c r="AB20" s="30" t="s">
        <v>388</v>
      </c>
      <c r="AC20" s="31" t="s">
        <v>541</v>
      </c>
      <c r="AD20" s="31" t="s">
        <v>542</v>
      </c>
      <c r="AE20" s="31" t="s">
        <v>115</v>
      </c>
      <c r="AF20" s="31" t="s">
        <v>23</v>
      </c>
      <c r="AG20" s="31" t="s">
        <v>136</v>
      </c>
      <c r="AH20" s="31" t="s">
        <v>59</v>
      </c>
      <c r="AI20" s="31" t="s">
        <v>480</v>
      </c>
      <c r="AJ20" s="31" t="s">
        <v>88</v>
      </c>
      <c r="AK20" s="31" t="s">
        <v>12</v>
      </c>
      <c r="AL20" s="31" t="s">
        <v>145</v>
      </c>
      <c r="AM20" s="31" t="s">
        <v>134</v>
      </c>
      <c r="AN20" s="31" t="s">
        <v>111</v>
      </c>
      <c r="AO20" s="31" t="s">
        <v>126</v>
      </c>
      <c r="AP20" s="32" t="s">
        <v>143</v>
      </c>
      <c r="AQ20" s="19"/>
    </row>
    <row r="21" spans="1:43" ht="13.5" thickBot="1" x14ac:dyDescent="0.25">
      <c r="A21" s="14"/>
      <c r="B21" s="14"/>
      <c r="C21" s="14"/>
      <c r="D21" s="251" t="s">
        <v>83</v>
      </c>
      <c r="E21" s="252" t="s">
        <v>401</v>
      </c>
      <c r="F21" s="264">
        <f>B4+(7*B6)</f>
        <v>8</v>
      </c>
      <c r="G21" s="333"/>
      <c r="H21" s="334"/>
      <c r="I21" s="8"/>
      <c r="J21" s="364">
        <f>F233</f>
        <v>220</v>
      </c>
      <c r="K21" s="365">
        <f>F25</f>
        <v>12</v>
      </c>
      <c r="L21" s="365">
        <f>F34</f>
        <v>21</v>
      </c>
      <c r="M21" s="365">
        <f>F45</f>
        <v>32</v>
      </c>
      <c r="N21" s="365">
        <f>F67</f>
        <v>54</v>
      </c>
      <c r="O21" s="365">
        <f>F84</f>
        <v>71</v>
      </c>
      <c r="P21" s="365">
        <f>F96</f>
        <v>83</v>
      </c>
      <c r="Q21" s="365">
        <f>F116</f>
        <v>103</v>
      </c>
      <c r="R21" s="365">
        <f>F133</f>
        <v>120</v>
      </c>
      <c r="S21" s="365">
        <f>F134</f>
        <v>121</v>
      </c>
      <c r="T21" s="365">
        <f>F151</f>
        <v>138</v>
      </c>
      <c r="U21" s="365">
        <f>F167</f>
        <v>154</v>
      </c>
      <c r="V21" s="365">
        <f>F183</f>
        <v>170</v>
      </c>
      <c r="W21" s="365">
        <f>F200</f>
        <v>187</v>
      </c>
      <c r="X21" s="366">
        <f>F222</f>
        <v>209</v>
      </c>
      <c r="Y21" s="362">
        <f t="shared" si="0"/>
        <v>1695</v>
      </c>
      <c r="Z21" s="363">
        <f t="shared" si="1"/>
        <v>254815</v>
      </c>
      <c r="AA21" s="14"/>
      <c r="AB21" s="43" t="s">
        <v>543</v>
      </c>
      <c r="AC21" s="44" t="s">
        <v>168</v>
      </c>
      <c r="AD21" s="44" t="s">
        <v>34</v>
      </c>
      <c r="AE21" s="44" t="s">
        <v>49</v>
      </c>
      <c r="AF21" s="44" t="s">
        <v>101</v>
      </c>
      <c r="AG21" s="44" t="s">
        <v>73</v>
      </c>
      <c r="AH21" s="44" t="s">
        <v>81</v>
      </c>
      <c r="AI21" s="44" t="s">
        <v>391</v>
      </c>
      <c r="AJ21" s="44" t="s">
        <v>544</v>
      </c>
      <c r="AK21" s="44" t="s">
        <v>141</v>
      </c>
      <c r="AL21" s="44" t="s">
        <v>38</v>
      </c>
      <c r="AM21" s="44" t="s">
        <v>109</v>
      </c>
      <c r="AN21" s="44" t="s">
        <v>78</v>
      </c>
      <c r="AO21" s="44" t="s">
        <v>378</v>
      </c>
      <c r="AP21" s="45" t="s">
        <v>475</v>
      </c>
      <c r="AQ21" s="19"/>
    </row>
    <row r="22" spans="1:43" ht="12.75" x14ac:dyDescent="0.2">
      <c r="A22" s="14"/>
      <c r="B22" s="14"/>
      <c r="C22" s="14"/>
      <c r="D22" s="251" t="s">
        <v>150</v>
      </c>
      <c r="E22" s="252" t="s">
        <v>401</v>
      </c>
      <c r="F22" s="264">
        <f>B4+(8*B6)</f>
        <v>9</v>
      </c>
      <c r="G22" s="333"/>
      <c r="H22" s="334"/>
      <c r="I22" s="8"/>
      <c r="J22" s="367">
        <f>SUM(J7:J21)</f>
        <v>1695</v>
      </c>
      <c r="K22" s="368">
        <f t="shared" ref="K22:X22" si="2">SUM(K7:K21)</f>
        <v>1695</v>
      </c>
      <c r="L22" s="368">
        <f t="shared" si="2"/>
        <v>1695</v>
      </c>
      <c r="M22" s="368">
        <f t="shared" si="2"/>
        <v>1695</v>
      </c>
      <c r="N22" s="368">
        <f t="shared" si="2"/>
        <v>1695</v>
      </c>
      <c r="O22" s="368">
        <f t="shared" si="2"/>
        <v>1695</v>
      </c>
      <c r="P22" s="368">
        <f t="shared" si="2"/>
        <v>1695</v>
      </c>
      <c r="Q22" s="368">
        <f t="shared" si="2"/>
        <v>1695</v>
      </c>
      <c r="R22" s="368">
        <f t="shared" si="2"/>
        <v>1695</v>
      </c>
      <c r="S22" s="368">
        <f t="shared" si="2"/>
        <v>1695</v>
      </c>
      <c r="T22" s="368">
        <f t="shared" si="2"/>
        <v>1695</v>
      </c>
      <c r="U22" s="368">
        <f t="shared" si="2"/>
        <v>1695</v>
      </c>
      <c r="V22" s="368">
        <f t="shared" si="2"/>
        <v>1695</v>
      </c>
      <c r="W22" s="368">
        <f t="shared" si="2"/>
        <v>1695</v>
      </c>
      <c r="X22" s="368">
        <f t="shared" si="2"/>
        <v>1695</v>
      </c>
      <c r="Y22" s="369">
        <f>SUM(J7,K8,L9,M10,N11,O12,P13,Q14,R15,S16,T17,U18,V19,W20,X21)</f>
        <v>1695</v>
      </c>
      <c r="Z22" s="370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9"/>
    </row>
    <row r="23" spans="1:43" ht="13.5" thickBot="1" x14ac:dyDescent="0.25">
      <c r="A23" s="14"/>
      <c r="B23" s="14"/>
      <c r="C23" s="14"/>
      <c r="D23" s="251" t="s">
        <v>115</v>
      </c>
      <c r="E23" s="252" t="s">
        <v>401</v>
      </c>
      <c r="F23" s="253">
        <f>B4+(9*B6)</f>
        <v>10</v>
      </c>
      <c r="G23" s="333"/>
      <c r="H23" s="334"/>
      <c r="I23" s="8"/>
      <c r="J23" s="371"/>
      <c r="K23" s="372"/>
      <c r="L23" s="372"/>
      <c r="M23" s="372"/>
      <c r="N23" s="372"/>
      <c r="O23" s="372"/>
      <c r="P23" s="372"/>
      <c r="Q23" s="273">
        <f>SUMSQ(Q7:Q21)</f>
        <v>254815</v>
      </c>
      <c r="R23" s="372"/>
      <c r="S23" s="372"/>
      <c r="T23" s="372"/>
      <c r="U23" s="372"/>
      <c r="V23" s="372"/>
      <c r="W23" s="372"/>
      <c r="X23" s="372"/>
      <c r="Y23" s="373">
        <f>SUM(J21,K20,L19,M18,N17,O16,P15,Q14,R13,S12,T11,U10,V9,W8,X7)</f>
        <v>1695</v>
      </c>
      <c r="Z23" s="374"/>
      <c r="AA23" s="14"/>
      <c r="AB23" s="375" t="s">
        <v>17</v>
      </c>
      <c r="AC23" s="375" t="s">
        <v>366</v>
      </c>
      <c r="AD23" s="375" t="s">
        <v>56</v>
      </c>
      <c r="AE23" s="375" t="s">
        <v>10</v>
      </c>
      <c r="AF23" s="375" t="s">
        <v>491</v>
      </c>
      <c r="AG23" s="375" t="s">
        <v>64</v>
      </c>
      <c r="AH23" s="375" t="s">
        <v>122</v>
      </c>
      <c r="AI23" s="375" t="s">
        <v>24</v>
      </c>
      <c r="AJ23" s="375" t="s">
        <v>8</v>
      </c>
      <c r="AK23" s="375" t="s">
        <v>470</v>
      </c>
      <c r="AL23" s="375" t="s">
        <v>537</v>
      </c>
      <c r="AM23" s="375" t="s">
        <v>29</v>
      </c>
      <c r="AN23" s="375" t="s">
        <v>139</v>
      </c>
      <c r="AO23" s="375" t="s">
        <v>126</v>
      </c>
      <c r="AP23" s="375" t="s">
        <v>475</v>
      </c>
      <c r="AQ23" s="19"/>
    </row>
    <row r="24" spans="1:43" ht="12.75" thickBot="1" x14ac:dyDescent="0.25">
      <c r="A24" s="14"/>
      <c r="B24" s="14"/>
      <c r="C24" s="14"/>
      <c r="D24" s="251" t="s">
        <v>120</v>
      </c>
      <c r="E24" s="252" t="s">
        <v>401</v>
      </c>
      <c r="F24" s="253">
        <f>B4+(10*B6)</f>
        <v>11</v>
      </c>
      <c r="G24" s="333"/>
      <c r="H24" s="334"/>
      <c r="I24" s="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376" t="s">
        <v>543</v>
      </c>
      <c r="AC24" s="376" t="s">
        <v>541</v>
      </c>
      <c r="AD24" s="376" t="s">
        <v>386</v>
      </c>
      <c r="AE24" s="376" t="s">
        <v>169</v>
      </c>
      <c r="AF24" s="376" t="s">
        <v>75</v>
      </c>
      <c r="AG24" s="376" t="s">
        <v>11</v>
      </c>
      <c r="AH24" s="376" t="s">
        <v>532</v>
      </c>
      <c r="AI24" s="376" t="s">
        <v>24</v>
      </c>
      <c r="AJ24" s="376" t="s">
        <v>84</v>
      </c>
      <c r="AK24" s="376" t="s">
        <v>106</v>
      </c>
      <c r="AL24" s="376" t="s">
        <v>44</v>
      </c>
      <c r="AM24" s="376" t="s">
        <v>523</v>
      </c>
      <c r="AN24" s="376" t="s">
        <v>160</v>
      </c>
      <c r="AO24" s="376" t="s">
        <v>118</v>
      </c>
      <c r="AP24" s="376" t="s">
        <v>28</v>
      </c>
      <c r="AQ24" s="71"/>
    </row>
    <row r="25" spans="1:43" x14ac:dyDescent="0.2">
      <c r="A25" s="14"/>
      <c r="B25" s="14"/>
      <c r="C25" s="14"/>
      <c r="D25" s="251" t="s">
        <v>168</v>
      </c>
      <c r="E25" s="252" t="s">
        <v>401</v>
      </c>
      <c r="F25" s="264">
        <f>B4+(11*B6)</f>
        <v>12</v>
      </c>
      <c r="G25" s="333"/>
      <c r="H25" s="33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ht="12.75" x14ac:dyDescent="0.2">
      <c r="A26" s="14"/>
      <c r="B26" s="14"/>
      <c r="C26" s="14"/>
      <c r="D26" s="251" t="s">
        <v>375</v>
      </c>
      <c r="E26" s="252" t="s">
        <v>401</v>
      </c>
      <c r="F26" s="264">
        <f>B4+(12*B6)</f>
        <v>13</v>
      </c>
      <c r="G26" s="333"/>
      <c r="H26" s="334"/>
      <c r="I26" s="223"/>
      <c r="J26" s="292" t="s">
        <v>507</v>
      </c>
      <c r="K26" s="223"/>
      <c r="L26" s="223"/>
      <c r="M26" s="223"/>
      <c r="N26" s="223"/>
      <c r="O26" s="223"/>
      <c r="P26" s="14"/>
      <c r="Q26" s="14"/>
      <c r="R26" s="14"/>
      <c r="S26" s="14"/>
      <c r="T26" s="14"/>
      <c r="U26" s="223"/>
      <c r="V26" s="223"/>
      <c r="W26" s="223"/>
      <c r="X26" s="223"/>
      <c r="Y26" s="223"/>
      <c r="Z26" s="223"/>
      <c r="AA26" s="14"/>
      <c r="AB26" s="223"/>
      <c r="AC26" s="348" t="s">
        <v>507</v>
      </c>
      <c r="AD26" s="223"/>
      <c r="AE26" s="223"/>
      <c r="AF26" s="223"/>
      <c r="AG26" s="223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12.75" x14ac:dyDescent="0.2">
      <c r="A27" s="14"/>
      <c r="B27" s="14"/>
      <c r="C27" s="14"/>
      <c r="D27" s="251" t="s">
        <v>490</v>
      </c>
      <c r="E27" s="252" t="s">
        <v>401</v>
      </c>
      <c r="F27" s="253">
        <f>B4+(13*B6)</f>
        <v>14</v>
      </c>
      <c r="G27" s="333"/>
      <c r="H27" s="334"/>
      <c r="I27" s="223"/>
      <c r="J27" s="223"/>
      <c r="K27" s="223"/>
      <c r="L27" s="223"/>
      <c r="M27" s="223"/>
      <c r="N27" s="223"/>
      <c r="O27" s="223"/>
      <c r="P27" s="14"/>
      <c r="Q27" s="14"/>
      <c r="R27" s="14"/>
      <c r="S27" s="14"/>
      <c r="T27" s="14"/>
      <c r="U27" s="223"/>
      <c r="V27" s="223"/>
      <c r="W27" s="223"/>
      <c r="X27" s="223"/>
      <c r="Y27" s="223"/>
      <c r="Z27" s="223"/>
      <c r="AA27" s="14"/>
      <c r="AB27" s="223"/>
      <c r="AC27" s="223"/>
      <c r="AD27" s="223"/>
      <c r="AE27" s="223"/>
      <c r="AF27" s="223"/>
      <c r="AG27" s="223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3" ht="12.75" x14ac:dyDescent="0.2">
      <c r="A28" s="14"/>
      <c r="B28" s="14"/>
      <c r="C28" s="14"/>
      <c r="D28" s="251" t="s">
        <v>518</v>
      </c>
      <c r="E28" s="252" t="s">
        <v>401</v>
      </c>
      <c r="F28" s="253">
        <f>B4+(14*B6)</f>
        <v>15</v>
      </c>
      <c r="G28" s="333"/>
      <c r="H28" s="334"/>
      <c r="I28" s="223"/>
      <c r="J28" s="349" t="s">
        <v>545</v>
      </c>
      <c r="K28" s="223"/>
      <c r="L28" s="350" t="s">
        <v>509</v>
      </c>
      <c r="M28" s="349"/>
      <c r="N28" s="349"/>
      <c r="O28" s="349"/>
      <c r="P28" s="14"/>
      <c r="Q28" s="351" t="s">
        <v>546</v>
      </c>
      <c r="R28" s="351"/>
      <c r="S28" s="351"/>
      <c r="T28" s="14"/>
      <c r="U28" s="223"/>
      <c r="V28" s="223"/>
      <c r="W28" s="223"/>
      <c r="X28" s="223"/>
      <c r="Y28" s="223"/>
      <c r="Z28" s="223"/>
      <c r="AA28" s="14"/>
      <c r="AB28" s="223"/>
      <c r="AC28" s="349" t="s">
        <v>545</v>
      </c>
      <c r="AD28" s="223"/>
      <c r="AE28" s="350" t="s">
        <v>509</v>
      </c>
      <c r="AF28" s="349"/>
      <c r="AG28" s="349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3" ht="12.75" x14ac:dyDescent="0.2">
      <c r="A29" s="14"/>
      <c r="B29" s="14"/>
      <c r="C29" s="14"/>
      <c r="D29" s="251" t="s">
        <v>118</v>
      </c>
      <c r="E29" s="252" t="s">
        <v>401</v>
      </c>
      <c r="F29" s="253">
        <f>B4+(15*B6)</f>
        <v>16</v>
      </c>
      <c r="G29" s="333"/>
      <c r="H29" s="334"/>
      <c r="I29" s="291" t="s">
        <v>547</v>
      </c>
      <c r="J29" s="349" t="s">
        <v>512</v>
      </c>
      <c r="K29" s="223"/>
      <c r="L29" s="223"/>
      <c r="M29" s="223"/>
      <c r="N29" s="223"/>
      <c r="O29" s="223"/>
      <c r="P29" s="14"/>
      <c r="Q29" s="14"/>
      <c r="R29" s="352"/>
      <c r="S29" s="14"/>
      <c r="T29" s="14"/>
      <c r="U29" s="223"/>
      <c r="V29" s="223"/>
      <c r="W29" s="223"/>
      <c r="X29" s="223"/>
      <c r="Y29" s="223"/>
      <c r="Z29" s="223"/>
      <c r="AA29" s="14"/>
      <c r="AB29" s="291" t="s">
        <v>547</v>
      </c>
      <c r="AC29" s="349" t="s">
        <v>512</v>
      </c>
      <c r="AD29" s="223"/>
      <c r="AE29" s="223"/>
      <c r="AF29" s="223"/>
      <c r="AG29" s="223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3" ht="13.5" thickBot="1" x14ac:dyDescent="0.25">
      <c r="A30" s="14"/>
      <c r="B30" s="14"/>
      <c r="C30" s="14"/>
      <c r="D30" s="251" t="s">
        <v>17</v>
      </c>
      <c r="E30" s="252" t="s">
        <v>401</v>
      </c>
      <c r="F30" s="253">
        <f>B4+(16*B6)</f>
        <v>17</v>
      </c>
      <c r="G30" s="333"/>
      <c r="H30" s="334"/>
      <c r="I30" s="223"/>
      <c r="J30" s="349" t="s">
        <v>512</v>
      </c>
      <c r="K30" s="223"/>
      <c r="L30" s="223"/>
      <c r="M30" s="223"/>
      <c r="N30" s="223"/>
      <c r="O30" s="223"/>
      <c r="P30" s="14"/>
      <c r="Q30" s="14"/>
      <c r="R30" s="14"/>
      <c r="S30" s="14"/>
      <c r="T30" s="14"/>
      <c r="U30" s="223"/>
      <c r="V30" s="223"/>
      <c r="W30" s="223"/>
      <c r="X30" s="223"/>
      <c r="Y30" s="223"/>
      <c r="Z30" s="223"/>
      <c r="AA30" s="14"/>
      <c r="AB30" s="223"/>
      <c r="AC30" s="349" t="s">
        <v>512</v>
      </c>
      <c r="AD30" s="223"/>
      <c r="AE30" s="223"/>
      <c r="AF30" s="223"/>
      <c r="AG30" s="223" t="s">
        <v>0</v>
      </c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3" ht="13.5" thickBot="1" x14ac:dyDescent="0.25">
      <c r="A31" s="14"/>
      <c r="B31" s="14"/>
      <c r="C31" s="14"/>
      <c r="D31" s="251" t="s">
        <v>19</v>
      </c>
      <c r="E31" s="252" t="s">
        <v>401</v>
      </c>
      <c r="F31" s="253">
        <f>B4+(17*B6)</f>
        <v>18</v>
      </c>
      <c r="G31" s="333"/>
      <c r="H31" s="334"/>
      <c r="I31" s="2"/>
      <c r="J31" s="14"/>
      <c r="K31" s="14"/>
      <c r="L31" s="3"/>
      <c r="M31" s="3"/>
      <c r="N31" s="3"/>
      <c r="O31" s="3"/>
      <c r="P31" s="3"/>
      <c r="Q31" s="353" t="s">
        <v>548</v>
      </c>
      <c r="R31" s="353"/>
      <c r="S31" s="3"/>
      <c r="T31" s="3"/>
      <c r="U31" s="3"/>
      <c r="V31" s="3"/>
      <c r="W31" s="3"/>
      <c r="X31" s="3"/>
      <c r="Y31" s="3"/>
      <c r="Z31" s="3"/>
      <c r="AA31" s="3"/>
      <c r="AB31" s="3"/>
      <c r="AC31" s="14"/>
      <c r="AD31" s="14"/>
      <c r="AE31" s="3"/>
      <c r="AF31" s="3"/>
      <c r="AG31" s="3"/>
      <c r="AH31" s="3"/>
      <c r="AI31" s="353" t="s">
        <v>549</v>
      </c>
      <c r="AJ31" s="3"/>
      <c r="AK31" s="3"/>
      <c r="AL31" s="3"/>
      <c r="AM31" s="3"/>
      <c r="AN31" s="3"/>
      <c r="AO31" s="3"/>
      <c r="AP31" s="3"/>
      <c r="AQ31" s="6"/>
    </row>
    <row r="32" spans="1:43" ht="12.75" x14ac:dyDescent="0.2">
      <c r="A32" s="14"/>
      <c r="B32" s="14"/>
      <c r="C32" s="14"/>
      <c r="D32" s="251" t="s">
        <v>23</v>
      </c>
      <c r="E32" s="252" t="s">
        <v>401</v>
      </c>
      <c r="F32" s="253">
        <f>B4+(18*B6)</f>
        <v>19</v>
      </c>
      <c r="G32" s="333"/>
      <c r="H32" s="334"/>
      <c r="I32" s="8"/>
      <c r="J32" s="354">
        <f>F193</f>
        <v>180</v>
      </c>
      <c r="K32" s="355">
        <f>F194</f>
        <v>181</v>
      </c>
      <c r="L32" s="355">
        <f>F211</f>
        <v>198</v>
      </c>
      <c r="M32" s="355">
        <f>F231</f>
        <v>218</v>
      </c>
      <c r="N32" s="355">
        <f>F18</f>
        <v>5</v>
      </c>
      <c r="O32" s="355">
        <f>F35</f>
        <v>22</v>
      </c>
      <c r="P32" s="355">
        <f>F57</f>
        <v>44</v>
      </c>
      <c r="Q32" s="355">
        <f>F68</f>
        <v>55</v>
      </c>
      <c r="R32" s="355">
        <f>F77</f>
        <v>64</v>
      </c>
      <c r="S32" s="355">
        <f>F94</f>
        <v>81</v>
      </c>
      <c r="T32" s="355">
        <f>F105</f>
        <v>92</v>
      </c>
      <c r="U32" s="355">
        <f>F127</f>
        <v>114</v>
      </c>
      <c r="V32" s="355">
        <f>F144</f>
        <v>131</v>
      </c>
      <c r="W32" s="355">
        <f>F160</f>
        <v>147</v>
      </c>
      <c r="X32" s="356">
        <f>F176</f>
        <v>163</v>
      </c>
      <c r="Y32" s="357">
        <f>SUM(J32:X32)</f>
        <v>1695</v>
      </c>
      <c r="Z32" s="358">
        <f>SUMSQ(J32:X32)</f>
        <v>254815</v>
      </c>
      <c r="AA32" s="14"/>
      <c r="AB32" s="16" t="s">
        <v>526</v>
      </c>
      <c r="AC32" s="17" t="s">
        <v>392</v>
      </c>
      <c r="AD32" s="17" t="s">
        <v>483</v>
      </c>
      <c r="AE32" s="17" t="s">
        <v>527</v>
      </c>
      <c r="AF32" s="17" t="s">
        <v>144</v>
      </c>
      <c r="AG32" s="17" t="s">
        <v>64</v>
      </c>
      <c r="AH32" s="17" t="s">
        <v>481</v>
      </c>
      <c r="AI32" s="17" t="s">
        <v>31</v>
      </c>
      <c r="AJ32" s="17" t="s">
        <v>86</v>
      </c>
      <c r="AK32" s="17" t="s">
        <v>106</v>
      </c>
      <c r="AL32" s="17" t="s">
        <v>87</v>
      </c>
      <c r="AM32" s="17" t="s">
        <v>89</v>
      </c>
      <c r="AN32" s="17" t="s">
        <v>148</v>
      </c>
      <c r="AO32" s="17" t="s">
        <v>96</v>
      </c>
      <c r="AP32" s="18" t="s">
        <v>376</v>
      </c>
      <c r="AQ32" s="19"/>
    </row>
    <row r="33" spans="1:43" ht="12.75" x14ac:dyDescent="0.2">
      <c r="A33" s="14"/>
      <c r="B33" s="14"/>
      <c r="C33" s="14"/>
      <c r="D33" s="251" t="s">
        <v>91</v>
      </c>
      <c r="E33" s="252" t="s">
        <v>401</v>
      </c>
      <c r="F33" s="253">
        <f>B4+(19*B6)</f>
        <v>20</v>
      </c>
      <c r="G33" s="333"/>
      <c r="H33" s="334"/>
      <c r="I33" s="8"/>
      <c r="J33" s="359">
        <f>F66</f>
        <v>53</v>
      </c>
      <c r="K33" s="360">
        <f>F86</f>
        <v>73</v>
      </c>
      <c r="L33" s="360">
        <f>F95</f>
        <v>82</v>
      </c>
      <c r="M33" s="360">
        <f>F117</f>
        <v>104</v>
      </c>
      <c r="N33" s="360">
        <f>F128</f>
        <v>115</v>
      </c>
      <c r="O33" s="360">
        <f>F137</f>
        <v>124</v>
      </c>
      <c r="P33" s="360">
        <f>F153</f>
        <v>140</v>
      </c>
      <c r="Q33" s="360">
        <f>F165</f>
        <v>152</v>
      </c>
      <c r="R33" s="360">
        <f>F187</f>
        <v>174</v>
      </c>
      <c r="S33" s="360">
        <f>F204</f>
        <v>191</v>
      </c>
      <c r="T33" s="360">
        <f>F220</f>
        <v>207</v>
      </c>
      <c r="U33" s="360">
        <f>F229</f>
        <v>216</v>
      </c>
      <c r="V33" s="360">
        <f>F28</f>
        <v>15</v>
      </c>
      <c r="W33" s="360">
        <f>F29</f>
        <v>16</v>
      </c>
      <c r="X33" s="361">
        <f>F46</f>
        <v>33</v>
      </c>
      <c r="Y33" s="362">
        <f t="shared" ref="Y33:Y46" si="3">SUM(J33:X33)</f>
        <v>1695</v>
      </c>
      <c r="Z33" s="363">
        <f t="shared" ref="Z33:Z46" si="4">SUMSQ(J33:X33)</f>
        <v>254815</v>
      </c>
      <c r="AA33" s="14"/>
      <c r="AB33" s="30" t="s">
        <v>102</v>
      </c>
      <c r="AC33" s="31" t="s">
        <v>366</v>
      </c>
      <c r="AD33" s="31" t="s">
        <v>68</v>
      </c>
      <c r="AE33" s="31" t="s">
        <v>498</v>
      </c>
      <c r="AF33" s="31" t="s">
        <v>45</v>
      </c>
      <c r="AG33" s="31" t="s">
        <v>108</v>
      </c>
      <c r="AH33" s="31" t="s">
        <v>155</v>
      </c>
      <c r="AI33" s="31" t="s">
        <v>74</v>
      </c>
      <c r="AJ33" s="31" t="s">
        <v>79</v>
      </c>
      <c r="AK33" s="31" t="s">
        <v>396</v>
      </c>
      <c r="AL33" s="31" t="s">
        <v>478</v>
      </c>
      <c r="AM33" s="31" t="s">
        <v>517</v>
      </c>
      <c r="AN33" s="31" t="s">
        <v>518</v>
      </c>
      <c r="AO33" s="31" t="s">
        <v>118</v>
      </c>
      <c r="AP33" s="32" t="s">
        <v>16</v>
      </c>
      <c r="AQ33" s="19"/>
    </row>
    <row r="34" spans="1:43" ht="12.75" x14ac:dyDescent="0.2">
      <c r="A34" s="14"/>
      <c r="B34" s="14"/>
      <c r="C34" s="14"/>
      <c r="D34" s="251" t="s">
        <v>34</v>
      </c>
      <c r="E34" s="252" t="s">
        <v>401</v>
      </c>
      <c r="F34" s="253">
        <f>B4+(20*B6)</f>
        <v>21</v>
      </c>
      <c r="G34" s="333"/>
      <c r="H34" s="334"/>
      <c r="I34" s="8"/>
      <c r="J34" s="359">
        <f>F164</f>
        <v>151</v>
      </c>
      <c r="K34" s="360">
        <f>F181</f>
        <v>168</v>
      </c>
      <c r="L34" s="360">
        <f>F201</f>
        <v>188</v>
      </c>
      <c r="M34" s="360">
        <f>F221</f>
        <v>208</v>
      </c>
      <c r="N34" s="360">
        <f>F238</f>
        <v>225</v>
      </c>
      <c r="O34" s="360">
        <f>F27</f>
        <v>14</v>
      </c>
      <c r="P34" s="360">
        <f>F38</f>
        <v>25</v>
      </c>
      <c r="Q34" s="360">
        <f>F47</f>
        <v>34</v>
      </c>
      <c r="R34" s="360">
        <f>F63</f>
        <v>50</v>
      </c>
      <c r="S34" s="360">
        <f>F80</f>
        <v>67</v>
      </c>
      <c r="T34" s="360">
        <f>F97</f>
        <v>84</v>
      </c>
      <c r="U34" s="360">
        <f>F114</f>
        <v>101</v>
      </c>
      <c r="V34" s="360">
        <f>F130</f>
        <v>117</v>
      </c>
      <c r="W34" s="360">
        <f>F139</f>
        <v>126</v>
      </c>
      <c r="X34" s="361">
        <f>F150</f>
        <v>137</v>
      </c>
      <c r="Y34" s="362">
        <f t="shared" si="3"/>
        <v>1695</v>
      </c>
      <c r="Z34" s="363">
        <f t="shared" si="4"/>
        <v>254815</v>
      </c>
      <c r="AA34" s="14"/>
      <c r="AB34" s="30" t="s">
        <v>156</v>
      </c>
      <c r="AC34" s="31" t="s">
        <v>112</v>
      </c>
      <c r="AD34" s="31" t="s">
        <v>386</v>
      </c>
      <c r="AE34" s="31" t="s">
        <v>494</v>
      </c>
      <c r="AF34" s="31" t="s">
        <v>540</v>
      </c>
      <c r="AG34" s="31" t="s">
        <v>490</v>
      </c>
      <c r="AH34" s="31" t="s">
        <v>127</v>
      </c>
      <c r="AI34" s="31" t="s">
        <v>116</v>
      </c>
      <c r="AJ34" s="31" t="s">
        <v>105</v>
      </c>
      <c r="AK34" s="31" t="s">
        <v>142</v>
      </c>
      <c r="AL34" s="31" t="s">
        <v>70</v>
      </c>
      <c r="AM34" s="31" t="s">
        <v>32</v>
      </c>
      <c r="AN34" s="31" t="s">
        <v>139</v>
      </c>
      <c r="AO34" s="31" t="s">
        <v>58</v>
      </c>
      <c r="AP34" s="32" t="s">
        <v>175</v>
      </c>
      <c r="AQ34" s="19"/>
    </row>
    <row r="35" spans="1:43" ht="12.75" x14ac:dyDescent="0.2">
      <c r="A35" s="14"/>
      <c r="B35" s="14"/>
      <c r="C35" s="14"/>
      <c r="D35" s="251" t="s">
        <v>64</v>
      </c>
      <c r="E35" s="252" t="s">
        <v>401</v>
      </c>
      <c r="F35" s="253">
        <f>B4+(21*B6)</f>
        <v>22</v>
      </c>
      <c r="G35" s="333"/>
      <c r="H35" s="334"/>
      <c r="I35" s="8"/>
      <c r="J35" s="359">
        <f>F49</f>
        <v>36</v>
      </c>
      <c r="K35" s="360">
        <f>F60</f>
        <v>47</v>
      </c>
      <c r="L35" s="360">
        <f>F82</f>
        <v>69</v>
      </c>
      <c r="M35" s="360">
        <f>F91</f>
        <v>78</v>
      </c>
      <c r="N35" s="360">
        <f>F111</f>
        <v>98</v>
      </c>
      <c r="O35" s="360">
        <f>F131</f>
        <v>118</v>
      </c>
      <c r="P35" s="360">
        <f>F148</f>
        <v>135</v>
      </c>
      <c r="Q35" s="360">
        <f>F149</f>
        <v>136</v>
      </c>
      <c r="R35" s="360">
        <f>F173</f>
        <v>160</v>
      </c>
      <c r="S35" s="360">
        <f>F182</f>
        <v>169</v>
      </c>
      <c r="T35" s="360">
        <f>F198</f>
        <v>185</v>
      </c>
      <c r="U35" s="360">
        <f>F215</f>
        <v>202</v>
      </c>
      <c r="V35" s="360">
        <f>F237</f>
        <v>224</v>
      </c>
      <c r="W35" s="360">
        <f>F24</f>
        <v>11</v>
      </c>
      <c r="X35" s="361">
        <f>F40</f>
        <v>27</v>
      </c>
      <c r="Y35" s="362">
        <f t="shared" si="3"/>
        <v>1695</v>
      </c>
      <c r="Z35" s="363">
        <f t="shared" si="4"/>
        <v>254815</v>
      </c>
      <c r="AA35" s="14"/>
      <c r="AB35" s="30" t="s">
        <v>114</v>
      </c>
      <c r="AC35" s="31" t="s">
        <v>149</v>
      </c>
      <c r="AD35" s="31" t="s">
        <v>61</v>
      </c>
      <c r="AE35" s="31" t="s">
        <v>94</v>
      </c>
      <c r="AF35" s="31" t="s">
        <v>40</v>
      </c>
      <c r="AG35" s="31" t="s">
        <v>385</v>
      </c>
      <c r="AH35" s="31" t="s">
        <v>532</v>
      </c>
      <c r="AI35" s="31" t="s">
        <v>60</v>
      </c>
      <c r="AJ35" s="31" t="s">
        <v>8</v>
      </c>
      <c r="AK35" s="31" t="s">
        <v>147</v>
      </c>
      <c r="AL35" s="31" t="s">
        <v>377</v>
      </c>
      <c r="AM35" s="31" t="s">
        <v>488</v>
      </c>
      <c r="AN35" s="31" t="s">
        <v>533</v>
      </c>
      <c r="AO35" s="31" t="s">
        <v>120</v>
      </c>
      <c r="AP35" s="32" t="s">
        <v>159</v>
      </c>
      <c r="AQ35" s="19"/>
    </row>
    <row r="36" spans="1:43" ht="12.75" x14ac:dyDescent="0.2">
      <c r="A36" s="14"/>
      <c r="B36" s="14"/>
      <c r="C36" s="14"/>
      <c r="D36" s="251" t="s">
        <v>54</v>
      </c>
      <c r="E36" s="252" t="s">
        <v>401</v>
      </c>
      <c r="F36" s="253">
        <f>B4+(22*B6)</f>
        <v>23</v>
      </c>
      <c r="G36" s="333"/>
      <c r="H36" s="334"/>
      <c r="I36" s="8"/>
      <c r="J36" s="359">
        <f>F159</f>
        <v>146</v>
      </c>
      <c r="K36" s="360">
        <f>F171</f>
        <v>158</v>
      </c>
      <c r="L36" s="360">
        <f>F191</f>
        <v>178</v>
      </c>
      <c r="M36" s="360">
        <f>F208</f>
        <v>195</v>
      </c>
      <c r="N36" s="360">
        <f>F209</f>
        <v>196</v>
      </c>
      <c r="O36" s="360">
        <f>F226</f>
        <v>213</v>
      </c>
      <c r="P36" s="360">
        <f>F17</f>
        <v>4</v>
      </c>
      <c r="Q36" s="360">
        <f>F33</f>
        <v>20</v>
      </c>
      <c r="R36" s="360">
        <f>F50</f>
        <v>37</v>
      </c>
      <c r="S36" s="360">
        <f>F72</f>
        <v>59</v>
      </c>
      <c r="T36" s="360">
        <f>F83</f>
        <v>70</v>
      </c>
      <c r="U36" s="360">
        <f>F100</f>
        <v>87</v>
      </c>
      <c r="V36" s="360">
        <f>F109</f>
        <v>96</v>
      </c>
      <c r="W36" s="360">
        <f>F120</f>
        <v>107</v>
      </c>
      <c r="X36" s="361">
        <f>F142</f>
        <v>129</v>
      </c>
      <c r="Y36" s="362">
        <f t="shared" si="3"/>
        <v>1695</v>
      </c>
      <c r="Z36" s="363">
        <f t="shared" si="4"/>
        <v>254815</v>
      </c>
      <c r="AA36" s="14"/>
      <c r="AB36" s="30" t="s">
        <v>46</v>
      </c>
      <c r="AC36" s="31" t="s">
        <v>98</v>
      </c>
      <c r="AD36" s="31" t="s">
        <v>397</v>
      </c>
      <c r="AE36" s="31" t="s">
        <v>524</v>
      </c>
      <c r="AF36" s="31" t="s">
        <v>491</v>
      </c>
      <c r="AG36" s="31" t="s">
        <v>525</v>
      </c>
      <c r="AH36" s="31" t="s">
        <v>82</v>
      </c>
      <c r="AI36" s="31" t="s">
        <v>91</v>
      </c>
      <c r="AJ36" s="31" t="s">
        <v>92</v>
      </c>
      <c r="AK36" s="31" t="s">
        <v>469</v>
      </c>
      <c r="AL36" s="31" t="s">
        <v>44</v>
      </c>
      <c r="AM36" s="31" t="s">
        <v>77</v>
      </c>
      <c r="AN36" s="31" t="s">
        <v>71</v>
      </c>
      <c r="AO36" s="31" t="s">
        <v>66</v>
      </c>
      <c r="AP36" s="32" t="s">
        <v>36</v>
      </c>
      <c r="AQ36" s="19"/>
    </row>
    <row r="37" spans="1:43" ht="12.75" x14ac:dyDescent="0.2">
      <c r="A37" s="14"/>
      <c r="B37" s="14"/>
      <c r="C37" s="14"/>
      <c r="D37" s="251" t="s">
        <v>100</v>
      </c>
      <c r="E37" s="252" t="s">
        <v>401</v>
      </c>
      <c r="F37" s="253">
        <f>B4+(23*B6)</f>
        <v>24</v>
      </c>
      <c r="G37" s="333"/>
      <c r="H37" s="334"/>
      <c r="I37" s="8"/>
      <c r="J37" s="359">
        <f>F30</f>
        <v>17</v>
      </c>
      <c r="K37" s="360">
        <f>F52</f>
        <v>39</v>
      </c>
      <c r="L37" s="360">
        <f>F69</f>
        <v>56</v>
      </c>
      <c r="M37" s="360">
        <f>F85</f>
        <v>72</v>
      </c>
      <c r="N37" s="360">
        <f>F101</f>
        <v>88</v>
      </c>
      <c r="O37" s="360">
        <f>F118</f>
        <v>105</v>
      </c>
      <c r="P37" s="360">
        <f>F119</f>
        <v>106</v>
      </c>
      <c r="Q37" s="360">
        <f>F136</f>
        <v>123</v>
      </c>
      <c r="R37" s="360">
        <f>F156</f>
        <v>143</v>
      </c>
      <c r="S37" s="360">
        <f>F168</f>
        <v>155</v>
      </c>
      <c r="T37" s="360">
        <f>F185</f>
        <v>172</v>
      </c>
      <c r="U37" s="360">
        <f>F207</f>
        <v>194</v>
      </c>
      <c r="V37" s="360">
        <f>F218</f>
        <v>205</v>
      </c>
      <c r="W37" s="360">
        <f>F227</f>
        <v>214</v>
      </c>
      <c r="X37" s="361">
        <f>F19</f>
        <v>6</v>
      </c>
      <c r="Y37" s="362">
        <f t="shared" si="3"/>
        <v>1695</v>
      </c>
      <c r="Z37" s="363">
        <f t="shared" si="4"/>
        <v>254815</v>
      </c>
      <c r="AA37" s="14"/>
      <c r="AB37" s="30" t="s">
        <v>17</v>
      </c>
      <c r="AC37" s="31" t="s">
        <v>26</v>
      </c>
      <c r="AD37" s="31" t="s">
        <v>135</v>
      </c>
      <c r="AE37" s="31" t="s">
        <v>165</v>
      </c>
      <c r="AF37" s="31" t="s">
        <v>369</v>
      </c>
      <c r="AG37" s="31" t="s">
        <v>515</v>
      </c>
      <c r="AH37" s="31" t="s">
        <v>166</v>
      </c>
      <c r="AI37" s="31" t="s">
        <v>22</v>
      </c>
      <c r="AJ37" s="31" t="s">
        <v>133</v>
      </c>
      <c r="AK37" s="31" t="s">
        <v>63</v>
      </c>
      <c r="AL37" s="31" t="s">
        <v>25</v>
      </c>
      <c r="AM37" s="31" t="s">
        <v>479</v>
      </c>
      <c r="AN37" s="31" t="s">
        <v>482</v>
      </c>
      <c r="AO37" s="31" t="s">
        <v>516</v>
      </c>
      <c r="AP37" s="32" t="s">
        <v>28</v>
      </c>
      <c r="AQ37" s="19"/>
    </row>
    <row r="38" spans="1:43" ht="12.75" x14ac:dyDescent="0.2">
      <c r="A38" s="14"/>
      <c r="B38" s="14"/>
      <c r="C38" s="14"/>
      <c r="D38" s="251" t="s">
        <v>127</v>
      </c>
      <c r="E38" s="252" t="s">
        <v>401</v>
      </c>
      <c r="F38" s="253">
        <f>B4+(24*B6)</f>
        <v>25</v>
      </c>
      <c r="G38" s="333"/>
      <c r="H38" s="334"/>
      <c r="I38" s="8"/>
      <c r="J38" s="359">
        <f>F145</f>
        <v>132</v>
      </c>
      <c r="K38" s="360">
        <f>F154</f>
        <v>141</v>
      </c>
      <c r="L38" s="360">
        <f>F178</f>
        <v>165</v>
      </c>
      <c r="M38" s="360">
        <f>F179</f>
        <v>166</v>
      </c>
      <c r="N38" s="360">
        <f>F196</f>
        <v>183</v>
      </c>
      <c r="O38" s="360">
        <f>F216</f>
        <v>203</v>
      </c>
      <c r="P38" s="360">
        <f>F236</f>
        <v>223</v>
      </c>
      <c r="Q38" s="360">
        <f>F20</f>
        <v>7</v>
      </c>
      <c r="R38" s="360">
        <f>F42</f>
        <v>29</v>
      </c>
      <c r="S38" s="360">
        <f>F53</f>
        <v>40</v>
      </c>
      <c r="T38" s="360">
        <f>F62</f>
        <v>49</v>
      </c>
      <c r="U38" s="360">
        <f>F78</f>
        <v>65</v>
      </c>
      <c r="V38" s="360">
        <f>F90</f>
        <v>77</v>
      </c>
      <c r="W38" s="360">
        <f>F112</f>
        <v>99</v>
      </c>
      <c r="X38" s="361">
        <f>F129</f>
        <v>116</v>
      </c>
      <c r="Y38" s="362">
        <f t="shared" si="3"/>
        <v>1695</v>
      </c>
      <c r="Z38" s="363">
        <f t="shared" si="4"/>
        <v>254815</v>
      </c>
      <c r="AA38" s="14"/>
      <c r="AB38" s="30" t="s">
        <v>131</v>
      </c>
      <c r="AC38" s="31" t="s">
        <v>97</v>
      </c>
      <c r="AD38" s="31" t="s">
        <v>538</v>
      </c>
      <c r="AE38" s="31" t="s">
        <v>169</v>
      </c>
      <c r="AF38" s="31" t="s">
        <v>368</v>
      </c>
      <c r="AG38" s="31" t="s">
        <v>473</v>
      </c>
      <c r="AH38" s="31" t="s">
        <v>539</v>
      </c>
      <c r="AI38" s="31" t="s">
        <v>43</v>
      </c>
      <c r="AJ38" s="31" t="s">
        <v>497</v>
      </c>
      <c r="AK38" s="31" t="s">
        <v>37</v>
      </c>
      <c r="AL38" s="31" t="s">
        <v>39</v>
      </c>
      <c r="AM38" s="31" t="s">
        <v>29</v>
      </c>
      <c r="AN38" s="31" t="s">
        <v>21</v>
      </c>
      <c r="AO38" s="31" t="s">
        <v>153</v>
      </c>
      <c r="AP38" s="32" t="s">
        <v>9</v>
      </c>
      <c r="AQ38" s="19"/>
    </row>
    <row r="39" spans="1:43" ht="12.75" x14ac:dyDescent="0.2">
      <c r="A39" s="14"/>
      <c r="B39" s="14"/>
      <c r="C39" s="14"/>
      <c r="D39" s="251" t="s">
        <v>65</v>
      </c>
      <c r="E39" s="252" t="s">
        <v>401</v>
      </c>
      <c r="F39" s="253">
        <f>B4+(25*B6)</f>
        <v>26</v>
      </c>
      <c r="G39" s="333"/>
      <c r="H39" s="334"/>
      <c r="I39" s="8"/>
      <c r="J39" s="359">
        <f>F22</f>
        <v>9</v>
      </c>
      <c r="K39" s="360">
        <f>F39</f>
        <v>26</v>
      </c>
      <c r="L39" s="360">
        <f>F55</f>
        <v>42</v>
      </c>
      <c r="M39" s="360">
        <f>F64</f>
        <v>51</v>
      </c>
      <c r="N39" s="360">
        <f>F75</f>
        <v>62</v>
      </c>
      <c r="O39" s="360">
        <f>F89</f>
        <v>76</v>
      </c>
      <c r="P39" s="360">
        <f>F106</f>
        <v>93</v>
      </c>
      <c r="Q39" s="360">
        <f>F126</f>
        <v>113</v>
      </c>
      <c r="R39" s="360">
        <f>F146</f>
        <v>133</v>
      </c>
      <c r="S39" s="360">
        <f>F163</f>
        <v>150</v>
      </c>
      <c r="T39" s="360">
        <f>F177</f>
        <v>164</v>
      </c>
      <c r="U39" s="360">
        <f>F188</f>
        <v>175</v>
      </c>
      <c r="V39" s="360">
        <f>F197</f>
        <v>184</v>
      </c>
      <c r="W39" s="360">
        <f>F213</f>
        <v>200</v>
      </c>
      <c r="X39" s="361">
        <f>F230</f>
        <v>217</v>
      </c>
      <c r="Y39" s="362">
        <f t="shared" si="3"/>
        <v>1695</v>
      </c>
      <c r="Z39" s="363">
        <f t="shared" si="4"/>
        <v>254815</v>
      </c>
      <c r="AA39" s="14"/>
      <c r="AB39" s="30" t="s">
        <v>150</v>
      </c>
      <c r="AC39" s="31" t="s">
        <v>65</v>
      </c>
      <c r="AD39" s="31" t="s">
        <v>57</v>
      </c>
      <c r="AE39" s="31" t="s">
        <v>13</v>
      </c>
      <c r="AF39" s="31" t="s">
        <v>18</v>
      </c>
      <c r="AG39" s="31" t="s">
        <v>15</v>
      </c>
      <c r="AH39" s="31" t="s">
        <v>163</v>
      </c>
      <c r="AI39" s="31" t="s">
        <v>24</v>
      </c>
      <c r="AJ39" s="31" t="s">
        <v>323</v>
      </c>
      <c r="AK39" s="31" t="s">
        <v>530</v>
      </c>
      <c r="AL39" s="31" t="s">
        <v>471</v>
      </c>
      <c r="AM39" s="31" t="s">
        <v>67</v>
      </c>
      <c r="AN39" s="31" t="s">
        <v>373</v>
      </c>
      <c r="AO39" s="31" t="s">
        <v>493</v>
      </c>
      <c r="AP39" s="32" t="s">
        <v>531</v>
      </c>
      <c r="AQ39" s="19"/>
    </row>
    <row r="40" spans="1:43" ht="12.75" x14ac:dyDescent="0.2">
      <c r="A40" s="14"/>
      <c r="B40" s="14"/>
      <c r="C40" s="14"/>
      <c r="D40" s="251" t="s">
        <v>159</v>
      </c>
      <c r="E40" s="252" t="s">
        <v>401</v>
      </c>
      <c r="F40" s="253">
        <f>B4+(26*B6)</f>
        <v>27</v>
      </c>
      <c r="G40" s="333"/>
      <c r="H40" s="334"/>
      <c r="I40" s="8"/>
      <c r="J40" s="359">
        <f>F123</f>
        <v>110</v>
      </c>
      <c r="K40" s="360">
        <f>F140</f>
        <v>127</v>
      </c>
      <c r="L40" s="360">
        <f>F162</f>
        <v>149</v>
      </c>
      <c r="M40" s="360">
        <f>F174</f>
        <v>161</v>
      </c>
      <c r="N40" s="360">
        <f>F190</f>
        <v>177</v>
      </c>
      <c r="O40" s="360">
        <f>F199</f>
        <v>186</v>
      </c>
      <c r="P40" s="360">
        <f>F210</f>
        <v>197</v>
      </c>
      <c r="Q40" s="360">
        <f>F232</f>
        <v>219</v>
      </c>
      <c r="R40" s="360">
        <f>F16</f>
        <v>3</v>
      </c>
      <c r="S40" s="360">
        <f>F36</f>
        <v>23</v>
      </c>
      <c r="T40" s="360">
        <f>F56</f>
        <v>43</v>
      </c>
      <c r="U40" s="360">
        <f>F73</f>
        <v>60</v>
      </c>
      <c r="V40" s="360">
        <f>F74</f>
        <v>61</v>
      </c>
      <c r="W40" s="360">
        <f>F98</f>
        <v>85</v>
      </c>
      <c r="X40" s="361">
        <f>F107</f>
        <v>94</v>
      </c>
      <c r="Y40" s="362">
        <f t="shared" si="3"/>
        <v>1695</v>
      </c>
      <c r="Z40" s="363">
        <f t="shared" si="4"/>
        <v>254815</v>
      </c>
      <c r="AA40" s="14"/>
      <c r="AB40" s="30" t="s">
        <v>48</v>
      </c>
      <c r="AC40" s="31" t="s">
        <v>14</v>
      </c>
      <c r="AD40" s="31" t="s">
        <v>495</v>
      </c>
      <c r="AE40" s="31" t="s">
        <v>10</v>
      </c>
      <c r="AF40" s="31" t="s">
        <v>62</v>
      </c>
      <c r="AG40" s="31" t="s">
        <v>374</v>
      </c>
      <c r="AH40" s="31" t="s">
        <v>472</v>
      </c>
      <c r="AI40" s="31" t="s">
        <v>522</v>
      </c>
      <c r="AJ40" s="31" t="s">
        <v>72</v>
      </c>
      <c r="AK40" s="31" t="s">
        <v>54</v>
      </c>
      <c r="AL40" s="31" t="s">
        <v>379</v>
      </c>
      <c r="AM40" s="31" t="s">
        <v>523</v>
      </c>
      <c r="AN40" s="31" t="s">
        <v>138</v>
      </c>
      <c r="AO40" s="31" t="s">
        <v>162</v>
      </c>
      <c r="AP40" s="32" t="s">
        <v>69</v>
      </c>
      <c r="AQ40" s="19"/>
    </row>
    <row r="41" spans="1:43" ht="12.75" x14ac:dyDescent="0.2">
      <c r="A41" s="14"/>
      <c r="B41" s="14"/>
      <c r="C41" s="14"/>
      <c r="D41" s="251" t="s">
        <v>387</v>
      </c>
      <c r="E41" s="252" t="s">
        <v>401</v>
      </c>
      <c r="F41" s="253">
        <f>B4+(27*B6)</f>
        <v>28</v>
      </c>
      <c r="G41" s="333"/>
      <c r="H41" s="334"/>
      <c r="I41" s="8"/>
      <c r="J41" s="359">
        <f>F233</f>
        <v>220</v>
      </c>
      <c r="K41" s="360">
        <f>F25</f>
        <v>12</v>
      </c>
      <c r="L41" s="360">
        <f>F34</f>
        <v>21</v>
      </c>
      <c r="M41" s="360">
        <f>F45</f>
        <v>32</v>
      </c>
      <c r="N41" s="360">
        <f>F67</f>
        <v>54</v>
      </c>
      <c r="O41" s="360">
        <f>F84</f>
        <v>71</v>
      </c>
      <c r="P41" s="360">
        <f>F96</f>
        <v>83</v>
      </c>
      <c r="Q41" s="360">
        <f>F116</f>
        <v>103</v>
      </c>
      <c r="R41" s="360">
        <f>F133</f>
        <v>120</v>
      </c>
      <c r="S41" s="360">
        <f>F134</f>
        <v>121</v>
      </c>
      <c r="T41" s="360">
        <f>F151</f>
        <v>138</v>
      </c>
      <c r="U41" s="360">
        <f>F167</f>
        <v>154</v>
      </c>
      <c r="V41" s="360">
        <f>F183</f>
        <v>170</v>
      </c>
      <c r="W41" s="360">
        <f>F200</f>
        <v>187</v>
      </c>
      <c r="X41" s="361">
        <f>F222</f>
        <v>209</v>
      </c>
      <c r="Y41" s="362">
        <f t="shared" si="3"/>
        <v>1695</v>
      </c>
      <c r="Z41" s="363">
        <f t="shared" si="4"/>
        <v>254815</v>
      </c>
      <c r="AA41" s="14"/>
      <c r="AB41" s="30" t="s">
        <v>543</v>
      </c>
      <c r="AC41" s="31" t="s">
        <v>168</v>
      </c>
      <c r="AD41" s="31" t="s">
        <v>34</v>
      </c>
      <c r="AE41" s="31" t="s">
        <v>49</v>
      </c>
      <c r="AF41" s="31" t="s">
        <v>101</v>
      </c>
      <c r="AG41" s="31" t="s">
        <v>73</v>
      </c>
      <c r="AH41" s="31" t="s">
        <v>81</v>
      </c>
      <c r="AI41" s="31" t="s">
        <v>391</v>
      </c>
      <c r="AJ41" s="31" t="s">
        <v>544</v>
      </c>
      <c r="AK41" s="31" t="s">
        <v>141</v>
      </c>
      <c r="AL41" s="31" t="s">
        <v>38</v>
      </c>
      <c r="AM41" s="31" t="s">
        <v>109</v>
      </c>
      <c r="AN41" s="31" t="s">
        <v>78</v>
      </c>
      <c r="AO41" s="31" t="s">
        <v>378</v>
      </c>
      <c r="AP41" s="32" t="s">
        <v>475</v>
      </c>
      <c r="AQ41" s="19"/>
    </row>
    <row r="42" spans="1:43" ht="12.75" x14ac:dyDescent="0.2">
      <c r="A42" s="14"/>
      <c r="B42" s="14"/>
      <c r="C42" s="14"/>
      <c r="D42" s="251" t="s">
        <v>497</v>
      </c>
      <c r="E42" s="252" t="s">
        <v>401</v>
      </c>
      <c r="F42" s="253">
        <f>B4+(28*B6)</f>
        <v>29</v>
      </c>
      <c r="G42" s="333"/>
      <c r="H42" s="334"/>
      <c r="I42" s="8"/>
      <c r="J42" s="359">
        <f>F110</f>
        <v>97</v>
      </c>
      <c r="K42" s="360">
        <f>F132</f>
        <v>119</v>
      </c>
      <c r="L42" s="360">
        <f>F143</f>
        <v>130</v>
      </c>
      <c r="M42" s="360">
        <f>F152</f>
        <v>139</v>
      </c>
      <c r="N42" s="360">
        <f>F169</f>
        <v>156</v>
      </c>
      <c r="O42" s="360">
        <f>F180</f>
        <v>167</v>
      </c>
      <c r="P42" s="360">
        <f>F202</f>
        <v>189</v>
      </c>
      <c r="Q42" s="360">
        <f>F219</f>
        <v>206</v>
      </c>
      <c r="R42" s="360">
        <f>F235</f>
        <v>222</v>
      </c>
      <c r="S42" s="360">
        <f>F26</f>
        <v>13</v>
      </c>
      <c r="T42" s="360">
        <f>F43</f>
        <v>30</v>
      </c>
      <c r="U42" s="360">
        <f>F44</f>
        <v>31</v>
      </c>
      <c r="V42" s="360">
        <f>F61</f>
        <v>48</v>
      </c>
      <c r="W42" s="360">
        <f>F81</f>
        <v>68</v>
      </c>
      <c r="X42" s="361">
        <f>F93</f>
        <v>80</v>
      </c>
      <c r="Y42" s="362">
        <f t="shared" si="3"/>
        <v>1695</v>
      </c>
      <c r="Z42" s="363">
        <f t="shared" si="4"/>
        <v>254815</v>
      </c>
      <c r="AA42" s="14"/>
      <c r="AB42" s="30" t="s">
        <v>103</v>
      </c>
      <c r="AC42" s="31" t="s">
        <v>474</v>
      </c>
      <c r="AD42" s="31" t="s">
        <v>128</v>
      </c>
      <c r="AE42" s="31" t="s">
        <v>27</v>
      </c>
      <c r="AF42" s="31" t="s">
        <v>75</v>
      </c>
      <c r="AG42" s="31" t="s">
        <v>121</v>
      </c>
      <c r="AH42" s="31" t="s">
        <v>367</v>
      </c>
      <c r="AI42" s="31" t="s">
        <v>485</v>
      </c>
      <c r="AJ42" s="31" t="s">
        <v>536</v>
      </c>
      <c r="AK42" s="31" t="s">
        <v>375</v>
      </c>
      <c r="AL42" s="31" t="s">
        <v>537</v>
      </c>
      <c r="AM42" s="31" t="s">
        <v>93</v>
      </c>
      <c r="AN42" s="31" t="s">
        <v>125</v>
      </c>
      <c r="AO42" s="31" t="s">
        <v>47</v>
      </c>
      <c r="AP42" s="32" t="s">
        <v>35</v>
      </c>
      <c r="AQ42" s="19"/>
    </row>
    <row r="43" spans="1:43" ht="12.75" x14ac:dyDescent="0.2">
      <c r="A43" s="14"/>
      <c r="B43" s="14"/>
      <c r="C43" s="14"/>
      <c r="D43" s="251" t="s">
        <v>537</v>
      </c>
      <c r="E43" s="252" t="s">
        <v>401</v>
      </c>
      <c r="F43" s="253">
        <f>B4+(29*B6)</f>
        <v>30</v>
      </c>
      <c r="G43" s="333"/>
      <c r="H43" s="334"/>
      <c r="I43" s="8"/>
      <c r="J43" s="359">
        <f>F212</f>
        <v>199</v>
      </c>
      <c r="K43" s="360">
        <f>F228</f>
        <v>215</v>
      </c>
      <c r="L43" s="360">
        <f>F15</f>
        <v>2</v>
      </c>
      <c r="M43" s="360">
        <f>F37</f>
        <v>24</v>
      </c>
      <c r="N43" s="360">
        <f>F54</f>
        <v>41</v>
      </c>
      <c r="O43" s="360">
        <f>F70</f>
        <v>57</v>
      </c>
      <c r="P43" s="360">
        <f>F79</f>
        <v>66</v>
      </c>
      <c r="Q43" s="360">
        <f>F103</f>
        <v>90</v>
      </c>
      <c r="R43" s="360">
        <f>F104</f>
        <v>91</v>
      </c>
      <c r="S43" s="360">
        <f>F121</f>
        <v>108</v>
      </c>
      <c r="T43" s="360">
        <f>F141</f>
        <v>128</v>
      </c>
      <c r="U43" s="360">
        <f>F161</f>
        <v>148</v>
      </c>
      <c r="V43" s="360">
        <f>F170</f>
        <v>157</v>
      </c>
      <c r="W43" s="360">
        <f>F192</f>
        <v>179</v>
      </c>
      <c r="X43" s="361">
        <f>F203</f>
        <v>190</v>
      </c>
      <c r="Y43" s="362">
        <f t="shared" si="3"/>
        <v>1695</v>
      </c>
      <c r="Z43" s="363">
        <f t="shared" si="4"/>
        <v>254815</v>
      </c>
      <c r="AA43" s="14"/>
      <c r="AB43" s="30" t="s">
        <v>487</v>
      </c>
      <c r="AC43" s="31" t="s">
        <v>528</v>
      </c>
      <c r="AD43" s="31" t="s">
        <v>157</v>
      </c>
      <c r="AE43" s="31" t="s">
        <v>100</v>
      </c>
      <c r="AF43" s="31" t="s">
        <v>176</v>
      </c>
      <c r="AG43" s="31" t="s">
        <v>146</v>
      </c>
      <c r="AH43" s="31" t="s">
        <v>122</v>
      </c>
      <c r="AI43" s="31" t="s">
        <v>529</v>
      </c>
      <c r="AJ43" s="31" t="s">
        <v>84</v>
      </c>
      <c r="AK43" s="31" t="s">
        <v>51</v>
      </c>
      <c r="AL43" s="31" t="s">
        <v>104</v>
      </c>
      <c r="AM43" s="31" t="s">
        <v>383</v>
      </c>
      <c r="AN43" s="31" t="s">
        <v>41</v>
      </c>
      <c r="AO43" s="31" t="s">
        <v>492</v>
      </c>
      <c r="AP43" s="32" t="s">
        <v>365</v>
      </c>
      <c r="AQ43" s="19"/>
    </row>
    <row r="44" spans="1:43" ht="12.75" x14ac:dyDescent="0.2">
      <c r="A44" s="14"/>
      <c r="B44" s="14"/>
      <c r="C44" s="14"/>
      <c r="D44" s="251" t="s">
        <v>93</v>
      </c>
      <c r="E44" s="252" t="s">
        <v>401</v>
      </c>
      <c r="F44" s="253">
        <f>B4+(30*B6)</f>
        <v>31</v>
      </c>
      <c r="G44" s="333"/>
      <c r="H44" s="334"/>
      <c r="I44" s="8"/>
      <c r="J44" s="359">
        <f>F102</f>
        <v>89</v>
      </c>
      <c r="K44" s="360">
        <f>F113</f>
        <v>100</v>
      </c>
      <c r="L44" s="360">
        <f>F122</f>
        <v>109</v>
      </c>
      <c r="M44" s="360">
        <f>F138</f>
        <v>125</v>
      </c>
      <c r="N44" s="360">
        <f>F155</f>
        <v>142</v>
      </c>
      <c r="O44" s="360">
        <f>F172</f>
        <v>159</v>
      </c>
      <c r="P44" s="360">
        <f>F189</f>
        <v>176</v>
      </c>
      <c r="Q44" s="360">
        <f>F205</f>
        <v>192</v>
      </c>
      <c r="R44" s="360">
        <f>F214</f>
        <v>201</v>
      </c>
      <c r="S44" s="360">
        <f>F225</f>
        <v>212</v>
      </c>
      <c r="T44" s="360">
        <f>F14</f>
        <v>1</v>
      </c>
      <c r="U44" s="360">
        <f>F31</f>
        <v>18</v>
      </c>
      <c r="V44" s="360">
        <f>F51</f>
        <v>38</v>
      </c>
      <c r="W44" s="360">
        <f>F71</f>
        <v>58</v>
      </c>
      <c r="X44" s="361">
        <f>F88</f>
        <v>75</v>
      </c>
      <c r="Y44" s="362">
        <f t="shared" si="3"/>
        <v>1695</v>
      </c>
      <c r="Z44" s="363">
        <f t="shared" si="4"/>
        <v>254815</v>
      </c>
      <c r="AA44" s="14"/>
      <c r="AB44" s="30" t="s">
        <v>484</v>
      </c>
      <c r="AC44" s="31" t="s">
        <v>95</v>
      </c>
      <c r="AD44" s="31" t="s">
        <v>56</v>
      </c>
      <c r="AE44" s="31" t="s">
        <v>107</v>
      </c>
      <c r="AF44" s="31" t="s">
        <v>113</v>
      </c>
      <c r="AG44" s="31" t="s">
        <v>30</v>
      </c>
      <c r="AH44" s="31" t="s">
        <v>158</v>
      </c>
      <c r="AI44" s="31" t="s">
        <v>393</v>
      </c>
      <c r="AJ44" s="31" t="s">
        <v>496</v>
      </c>
      <c r="AK44" s="31" t="s">
        <v>519</v>
      </c>
      <c r="AL44" s="31" t="s">
        <v>55</v>
      </c>
      <c r="AM44" s="31" t="s">
        <v>19</v>
      </c>
      <c r="AN44" s="31" t="s">
        <v>160</v>
      </c>
      <c r="AO44" s="31" t="s">
        <v>400</v>
      </c>
      <c r="AP44" s="32" t="s">
        <v>520</v>
      </c>
      <c r="AQ44" s="19"/>
    </row>
    <row r="45" spans="1:43" ht="12.75" x14ac:dyDescent="0.2">
      <c r="A45" s="14"/>
      <c r="B45" s="14"/>
      <c r="C45" s="14"/>
      <c r="D45" s="251" t="s">
        <v>49</v>
      </c>
      <c r="E45" s="252" t="s">
        <v>401</v>
      </c>
      <c r="F45" s="253">
        <f>B4+(31*B6)</f>
        <v>32</v>
      </c>
      <c r="G45" s="333"/>
      <c r="H45" s="334"/>
      <c r="I45" s="8"/>
      <c r="J45" s="359">
        <f>F206</f>
        <v>193</v>
      </c>
      <c r="K45" s="360">
        <f>F223</f>
        <v>210</v>
      </c>
      <c r="L45" s="360">
        <f>F224</f>
        <v>211</v>
      </c>
      <c r="M45" s="360">
        <f>F23</f>
        <v>10</v>
      </c>
      <c r="N45" s="360">
        <f>F32</f>
        <v>19</v>
      </c>
      <c r="O45" s="360">
        <f>F48</f>
        <v>35</v>
      </c>
      <c r="P45" s="360">
        <f>F65</f>
        <v>52</v>
      </c>
      <c r="Q45" s="360">
        <f>F87</f>
        <v>74</v>
      </c>
      <c r="R45" s="360">
        <f>F99</f>
        <v>86</v>
      </c>
      <c r="S45" s="360">
        <f>F115</f>
        <v>102</v>
      </c>
      <c r="T45" s="360">
        <f>F124</f>
        <v>111</v>
      </c>
      <c r="U45" s="360">
        <f>F135</f>
        <v>122</v>
      </c>
      <c r="V45" s="360">
        <f>F157</f>
        <v>144</v>
      </c>
      <c r="W45" s="360">
        <f>F166</f>
        <v>153</v>
      </c>
      <c r="X45" s="361">
        <f>F186</f>
        <v>173</v>
      </c>
      <c r="Y45" s="362">
        <f t="shared" si="3"/>
        <v>1695</v>
      </c>
      <c r="Z45" s="363">
        <f t="shared" si="4"/>
        <v>254815</v>
      </c>
      <c r="AA45" s="14"/>
      <c r="AB45" s="30" t="s">
        <v>388</v>
      </c>
      <c r="AC45" s="31" t="s">
        <v>541</v>
      </c>
      <c r="AD45" s="31" t="s">
        <v>542</v>
      </c>
      <c r="AE45" s="31" t="s">
        <v>115</v>
      </c>
      <c r="AF45" s="31" t="s">
        <v>23</v>
      </c>
      <c r="AG45" s="31" t="s">
        <v>136</v>
      </c>
      <c r="AH45" s="31" t="s">
        <v>59</v>
      </c>
      <c r="AI45" s="31" t="s">
        <v>480</v>
      </c>
      <c r="AJ45" s="31" t="s">
        <v>88</v>
      </c>
      <c r="AK45" s="31" t="s">
        <v>12</v>
      </c>
      <c r="AL45" s="31" t="s">
        <v>145</v>
      </c>
      <c r="AM45" s="31" t="s">
        <v>134</v>
      </c>
      <c r="AN45" s="31" t="s">
        <v>111</v>
      </c>
      <c r="AO45" s="31" t="s">
        <v>126</v>
      </c>
      <c r="AP45" s="32" t="s">
        <v>143</v>
      </c>
      <c r="AQ45" s="19"/>
    </row>
    <row r="46" spans="1:43" ht="13.5" thickBot="1" x14ac:dyDescent="0.25">
      <c r="A46" s="14"/>
      <c r="B46" s="14"/>
      <c r="C46" s="14"/>
      <c r="D46" s="251" t="s">
        <v>16</v>
      </c>
      <c r="E46" s="252" t="s">
        <v>401</v>
      </c>
      <c r="F46" s="253">
        <f>B4+(32*B6)</f>
        <v>33</v>
      </c>
      <c r="G46" s="333"/>
      <c r="H46" s="334"/>
      <c r="I46" s="8"/>
      <c r="J46" s="364">
        <f>F76</f>
        <v>63</v>
      </c>
      <c r="K46" s="365">
        <f>F92</f>
        <v>79</v>
      </c>
      <c r="L46" s="365">
        <f>F108</f>
        <v>95</v>
      </c>
      <c r="M46" s="365">
        <f>F125</f>
        <v>112</v>
      </c>
      <c r="N46" s="365">
        <f>F147</f>
        <v>134</v>
      </c>
      <c r="O46" s="365">
        <f>F158</f>
        <v>145</v>
      </c>
      <c r="P46" s="365">
        <f>F175</f>
        <v>162</v>
      </c>
      <c r="Q46" s="365">
        <f>F184</f>
        <v>171</v>
      </c>
      <c r="R46" s="365">
        <f>F195</f>
        <v>182</v>
      </c>
      <c r="S46" s="365">
        <f>F217</f>
        <v>204</v>
      </c>
      <c r="T46" s="365">
        <f>F234</f>
        <v>221</v>
      </c>
      <c r="U46" s="365">
        <f>F21</f>
        <v>8</v>
      </c>
      <c r="V46" s="365">
        <f>F41</f>
        <v>28</v>
      </c>
      <c r="W46" s="365">
        <f>F58</f>
        <v>45</v>
      </c>
      <c r="X46" s="366">
        <f>F59</f>
        <v>46</v>
      </c>
      <c r="Y46" s="362">
        <f t="shared" si="3"/>
        <v>1695</v>
      </c>
      <c r="Z46" s="363">
        <f t="shared" si="4"/>
        <v>254815</v>
      </c>
      <c r="AA46" s="14"/>
      <c r="AB46" s="43" t="s">
        <v>50</v>
      </c>
      <c r="AC46" s="44" t="s">
        <v>152</v>
      </c>
      <c r="AD46" s="44" t="s">
        <v>80</v>
      </c>
      <c r="AE46" s="44" t="s">
        <v>119</v>
      </c>
      <c r="AF46" s="44" t="s">
        <v>489</v>
      </c>
      <c r="AG46" s="44" t="s">
        <v>11</v>
      </c>
      <c r="AH46" s="44" t="s">
        <v>123</v>
      </c>
      <c r="AI46" s="44" t="s">
        <v>52</v>
      </c>
      <c r="AJ46" s="44" t="s">
        <v>384</v>
      </c>
      <c r="AK46" s="44" t="s">
        <v>470</v>
      </c>
      <c r="AL46" s="44" t="s">
        <v>534</v>
      </c>
      <c r="AM46" s="44" t="s">
        <v>83</v>
      </c>
      <c r="AN46" s="44" t="s">
        <v>387</v>
      </c>
      <c r="AO46" s="44" t="s">
        <v>535</v>
      </c>
      <c r="AP46" s="45" t="s">
        <v>130</v>
      </c>
      <c r="AQ46" s="19"/>
    </row>
    <row r="47" spans="1:43" ht="12.75" x14ac:dyDescent="0.2">
      <c r="A47" s="14"/>
      <c r="B47" s="14"/>
      <c r="C47" s="14"/>
      <c r="D47" s="251" t="s">
        <v>116</v>
      </c>
      <c r="E47" s="252" t="s">
        <v>401</v>
      </c>
      <c r="F47" s="253">
        <f>B4+(33*B6)</f>
        <v>34</v>
      </c>
      <c r="G47" s="333"/>
      <c r="H47" s="334"/>
      <c r="I47" s="8"/>
      <c r="J47" s="367">
        <f>SUM(J32:J46)</f>
        <v>1695</v>
      </c>
      <c r="K47" s="368">
        <f t="shared" ref="K47:X47" si="5">SUM(K32:K46)</f>
        <v>1695</v>
      </c>
      <c r="L47" s="368">
        <f t="shared" si="5"/>
        <v>1695</v>
      </c>
      <c r="M47" s="368">
        <f t="shared" si="5"/>
        <v>1695</v>
      </c>
      <c r="N47" s="368">
        <f t="shared" si="5"/>
        <v>1695</v>
      </c>
      <c r="O47" s="368">
        <f t="shared" si="5"/>
        <v>1695</v>
      </c>
      <c r="P47" s="368">
        <f t="shared" si="5"/>
        <v>1695</v>
      </c>
      <c r="Q47" s="368">
        <f t="shared" si="5"/>
        <v>1695</v>
      </c>
      <c r="R47" s="368">
        <f t="shared" si="5"/>
        <v>1695</v>
      </c>
      <c r="S47" s="368">
        <f t="shared" si="5"/>
        <v>1695</v>
      </c>
      <c r="T47" s="368">
        <f t="shared" si="5"/>
        <v>1695</v>
      </c>
      <c r="U47" s="368">
        <f t="shared" si="5"/>
        <v>1695</v>
      </c>
      <c r="V47" s="368">
        <f t="shared" si="5"/>
        <v>1695</v>
      </c>
      <c r="W47" s="368">
        <f t="shared" si="5"/>
        <v>1695</v>
      </c>
      <c r="X47" s="368">
        <f t="shared" si="5"/>
        <v>1695</v>
      </c>
      <c r="Y47" s="369">
        <f>SUM(J32,K33,L34,M35,N36,O37,P38,Q39,R40,S41,T42,U43,V44,W45,X46)</f>
        <v>1695</v>
      </c>
      <c r="Z47" s="370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9"/>
    </row>
    <row r="48" spans="1:43" ht="13.5" thickBot="1" x14ac:dyDescent="0.25">
      <c r="A48" s="14"/>
      <c r="B48" s="14"/>
      <c r="C48" s="14"/>
      <c r="D48" s="251" t="s">
        <v>136</v>
      </c>
      <c r="E48" s="252" t="s">
        <v>401</v>
      </c>
      <c r="F48" s="253">
        <f>B4+(34*B6)</f>
        <v>35</v>
      </c>
      <c r="G48" s="333"/>
      <c r="H48" s="334"/>
      <c r="I48" s="8"/>
      <c r="J48" s="371"/>
      <c r="K48" s="372"/>
      <c r="L48" s="372"/>
      <c r="M48" s="372"/>
      <c r="N48" s="372"/>
      <c r="O48" s="372"/>
      <c r="P48" s="372"/>
      <c r="Q48" s="273">
        <f>SUMSQ(Q32:Q46)</f>
        <v>254815</v>
      </c>
      <c r="R48" s="372"/>
      <c r="S48" s="372"/>
      <c r="T48" s="372"/>
      <c r="U48" s="372"/>
      <c r="V48" s="372"/>
      <c r="W48" s="372"/>
      <c r="X48" s="372"/>
      <c r="Y48" s="373">
        <f>SUM(J46,K45,L44,M43,N42,O41,P40,Q39,R38,S37,T36,U35,V34,W33,X32)</f>
        <v>1695</v>
      </c>
      <c r="Z48" s="374"/>
      <c r="AA48" s="14"/>
      <c r="AB48" s="375" t="s">
        <v>526</v>
      </c>
      <c r="AC48" s="375" t="s">
        <v>366</v>
      </c>
      <c r="AD48" s="375" t="s">
        <v>386</v>
      </c>
      <c r="AE48" s="375" t="s">
        <v>94</v>
      </c>
      <c r="AF48" s="375" t="s">
        <v>491</v>
      </c>
      <c r="AG48" s="375" t="s">
        <v>515</v>
      </c>
      <c r="AH48" s="375" t="s">
        <v>539</v>
      </c>
      <c r="AI48" s="375" t="s">
        <v>24</v>
      </c>
      <c r="AJ48" s="375" t="s">
        <v>72</v>
      </c>
      <c r="AK48" s="375" t="s">
        <v>141</v>
      </c>
      <c r="AL48" s="375" t="s">
        <v>537</v>
      </c>
      <c r="AM48" s="375" t="s">
        <v>383</v>
      </c>
      <c r="AN48" s="375" t="s">
        <v>160</v>
      </c>
      <c r="AO48" s="375" t="s">
        <v>126</v>
      </c>
      <c r="AP48" s="375" t="s">
        <v>130</v>
      </c>
      <c r="AQ48" s="19"/>
    </row>
    <row r="49" spans="1:43" ht="12.75" thickBot="1" x14ac:dyDescent="0.25">
      <c r="A49" s="14"/>
      <c r="B49" s="14"/>
      <c r="C49" s="14"/>
      <c r="D49" s="251" t="s">
        <v>114</v>
      </c>
      <c r="E49" s="252" t="s">
        <v>401</v>
      </c>
      <c r="F49" s="253">
        <f>B4+(35*B6)</f>
        <v>36</v>
      </c>
      <c r="G49" s="333"/>
      <c r="H49" s="334"/>
      <c r="I49" s="8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376" t="s">
        <v>50</v>
      </c>
      <c r="AC49" s="376" t="s">
        <v>541</v>
      </c>
      <c r="AD49" s="376" t="s">
        <v>56</v>
      </c>
      <c r="AE49" s="376" t="s">
        <v>100</v>
      </c>
      <c r="AF49" s="376" t="s">
        <v>75</v>
      </c>
      <c r="AG49" s="376" t="s">
        <v>73</v>
      </c>
      <c r="AH49" s="376" t="s">
        <v>472</v>
      </c>
      <c r="AI49" s="376" t="s">
        <v>24</v>
      </c>
      <c r="AJ49" s="376" t="s">
        <v>497</v>
      </c>
      <c r="AK49" s="376" t="s">
        <v>63</v>
      </c>
      <c r="AL49" s="376" t="s">
        <v>44</v>
      </c>
      <c r="AM49" s="376" t="s">
        <v>488</v>
      </c>
      <c r="AN49" s="376" t="s">
        <v>139</v>
      </c>
      <c r="AO49" s="376" t="s">
        <v>118</v>
      </c>
      <c r="AP49" s="376" t="s">
        <v>376</v>
      </c>
      <c r="AQ49" s="71"/>
    </row>
    <row r="50" spans="1:43" ht="12.75" thickBot="1" x14ac:dyDescent="0.25">
      <c r="A50" s="14"/>
      <c r="B50" s="14"/>
      <c r="C50" s="14"/>
      <c r="D50" s="251" t="s">
        <v>92</v>
      </c>
      <c r="E50" s="252" t="s">
        <v>401</v>
      </c>
      <c r="F50" s="253">
        <f>B4+(36*B6)</f>
        <v>37</v>
      </c>
      <c r="G50" s="333"/>
      <c r="H50" s="334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43" ht="13.5" thickBot="1" x14ac:dyDescent="0.25">
      <c r="A51" s="14"/>
      <c r="B51" s="14"/>
      <c r="C51" s="14"/>
      <c r="D51" s="251" t="s">
        <v>160</v>
      </c>
      <c r="E51" s="252" t="s">
        <v>401</v>
      </c>
      <c r="F51" s="253">
        <f>B4+(37*B6)</f>
        <v>38</v>
      </c>
      <c r="G51" s="333"/>
      <c r="H51" s="334"/>
      <c r="I51" s="2" t="s">
        <v>0</v>
      </c>
      <c r="J51" s="125"/>
      <c r="K51" s="125"/>
      <c r="L51" s="3"/>
      <c r="M51" s="3"/>
      <c r="N51" s="3"/>
      <c r="O51" s="3"/>
      <c r="P51" s="3"/>
      <c r="Q51" s="353" t="s">
        <v>550</v>
      </c>
      <c r="R51" s="353"/>
      <c r="S51" s="3"/>
      <c r="T51" s="3"/>
      <c r="U51" s="3"/>
      <c r="V51" s="3"/>
      <c r="W51" s="3"/>
      <c r="X51" s="3"/>
      <c r="Y51" s="3"/>
      <c r="Z51" s="3"/>
      <c r="AA51" s="3"/>
      <c r="AB51" s="3"/>
      <c r="AC51" s="125"/>
      <c r="AD51" s="125"/>
      <c r="AE51" s="3"/>
      <c r="AF51" s="3"/>
      <c r="AG51" s="3"/>
      <c r="AH51" s="3"/>
      <c r="AI51" s="353" t="s">
        <v>551</v>
      </c>
      <c r="AJ51" s="3"/>
      <c r="AK51" s="3"/>
      <c r="AL51" s="3"/>
      <c r="AM51" s="3"/>
      <c r="AN51" s="3"/>
      <c r="AO51" s="3"/>
      <c r="AP51" s="3"/>
      <c r="AQ51" s="6"/>
    </row>
    <row r="52" spans="1:43" ht="12.75" x14ac:dyDescent="0.2">
      <c r="A52" s="14"/>
      <c r="B52" s="14"/>
      <c r="C52" s="14"/>
      <c r="D52" s="251" t="s">
        <v>26</v>
      </c>
      <c r="E52" s="252" t="s">
        <v>401</v>
      </c>
      <c r="F52" s="253">
        <f>B4+(38*B6)</f>
        <v>39</v>
      </c>
      <c r="G52" s="333"/>
      <c r="H52" s="334"/>
      <c r="I52" s="8"/>
      <c r="J52" s="354">
        <f>F76</f>
        <v>63</v>
      </c>
      <c r="K52" s="355">
        <f>F182</f>
        <v>169</v>
      </c>
      <c r="L52" s="355">
        <f>F227</f>
        <v>214</v>
      </c>
      <c r="M52" s="355">
        <f>F142</f>
        <v>129</v>
      </c>
      <c r="N52" s="355">
        <f>F145</f>
        <v>132</v>
      </c>
      <c r="O52" s="355">
        <f>F157</f>
        <v>144</v>
      </c>
      <c r="P52" s="355">
        <f>F51</f>
        <v>38</v>
      </c>
      <c r="Q52" s="355">
        <f>F106</f>
        <v>93</v>
      </c>
      <c r="R52" s="355">
        <f>F97</f>
        <v>84</v>
      </c>
      <c r="S52" s="355">
        <f>F229</f>
        <v>216</v>
      </c>
      <c r="T52" s="355">
        <f>F36</f>
        <v>23</v>
      </c>
      <c r="U52" s="355">
        <f>F61</f>
        <v>48</v>
      </c>
      <c r="V52" s="355">
        <f>F96</f>
        <v>83</v>
      </c>
      <c r="W52" s="355">
        <f>F228</f>
        <v>215</v>
      </c>
      <c r="X52" s="356">
        <f>F57</f>
        <v>44</v>
      </c>
      <c r="Y52" s="357">
        <f>SUM(J52:X52)</f>
        <v>1695</v>
      </c>
      <c r="Z52" s="358">
        <f>SUMSQ(J52:X52)</f>
        <v>254815</v>
      </c>
      <c r="AA52" s="14"/>
      <c r="AB52" s="16" t="s">
        <v>50</v>
      </c>
      <c r="AC52" s="17" t="s">
        <v>147</v>
      </c>
      <c r="AD52" s="17" t="s">
        <v>516</v>
      </c>
      <c r="AE52" s="17" t="s">
        <v>36</v>
      </c>
      <c r="AF52" s="17" t="s">
        <v>131</v>
      </c>
      <c r="AG52" s="17" t="s">
        <v>111</v>
      </c>
      <c r="AH52" s="17" t="s">
        <v>160</v>
      </c>
      <c r="AI52" s="17" t="s">
        <v>163</v>
      </c>
      <c r="AJ52" s="17" t="s">
        <v>70</v>
      </c>
      <c r="AK52" s="17" t="s">
        <v>517</v>
      </c>
      <c r="AL52" s="17" t="s">
        <v>54</v>
      </c>
      <c r="AM52" s="17" t="s">
        <v>125</v>
      </c>
      <c r="AN52" s="17" t="s">
        <v>81</v>
      </c>
      <c r="AO52" s="17" t="s">
        <v>528</v>
      </c>
      <c r="AP52" s="18" t="s">
        <v>481</v>
      </c>
      <c r="AQ52" s="19"/>
    </row>
    <row r="53" spans="1:43" ht="12.75" x14ac:dyDescent="0.2">
      <c r="A53" s="14"/>
      <c r="B53" s="14"/>
      <c r="C53" s="14"/>
      <c r="D53" s="251" t="s">
        <v>37</v>
      </c>
      <c r="E53" s="252" t="s">
        <v>401</v>
      </c>
      <c r="F53" s="253">
        <f>B4+(39*B6)</f>
        <v>40</v>
      </c>
      <c r="G53" s="333"/>
      <c r="H53" s="334"/>
      <c r="I53" s="8"/>
      <c r="J53" s="359">
        <f>F41</f>
        <v>28</v>
      </c>
      <c r="K53" s="360">
        <f>F173</f>
        <v>160</v>
      </c>
      <c r="L53" s="360">
        <f>F207</f>
        <v>194</v>
      </c>
      <c r="M53" s="360">
        <f>F159</f>
        <v>146</v>
      </c>
      <c r="N53" s="360">
        <f>F154</f>
        <v>141</v>
      </c>
      <c r="O53" s="360">
        <f>F115</f>
        <v>102</v>
      </c>
      <c r="P53" s="360">
        <f>F71</f>
        <v>58</v>
      </c>
      <c r="Q53" s="360">
        <f>F230</f>
        <v>217</v>
      </c>
      <c r="R53" s="360">
        <f>F114</f>
        <v>101</v>
      </c>
      <c r="S53" s="360">
        <f>F29</f>
        <v>16</v>
      </c>
      <c r="T53" s="360">
        <f>F56</f>
        <v>43</v>
      </c>
      <c r="U53" s="360">
        <f>F44</f>
        <v>31</v>
      </c>
      <c r="V53" s="360">
        <f>F200</f>
        <v>187</v>
      </c>
      <c r="W53" s="360">
        <f>F192</f>
        <v>179</v>
      </c>
      <c r="X53" s="361">
        <f>F105</f>
        <v>92</v>
      </c>
      <c r="Y53" s="362">
        <f t="shared" ref="Y53:Y66" si="6">SUM(J53:X53)</f>
        <v>1695</v>
      </c>
      <c r="Z53" s="363">
        <f t="shared" ref="Z53:Z66" si="7">SUMSQ(J53:X53)</f>
        <v>254815</v>
      </c>
      <c r="AA53" s="14"/>
      <c r="AB53" s="30" t="s">
        <v>387</v>
      </c>
      <c r="AC53" s="31" t="s">
        <v>8</v>
      </c>
      <c r="AD53" s="31" t="s">
        <v>479</v>
      </c>
      <c r="AE53" s="31" t="s">
        <v>46</v>
      </c>
      <c r="AF53" s="31" t="s">
        <v>97</v>
      </c>
      <c r="AG53" s="31" t="s">
        <v>12</v>
      </c>
      <c r="AH53" s="31" t="s">
        <v>400</v>
      </c>
      <c r="AI53" s="31" t="s">
        <v>531</v>
      </c>
      <c r="AJ53" s="31" t="s">
        <v>32</v>
      </c>
      <c r="AK53" s="31" t="s">
        <v>118</v>
      </c>
      <c r="AL53" s="31" t="s">
        <v>379</v>
      </c>
      <c r="AM53" s="31" t="s">
        <v>93</v>
      </c>
      <c r="AN53" s="31" t="s">
        <v>378</v>
      </c>
      <c r="AO53" s="31" t="s">
        <v>492</v>
      </c>
      <c r="AP53" s="32" t="s">
        <v>87</v>
      </c>
      <c r="AQ53" s="19"/>
    </row>
    <row r="54" spans="1:43" ht="12.75" x14ac:dyDescent="0.2">
      <c r="A54" s="14"/>
      <c r="B54" s="14"/>
      <c r="C54" s="14"/>
      <c r="D54" s="251" t="s">
        <v>176</v>
      </c>
      <c r="E54" s="252" t="s">
        <v>401</v>
      </c>
      <c r="F54" s="264">
        <f>B4+(40*B6)</f>
        <v>41</v>
      </c>
      <c r="G54" s="333"/>
      <c r="H54" s="334"/>
      <c r="I54" s="8"/>
      <c r="J54" s="359">
        <f>F59</f>
        <v>46</v>
      </c>
      <c r="K54" s="360">
        <f>F198</f>
        <v>185</v>
      </c>
      <c r="L54" s="360">
        <f>F119</f>
        <v>106</v>
      </c>
      <c r="M54" s="360">
        <f>F120</f>
        <v>107</v>
      </c>
      <c r="N54" s="360">
        <f>F112</f>
        <v>99</v>
      </c>
      <c r="O54" s="360">
        <f>F65</f>
        <v>52</v>
      </c>
      <c r="P54" s="360">
        <f>F31</f>
        <v>18</v>
      </c>
      <c r="Q54" s="360">
        <f>F177</f>
        <v>164</v>
      </c>
      <c r="R54" s="360">
        <f>F139</f>
        <v>126</v>
      </c>
      <c r="S54" s="360">
        <f>F66</f>
        <v>53</v>
      </c>
      <c r="T54" s="360">
        <f>F190</f>
        <v>177</v>
      </c>
      <c r="U54" s="360">
        <f>F202</f>
        <v>189</v>
      </c>
      <c r="V54" s="360">
        <f>F233</f>
        <v>220</v>
      </c>
      <c r="W54" s="360">
        <f>F161</f>
        <v>148</v>
      </c>
      <c r="X54" s="361">
        <f>F18</f>
        <v>5</v>
      </c>
      <c r="Y54" s="362">
        <f t="shared" si="6"/>
        <v>1695</v>
      </c>
      <c r="Z54" s="363">
        <f t="shared" si="7"/>
        <v>254815</v>
      </c>
      <c r="AA54" s="14"/>
      <c r="AB54" s="30" t="s">
        <v>130</v>
      </c>
      <c r="AC54" s="31" t="s">
        <v>377</v>
      </c>
      <c r="AD54" s="31" t="s">
        <v>166</v>
      </c>
      <c r="AE54" s="31" t="s">
        <v>66</v>
      </c>
      <c r="AF54" s="31" t="s">
        <v>153</v>
      </c>
      <c r="AG54" s="31" t="s">
        <v>59</v>
      </c>
      <c r="AH54" s="31" t="s">
        <v>19</v>
      </c>
      <c r="AI54" s="31" t="s">
        <v>471</v>
      </c>
      <c r="AJ54" s="31" t="s">
        <v>58</v>
      </c>
      <c r="AK54" s="31" t="s">
        <v>102</v>
      </c>
      <c r="AL54" s="31" t="s">
        <v>62</v>
      </c>
      <c r="AM54" s="31" t="s">
        <v>367</v>
      </c>
      <c r="AN54" s="31" t="s">
        <v>543</v>
      </c>
      <c r="AO54" s="31" t="s">
        <v>383</v>
      </c>
      <c r="AP54" s="32" t="s">
        <v>144</v>
      </c>
      <c r="AQ54" s="19"/>
    </row>
    <row r="55" spans="1:43" ht="12.75" x14ac:dyDescent="0.2">
      <c r="A55" s="14"/>
      <c r="B55" s="14"/>
      <c r="C55" s="14"/>
      <c r="D55" s="251" t="s">
        <v>57</v>
      </c>
      <c r="E55" s="252" t="s">
        <v>401</v>
      </c>
      <c r="F55" s="253">
        <f>B4+(41*B6)</f>
        <v>42</v>
      </c>
      <c r="G55" s="333"/>
      <c r="H55" s="334"/>
      <c r="I55" s="8"/>
      <c r="J55" s="359">
        <f>F217</f>
        <v>204</v>
      </c>
      <c r="K55" s="360">
        <f>F215</f>
        <v>202</v>
      </c>
      <c r="L55" s="360">
        <f>F168</f>
        <v>155</v>
      </c>
      <c r="M55" s="360">
        <f>F72</f>
        <v>59</v>
      </c>
      <c r="N55" s="360">
        <f>F78</f>
        <v>65</v>
      </c>
      <c r="O55" s="360">
        <f>F99</f>
        <v>86</v>
      </c>
      <c r="P55" s="360">
        <f>F14</f>
        <v>1</v>
      </c>
      <c r="Q55" s="360">
        <f>F163</f>
        <v>150</v>
      </c>
      <c r="R55" s="360">
        <f>F80</f>
        <v>67</v>
      </c>
      <c r="S55" s="360">
        <f>F28</f>
        <v>15</v>
      </c>
      <c r="T55" s="360">
        <f>F74</f>
        <v>61</v>
      </c>
      <c r="U55" s="360">
        <f>F169</f>
        <v>156</v>
      </c>
      <c r="V55" s="360">
        <f>F183</f>
        <v>170</v>
      </c>
      <c r="W55" s="360">
        <f>F203</f>
        <v>190</v>
      </c>
      <c r="X55" s="361">
        <f>F127</f>
        <v>114</v>
      </c>
      <c r="Y55" s="362">
        <f t="shared" si="6"/>
        <v>1695</v>
      </c>
      <c r="Z55" s="363">
        <f t="shared" si="7"/>
        <v>254815</v>
      </c>
      <c r="AA55" s="14"/>
      <c r="AB55" s="30" t="s">
        <v>470</v>
      </c>
      <c r="AC55" s="31" t="s">
        <v>488</v>
      </c>
      <c r="AD55" s="31" t="s">
        <v>63</v>
      </c>
      <c r="AE55" s="31" t="s">
        <v>469</v>
      </c>
      <c r="AF55" s="31" t="s">
        <v>29</v>
      </c>
      <c r="AG55" s="31" t="s">
        <v>88</v>
      </c>
      <c r="AH55" s="31" t="s">
        <v>55</v>
      </c>
      <c r="AI55" s="31" t="s">
        <v>530</v>
      </c>
      <c r="AJ55" s="31" t="s">
        <v>142</v>
      </c>
      <c r="AK55" s="31" t="s">
        <v>518</v>
      </c>
      <c r="AL55" s="31" t="s">
        <v>138</v>
      </c>
      <c r="AM55" s="31" t="s">
        <v>75</v>
      </c>
      <c r="AN55" s="31" t="s">
        <v>78</v>
      </c>
      <c r="AO55" s="31" t="s">
        <v>365</v>
      </c>
      <c r="AP55" s="32" t="s">
        <v>89</v>
      </c>
      <c r="AQ55" s="19"/>
    </row>
    <row r="56" spans="1:43" ht="12.75" x14ac:dyDescent="0.2">
      <c r="A56" s="14"/>
      <c r="B56" s="14"/>
      <c r="C56" s="14"/>
      <c r="D56" s="251" t="s">
        <v>379</v>
      </c>
      <c r="E56" s="252" t="s">
        <v>401</v>
      </c>
      <c r="F56" s="253">
        <f>B4+(42*B6)</f>
        <v>43</v>
      </c>
      <c r="G56" s="333"/>
      <c r="H56" s="334"/>
      <c r="I56" s="8"/>
      <c r="J56" s="359">
        <f>F21</f>
        <v>8</v>
      </c>
      <c r="K56" s="360">
        <f>F237</f>
        <v>224</v>
      </c>
      <c r="L56" s="360">
        <f>F185</f>
        <v>172</v>
      </c>
      <c r="M56" s="360">
        <f>F109</f>
        <v>96</v>
      </c>
      <c r="N56" s="360">
        <f>F53</f>
        <v>40</v>
      </c>
      <c r="O56" s="360">
        <f>F124</f>
        <v>111</v>
      </c>
      <c r="P56" s="360">
        <f>F88</f>
        <v>75</v>
      </c>
      <c r="Q56" s="360">
        <f>F213</f>
        <v>200</v>
      </c>
      <c r="R56" s="360">
        <f>F38</f>
        <v>25</v>
      </c>
      <c r="S56" s="360">
        <f>F204</f>
        <v>191</v>
      </c>
      <c r="T56" s="360">
        <f>F73</f>
        <v>60</v>
      </c>
      <c r="U56" s="360">
        <f>F81</f>
        <v>68</v>
      </c>
      <c r="V56" s="360">
        <f>F134</f>
        <v>121</v>
      </c>
      <c r="W56" s="360">
        <f>F170</f>
        <v>157</v>
      </c>
      <c r="X56" s="361">
        <f>F160</f>
        <v>147</v>
      </c>
      <c r="Y56" s="362">
        <f t="shared" si="6"/>
        <v>1695</v>
      </c>
      <c r="Z56" s="363">
        <f t="shared" si="7"/>
        <v>254815</v>
      </c>
      <c r="AA56" s="14"/>
      <c r="AB56" s="30" t="s">
        <v>83</v>
      </c>
      <c r="AC56" s="31" t="s">
        <v>533</v>
      </c>
      <c r="AD56" s="31" t="s">
        <v>25</v>
      </c>
      <c r="AE56" s="31" t="s">
        <v>71</v>
      </c>
      <c r="AF56" s="31" t="s">
        <v>37</v>
      </c>
      <c r="AG56" s="31" t="s">
        <v>145</v>
      </c>
      <c r="AH56" s="31" t="s">
        <v>520</v>
      </c>
      <c r="AI56" s="31" t="s">
        <v>493</v>
      </c>
      <c r="AJ56" s="31" t="s">
        <v>127</v>
      </c>
      <c r="AK56" s="31" t="s">
        <v>396</v>
      </c>
      <c r="AL56" s="31" t="s">
        <v>523</v>
      </c>
      <c r="AM56" s="31" t="s">
        <v>47</v>
      </c>
      <c r="AN56" s="31" t="s">
        <v>141</v>
      </c>
      <c r="AO56" s="31" t="s">
        <v>41</v>
      </c>
      <c r="AP56" s="32" t="s">
        <v>96</v>
      </c>
      <c r="AQ56" s="19"/>
    </row>
    <row r="57" spans="1:43" ht="12.75" x14ac:dyDescent="0.2">
      <c r="A57" s="14"/>
      <c r="B57" s="14"/>
      <c r="C57" s="14"/>
      <c r="D57" s="251" t="s">
        <v>481</v>
      </c>
      <c r="E57" s="252" t="s">
        <v>401</v>
      </c>
      <c r="F57" s="253">
        <f>B4+(43*B6)</f>
        <v>44</v>
      </c>
      <c r="G57" s="333"/>
      <c r="H57" s="334"/>
      <c r="I57" s="8"/>
      <c r="J57" s="359">
        <f>F175</f>
        <v>162</v>
      </c>
      <c r="K57" s="360">
        <f>F111</f>
        <v>98</v>
      </c>
      <c r="L57" s="360">
        <f>F218</f>
        <v>205</v>
      </c>
      <c r="M57" s="360">
        <f>F17</f>
        <v>4</v>
      </c>
      <c r="N57" s="360">
        <f>F129</f>
        <v>116</v>
      </c>
      <c r="O57" s="360">
        <f>F32</f>
        <v>19</v>
      </c>
      <c r="P57" s="360">
        <f>F189</f>
        <v>176</v>
      </c>
      <c r="Q57" s="360">
        <f>F188</f>
        <v>175</v>
      </c>
      <c r="R57" s="360">
        <f>F150</f>
        <v>137</v>
      </c>
      <c r="S57" s="360">
        <f>F46</f>
        <v>33</v>
      </c>
      <c r="T57" s="360">
        <f>F210</f>
        <v>197</v>
      </c>
      <c r="U57" s="360">
        <f>F43</f>
        <v>30</v>
      </c>
      <c r="V57" s="360">
        <f>F167</f>
        <v>154</v>
      </c>
      <c r="W57" s="360">
        <f>F121</f>
        <v>108</v>
      </c>
      <c r="X57" s="361">
        <f>F94</f>
        <v>81</v>
      </c>
      <c r="Y57" s="362">
        <f t="shared" si="6"/>
        <v>1695</v>
      </c>
      <c r="Z57" s="363">
        <f t="shared" si="7"/>
        <v>254815</v>
      </c>
      <c r="AA57" s="14"/>
      <c r="AB57" s="30" t="s">
        <v>123</v>
      </c>
      <c r="AC57" s="31" t="s">
        <v>40</v>
      </c>
      <c r="AD57" s="31" t="s">
        <v>482</v>
      </c>
      <c r="AE57" s="31" t="s">
        <v>82</v>
      </c>
      <c r="AF57" s="31" t="s">
        <v>9</v>
      </c>
      <c r="AG57" s="31" t="s">
        <v>23</v>
      </c>
      <c r="AH57" s="31" t="s">
        <v>158</v>
      </c>
      <c r="AI57" s="31" t="s">
        <v>67</v>
      </c>
      <c r="AJ57" s="31" t="s">
        <v>175</v>
      </c>
      <c r="AK57" s="31" t="s">
        <v>16</v>
      </c>
      <c r="AL57" s="31" t="s">
        <v>472</v>
      </c>
      <c r="AM57" s="31" t="s">
        <v>537</v>
      </c>
      <c r="AN57" s="31" t="s">
        <v>109</v>
      </c>
      <c r="AO57" s="31" t="s">
        <v>51</v>
      </c>
      <c r="AP57" s="32" t="s">
        <v>106</v>
      </c>
      <c r="AQ57" s="19"/>
    </row>
    <row r="58" spans="1:43" ht="12.75" x14ac:dyDescent="0.2">
      <c r="A58" s="14"/>
      <c r="B58" s="14"/>
      <c r="C58" s="14"/>
      <c r="D58" s="251" t="s">
        <v>535</v>
      </c>
      <c r="E58" s="252" t="s">
        <v>401</v>
      </c>
      <c r="F58" s="253">
        <f>B4+(44*B6)</f>
        <v>45</v>
      </c>
      <c r="G58" s="333"/>
      <c r="H58" s="334"/>
      <c r="I58" s="8"/>
      <c r="J58" s="359">
        <f>F58</f>
        <v>45</v>
      </c>
      <c r="K58" s="360">
        <f>F148</f>
        <v>135</v>
      </c>
      <c r="L58" s="360">
        <f>F101</f>
        <v>88</v>
      </c>
      <c r="M58" s="360">
        <f>F100</f>
        <v>87</v>
      </c>
      <c r="N58" s="360">
        <f>F90</f>
        <v>77</v>
      </c>
      <c r="O58" s="360">
        <f>F135</f>
        <v>122</v>
      </c>
      <c r="P58" s="360">
        <f>F225</f>
        <v>212</v>
      </c>
      <c r="Q58" s="360">
        <f>F197</f>
        <v>184</v>
      </c>
      <c r="R58" s="360">
        <f>F130</f>
        <v>117</v>
      </c>
      <c r="S58" s="360">
        <f>F86</f>
        <v>73</v>
      </c>
      <c r="T58" s="360">
        <f>F16</f>
        <v>3</v>
      </c>
      <c r="U58" s="360">
        <f>F26</f>
        <v>13</v>
      </c>
      <c r="V58" s="360">
        <f>F222</f>
        <v>209</v>
      </c>
      <c r="W58" s="360">
        <f>F212</f>
        <v>199</v>
      </c>
      <c r="X58" s="361">
        <f>F144</f>
        <v>131</v>
      </c>
      <c r="Y58" s="362">
        <f t="shared" si="6"/>
        <v>1695</v>
      </c>
      <c r="Z58" s="363">
        <f t="shared" si="7"/>
        <v>254815</v>
      </c>
      <c r="AA58" s="14"/>
      <c r="AB58" s="30" t="s">
        <v>535</v>
      </c>
      <c r="AC58" s="31" t="s">
        <v>532</v>
      </c>
      <c r="AD58" s="31" t="s">
        <v>369</v>
      </c>
      <c r="AE58" s="31" t="s">
        <v>77</v>
      </c>
      <c r="AF58" s="31" t="s">
        <v>21</v>
      </c>
      <c r="AG58" s="31" t="s">
        <v>134</v>
      </c>
      <c r="AH58" s="31" t="s">
        <v>519</v>
      </c>
      <c r="AI58" s="31" t="s">
        <v>373</v>
      </c>
      <c r="AJ58" s="31" t="s">
        <v>139</v>
      </c>
      <c r="AK58" s="31" t="s">
        <v>366</v>
      </c>
      <c r="AL58" s="31" t="s">
        <v>72</v>
      </c>
      <c r="AM58" s="31" t="s">
        <v>375</v>
      </c>
      <c r="AN58" s="31" t="s">
        <v>475</v>
      </c>
      <c r="AO58" s="31" t="s">
        <v>487</v>
      </c>
      <c r="AP58" s="32" t="s">
        <v>148</v>
      </c>
      <c r="AQ58" s="19"/>
    </row>
    <row r="59" spans="1:43" ht="12.75" x14ac:dyDescent="0.2">
      <c r="A59" s="14"/>
      <c r="B59" s="14"/>
      <c r="C59" s="14"/>
      <c r="D59" s="251" t="s">
        <v>130</v>
      </c>
      <c r="E59" s="252" t="s">
        <v>401</v>
      </c>
      <c r="F59" s="264">
        <f>B4+(45*B6)</f>
        <v>46</v>
      </c>
      <c r="G59" s="333"/>
      <c r="H59" s="334"/>
      <c r="I59" s="8"/>
      <c r="J59" s="359">
        <f>F184</f>
        <v>171</v>
      </c>
      <c r="K59" s="360">
        <f>F149</f>
        <v>136</v>
      </c>
      <c r="L59" s="360">
        <f>F136</f>
        <v>123</v>
      </c>
      <c r="M59" s="360">
        <f>F33</f>
        <v>20</v>
      </c>
      <c r="N59" s="360">
        <f>F20</f>
        <v>7</v>
      </c>
      <c r="O59" s="360">
        <f>F87</f>
        <v>74</v>
      </c>
      <c r="P59" s="360">
        <f>F205</f>
        <v>192</v>
      </c>
      <c r="Q59" s="360">
        <f>F126</f>
        <v>113</v>
      </c>
      <c r="R59" s="360">
        <f>F47</f>
        <v>34</v>
      </c>
      <c r="S59" s="360">
        <f>F165</f>
        <v>152</v>
      </c>
      <c r="T59" s="360">
        <f>F232</f>
        <v>219</v>
      </c>
      <c r="U59" s="360">
        <f>F219</f>
        <v>206</v>
      </c>
      <c r="V59" s="360">
        <f>F116</f>
        <v>103</v>
      </c>
      <c r="W59" s="360">
        <f>F103</f>
        <v>90</v>
      </c>
      <c r="X59" s="361">
        <f>F68</f>
        <v>55</v>
      </c>
      <c r="Y59" s="362">
        <f t="shared" si="6"/>
        <v>1695</v>
      </c>
      <c r="Z59" s="363">
        <f t="shared" si="7"/>
        <v>254815</v>
      </c>
      <c r="AA59" s="14"/>
      <c r="AB59" s="30" t="s">
        <v>52</v>
      </c>
      <c r="AC59" s="31" t="s">
        <v>60</v>
      </c>
      <c r="AD59" s="31" t="s">
        <v>22</v>
      </c>
      <c r="AE59" s="31" t="s">
        <v>91</v>
      </c>
      <c r="AF59" s="31" t="s">
        <v>43</v>
      </c>
      <c r="AG59" s="31" t="s">
        <v>480</v>
      </c>
      <c r="AH59" s="31" t="s">
        <v>393</v>
      </c>
      <c r="AI59" s="31" t="s">
        <v>24</v>
      </c>
      <c r="AJ59" s="31" t="s">
        <v>116</v>
      </c>
      <c r="AK59" s="31" t="s">
        <v>74</v>
      </c>
      <c r="AL59" s="31" t="s">
        <v>522</v>
      </c>
      <c r="AM59" s="31" t="s">
        <v>485</v>
      </c>
      <c r="AN59" s="31" t="s">
        <v>391</v>
      </c>
      <c r="AO59" s="31" t="s">
        <v>529</v>
      </c>
      <c r="AP59" s="32" t="s">
        <v>31</v>
      </c>
      <c r="AQ59" s="19"/>
    </row>
    <row r="60" spans="1:43" ht="12.75" x14ac:dyDescent="0.2">
      <c r="A60" s="14"/>
      <c r="B60" s="14"/>
      <c r="C60" s="14"/>
      <c r="D60" s="251" t="s">
        <v>149</v>
      </c>
      <c r="E60" s="252" t="s">
        <v>401</v>
      </c>
      <c r="F60" s="264">
        <f>B4+(46*B6)</f>
        <v>47</v>
      </c>
      <c r="G60" s="333"/>
      <c r="H60" s="334"/>
      <c r="I60" s="8"/>
      <c r="J60" s="359">
        <f>F108</f>
        <v>95</v>
      </c>
      <c r="K60" s="360">
        <f>F40</f>
        <v>27</v>
      </c>
      <c r="L60" s="360">
        <f>F30</f>
        <v>17</v>
      </c>
      <c r="M60" s="360">
        <f>F226</f>
        <v>213</v>
      </c>
      <c r="N60" s="360">
        <f>F236</f>
        <v>223</v>
      </c>
      <c r="O60" s="360">
        <f>F166</f>
        <v>153</v>
      </c>
      <c r="P60" s="360">
        <f>F122</f>
        <v>109</v>
      </c>
      <c r="Q60" s="360">
        <f>F55</f>
        <v>42</v>
      </c>
      <c r="R60" s="360">
        <f>F27</f>
        <v>14</v>
      </c>
      <c r="S60" s="360">
        <f>F117</f>
        <v>104</v>
      </c>
      <c r="T60" s="360">
        <f>F162</f>
        <v>149</v>
      </c>
      <c r="U60" s="360">
        <f>F152</f>
        <v>139</v>
      </c>
      <c r="V60" s="360">
        <f>F151</f>
        <v>138</v>
      </c>
      <c r="W60" s="360">
        <f>F104</f>
        <v>91</v>
      </c>
      <c r="X60" s="361">
        <f>F194</f>
        <v>181</v>
      </c>
      <c r="Y60" s="362">
        <f t="shared" si="6"/>
        <v>1695</v>
      </c>
      <c r="Z60" s="363">
        <f t="shared" si="7"/>
        <v>254815</v>
      </c>
      <c r="AA60" s="14"/>
      <c r="AB60" s="30" t="s">
        <v>80</v>
      </c>
      <c r="AC60" s="31" t="s">
        <v>159</v>
      </c>
      <c r="AD60" s="31" t="s">
        <v>17</v>
      </c>
      <c r="AE60" s="31" t="s">
        <v>525</v>
      </c>
      <c r="AF60" s="31" t="s">
        <v>539</v>
      </c>
      <c r="AG60" s="31" t="s">
        <v>126</v>
      </c>
      <c r="AH60" s="31" t="s">
        <v>56</v>
      </c>
      <c r="AI60" s="31" t="s">
        <v>57</v>
      </c>
      <c r="AJ60" s="31" t="s">
        <v>490</v>
      </c>
      <c r="AK60" s="31" t="s">
        <v>498</v>
      </c>
      <c r="AL60" s="31" t="s">
        <v>495</v>
      </c>
      <c r="AM60" s="31" t="s">
        <v>27</v>
      </c>
      <c r="AN60" s="31" t="s">
        <v>38</v>
      </c>
      <c r="AO60" s="31" t="s">
        <v>84</v>
      </c>
      <c r="AP60" s="32" t="s">
        <v>392</v>
      </c>
      <c r="AQ60" s="19"/>
    </row>
    <row r="61" spans="1:43" ht="12.75" x14ac:dyDescent="0.2">
      <c r="A61" s="14"/>
      <c r="B61" s="14"/>
      <c r="C61" s="14"/>
      <c r="D61" s="251" t="s">
        <v>125</v>
      </c>
      <c r="E61" s="252" t="s">
        <v>401</v>
      </c>
      <c r="F61" s="253">
        <f>B4+(47*B6)</f>
        <v>48</v>
      </c>
      <c r="G61" s="333"/>
      <c r="H61" s="334"/>
      <c r="I61" s="8"/>
      <c r="J61" s="359">
        <f>F158</f>
        <v>145</v>
      </c>
      <c r="K61" s="360">
        <f>F131</f>
        <v>118</v>
      </c>
      <c r="L61" s="360">
        <f>F85</f>
        <v>72</v>
      </c>
      <c r="M61" s="360">
        <f>F209</f>
        <v>196</v>
      </c>
      <c r="N61" s="360">
        <f>F42</f>
        <v>29</v>
      </c>
      <c r="O61" s="360">
        <f>F206</f>
        <v>193</v>
      </c>
      <c r="P61" s="360">
        <f>F102</f>
        <v>89</v>
      </c>
      <c r="Q61" s="360">
        <f>F64</f>
        <v>51</v>
      </c>
      <c r="R61" s="360">
        <f>F63</f>
        <v>50</v>
      </c>
      <c r="S61" s="360">
        <f>F220</f>
        <v>207</v>
      </c>
      <c r="T61" s="360">
        <f>F123</f>
        <v>110</v>
      </c>
      <c r="U61" s="360">
        <f>F235</f>
        <v>222</v>
      </c>
      <c r="V61" s="360">
        <f>F34</f>
        <v>21</v>
      </c>
      <c r="W61" s="360">
        <f>F141</f>
        <v>128</v>
      </c>
      <c r="X61" s="361">
        <f>F77</f>
        <v>64</v>
      </c>
      <c r="Y61" s="362">
        <f t="shared" si="6"/>
        <v>1695</v>
      </c>
      <c r="Z61" s="363">
        <f t="shared" si="7"/>
        <v>254815</v>
      </c>
      <c r="AA61" s="14"/>
      <c r="AB61" s="30" t="s">
        <v>11</v>
      </c>
      <c r="AC61" s="31" t="s">
        <v>474</v>
      </c>
      <c r="AD61" s="31" t="s">
        <v>165</v>
      </c>
      <c r="AE61" s="31" t="s">
        <v>491</v>
      </c>
      <c r="AF61" s="31" t="s">
        <v>497</v>
      </c>
      <c r="AG61" s="31" t="s">
        <v>388</v>
      </c>
      <c r="AH61" s="31" t="s">
        <v>484</v>
      </c>
      <c r="AI61" s="31" t="s">
        <v>13</v>
      </c>
      <c r="AJ61" s="31" t="s">
        <v>105</v>
      </c>
      <c r="AK61" s="31" t="s">
        <v>478</v>
      </c>
      <c r="AL61" s="31" t="s">
        <v>48</v>
      </c>
      <c r="AM61" s="31" t="s">
        <v>536</v>
      </c>
      <c r="AN61" s="31" t="s">
        <v>34</v>
      </c>
      <c r="AO61" s="31" t="s">
        <v>104</v>
      </c>
      <c r="AP61" s="32" t="s">
        <v>86</v>
      </c>
      <c r="AQ61" s="19"/>
    </row>
    <row r="62" spans="1:43" ht="12.75" x14ac:dyDescent="0.2">
      <c r="A62" s="14"/>
      <c r="B62" s="14"/>
      <c r="C62" s="14"/>
      <c r="D62" s="251" t="s">
        <v>39</v>
      </c>
      <c r="E62" s="252" t="s">
        <v>401</v>
      </c>
      <c r="F62" s="253">
        <f>B4+(48*B6)</f>
        <v>49</v>
      </c>
      <c r="G62" s="333"/>
      <c r="H62" s="334"/>
      <c r="I62" s="8"/>
      <c r="J62" s="359">
        <f>F92</f>
        <v>79</v>
      </c>
      <c r="K62" s="360">
        <f>F82</f>
        <v>69</v>
      </c>
      <c r="L62" s="360">
        <f>F118</f>
        <v>105</v>
      </c>
      <c r="M62" s="360">
        <f>F171</f>
        <v>158</v>
      </c>
      <c r="N62" s="360">
        <f>F179</f>
        <v>166</v>
      </c>
      <c r="O62" s="360">
        <f>F48</f>
        <v>35</v>
      </c>
      <c r="P62" s="360">
        <f>F214</f>
        <v>201</v>
      </c>
      <c r="Q62" s="360">
        <f>F39</f>
        <v>26</v>
      </c>
      <c r="R62" s="360">
        <f>F164</f>
        <v>151</v>
      </c>
      <c r="S62" s="360">
        <f>F128</f>
        <v>115</v>
      </c>
      <c r="T62" s="360">
        <f>F199</f>
        <v>186</v>
      </c>
      <c r="U62" s="360">
        <f>F143</f>
        <v>130</v>
      </c>
      <c r="V62" s="360">
        <f>F67</f>
        <v>54</v>
      </c>
      <c r="W62" s="360">
        <f>F15</f>
        <v>2</v>
      </c>
      <c r="X62" s="361">
        <f>F231</f>
        <v>218</v>
      </c>
      <c r="Y62" s="362">
        <f t="shared" si="6"/>
        <v>1695</v>
      </c>
      <c r="Z62" s="363">
        <f t="shared" si="7"/>
        <v>254815</v>
      </c>
      <c r="AA62" s="14"/>
      <c r="AB62" s="30" t="s">
        <v>152</v>
      </c>
      <c r="AC62" s="31" t="s">
        <v>61</v>
      </c>
      <c r="AD62" s="31" t="s">
        <v>515</v>
      </c>
      <c r="AE62" s="31" t="s">
        <v>98</v>
      </c>
      <c r="AF62" s="31" t="s">
        <v>169</v>
      </c>
      <c r="AG62" s="31" t="s">
        <v>136</v>
      </c>
      <c r="AH62" s="31" t="s">
        <v>496</v>
      </c>
      <c r="AI62" s="31" t="s">
        <v>65</v>
      </c>
      <c r="AJ62" s="31" t="s">
        <v>156</v>
      </c>
      <c r="AK62" s="31" t="s">
        <v>45</v>
      </c>
      <c r="AL62" s="31" t="s">
        <v>374</v>
      </c>
      <c r="AM62" s="31" t="s">
        <v>128</v>
      </c>
      <c r="AN62" s="31" t="s">
        <v>101</v>
      </c>
      <c r="AO62" s="31" t="s">
        <v>157</v>
      </c>
      <c r="AP62" s="32" t="s">
        <v>527</v>
      </c>
      <c r="AQ62" s="19"/>
    </row>
    <row r="63" spans="1:43" ht="12.75" x14ac:dyDescent="0.2">
      <c r="A63" s="14"/>
      <c r="B63" s="14"/>
      <c r="C63" s="14"/>
      <c r="D63" s="251" t="s">
        <v>105</v>
      </c>
      <c r="E63" s="252" t="s">
        <v>401</v>
      </c>
      <c r="F63" s="264">
        <f>B4+(49*B6)</f>
        <v>50</v>
      </c>
      <c r="G63" s="333"/>
      <c r="H63" s="334"/>
      <c r="I63" s="8"/>
      <c r="J63" s="359">
        <f>F125</f>
        <v>112</v>
      </c>
      <c r="K63" s="360">
        <f>F49</f>
        <v>36</v>
      </c>
      <c r="L63" s="360">
        <f>F69</f>
        <v>56</v>
      </c>
      <c r="M63" s="360">
        <f>F83</f>
        <v>70</v>
      </c>
      <c r="N63" s="360">
        <f>F178</f>
        <v>165</v>
      </c>
      <c r="O63" s="360">
        <f>F224</f>
        <v>211</v>
      </c>
      <c r="P63" s="360">
        <f>F172</f>
        <v>159</v>
      </c>
      <c r="Q63" s="360">
        <f>F89</f>
        <v>76</v>
      </c>
      <c r="R63" s="360">
        <f>F238</f>
        <v>225</v>
      </c>
      <c r="S63" s="360">
        <f>F153</f>
        <v>140</v>
      </c>
      <c r="T63" s="360">
        <f>F174</f>
        <v>161</v>
      </c>
      <c r="U63" s="360">
        <f>F180</f>
        <v>167</v>
      </c>
      <c r="V63" s="360">
        <f>F84</f>
        <v>71</v>
      </c>
      <c r="W63" s="360">
        <f>F37</f>
        <v>24</v>
      </c>
      <c r="X63" s="361">
        <f>F35</f>
        <v>22</v>
      </c>
      <c r="Y63" s="362">
        <f t="shared" si="6"/>
        <v>1695</v>
      </c>
      <c r="Z63" s="363">
        <f t="shared" si="7"/>
        <v>254815</v>
      </c>
      <c r="AA63" s="14"/>
      <c r="AB63" s="30" t="s">
        <v>119</v>
      </c>
      <c r="AC63" s="31" t="s">
        <v>114</v>
      </c>
      <c r="AD63" s="31" t="s">
        <v>135</v>
      </c>
      <c r="AE63" s="31" t="s">
        <v>44</v>
      </c>
      <c r="AF63" s="31" t="s">
        <v>538</v>
      </c>
      <c r="AG63" s="31" t="s">
        <v>542</v>
      </c>
      <c r="AH63" s="31" t="s">
        <v>30</v>
      </c>
      <c r="AI63" s="31" t="s">
        <v>15</v>
      </c>
      <c r="AJ63" s="31" t="s">
        <v>540</v>
      </c>
      <c r="AK63" s="31" t="s">
        <v>155</v>
      </c>
      <c r="AL63" s="31" t="s">
        <v>10</v>
      </c>
      <c r="AM63" s="31" t="s">
        <v>121</v>
      </c>
      <c r="AN63" s="31" t="s">
        <v>73</v>
      </c>
      <c r="AO63" s="31" t="s">
        <v>100</v>
      </c>
      <c r="AP63" s="32" t="s">
        <v>64</v>
      </c>
      <c r="AQ63" s="19"/>
    </row>
    <row r="64" spans="1:43" ht="12.75" x14ac:dyDescent="0.2">
      <c r="A64" s="14"/>
      <c r="B64" s="14"/>
      <c r="C64" s="14"/>
      <c r="D64" s="251" t="s">
        <v>13</v>
      </c>
      <c r="E64" s="252" t="s">
        <v>401</v>
      </c>
      <c r="F64" s="264">
        <f>B4+(50*B6)</f>
        <v>51</v>
      </c>
      <c r="G64" s="333"/>
      <c r="H64" s="334"/>
      <c r="I64" s="8"/>
      <c r="J64" s="359">
        <f>F234</f>
        <v>221</v>
      </c>
      <c r="K64" s="360">
        <f>F91</f>
        <v>78</v>
      </c>
      <c r="L64" s="360">
        <f>F19</f>
        <v>6</v>
      </c>
      <c r="M64" s="360">
        <f>F50</f>
        <v>37</v>
      </c>
      <c r="N64" s="360">
        <f>F62</f>
        <v>49</v>
      </c>
      <c r="O64" s="360">
        <f>F186</f>
        <v>173</v>
      </c>
      <c r="P64" s="360">
        <f>F113</f>
        <v>100</v>
      </c>
      <c r="Q64" s="360">
        <f>F75</f>
        <v>62</v>
      </c>
      <c r="R64" s="360">
        <f>F221</f>
        <v>208</v>
      </c>
      <c r="S64" s="360">
        <f>F187</f>
        <v>174</v>
      </c>
      <c r="T64" s="360">
        <f>F140</f>
        <v>127</v>
      </c>
      <c r="U64" s="360">
        <f>F132</f>
        <v>119</v>
      </c>
      <c r="V64" s="360">
        <f>F133</f>
        <v>120</v>
      </c>
      <c r="W64" s="360">
        <f>F54</f>
        <v>41</v>
      </c>
      <c r="X64" s="361">
        <f>F193</f>
        <v>180</v>
      </c>
      <c r="Y64" s="362">
        <f t="shared" si="6"/>
        <v>1695</v>
      </c>
      <c r="Z64" s="363">
        <f t="shared" si="7"/>
        <v>254815</v>
      </c>
      <c r="AA64" s="14"/>
      <c r="AB64" s="30" t="s">
        <v>534</v>
      </c>
      <c r="AC64" s="31" t="s">
        <v>94</v>
      </c>
      <c r="AD64" s="31" t="s">
        <v>28</v>
      </c>
      <c r="AE64" s="31" t="s">
        <v>92</v>
      </c>
      <c r="AF64" s="31" t="s">
        <v>39</v>
      </c>
      <c r="AG64" s="31" t="s">
        <v>143</v>
      </c>
      <c r="AH64" s="31" t="s">
        <v>95</v>
      </c>
      <c r="AI64" s="31" t="s">
        <v>18</v>
      </c>
      <c r="AJ64" s="31" t="s">
        <v>494</v>
      </c>
      <c r="AK64" s="31" t="s">
        <v>79</v>
      </c>
      <c r="AL64" s="31" t="s">
        <v>14</v>
      </c>
      <c r="AM64" s="31" t="s">
        <v>474</v>
      </c>
      <c r="AN64" s="31" t="s">
        <v>544</v>
      </c>
      <c r="AO64" s="31" t="s">
        <v>176</v>
      </c>
      <c r="AP64" s="32" t="s">
        <v>526</v>
      </c>
      <c r="AQ64" s="19"/>
    </row>
    <row r="65" spans="1:43" ht="12.75" x14ac:dyDescent="0.2">
      <c r="A65" s="14"/>
      <c r="B65" s="14"/>
      <c r="C65" s="14"/>
      <c r="D65" s="251" t="s">
        <v>59</v>
      </c>
      <c r="E65" s="252" t="s">
        <v>401</v>
      </c>
      <c r="F65" s="253">
        <f>B4+(51*B6)</f>
        <v>52</v>
      </c>
      <c r="G65" s="333"/>
      <c r="H65" s="334"/>
      <c r="I65" s="8"/>
      <c r="J65" s="359">
        <f>F147</f>
        <v>134</v>
      </c>
      <c r="K65" s="360">
        <f>F60</f>
        <v>47</v>
      </c>
      <c r="L65" s="360">
        <f>F52</f>
        <v>39</v>
      </c>
      <c r="M65" s="360">
        <f>F208</f>
        <v>195</v>
      </c>
      <c r="N65" s="360">
        <f>F196</f>
        <v>183</v>
      </c>
      <c r="O65" s="360">
        <f>F223</f>
        <v>210</v>
      </c>
      <c r="P65" s="360">
        <f>F138</f>
        <v>125</v>
      </c>
      <c r="Q65" s="360">
        <f>F22</f>
        <v>9</v>
      </c>
      <c r="R65" s="360">
        <f>F181</f>
        <v>168</v>
      </c>
      <c r="S65" s="360">
        <f>F137</f>
        <v>124</v>
      </c>
      <c r="T65" s="360">
        <f>F98</f>
        <v>85</v>
      </c>
      <c r="U65" s="360">
        <f>F93</f>
        <v>80</v>
      </c>
      <c r="V65" s="360">
        <f>F45</f>
        <v>32</v>
      </c>
      <c r="W65" s="360">
        <f>F79</f>
        <v>66</v>
      </c>
      <c r="X65" s="361">
        <f>F211</f>
        <v>198</v>
      </c>
      <c r="Y65" s="362">
        <f t="shared" si="6"/>
        <v>1695</v>
      </c>
      <c r="Z65" s="363">
        <f t="shared" si="7"/>
        <v>254815</v>
      </c>
      <c r="AA65" s="14"/>
      <c r="AB65" s="30" t="s">
        <v>489</v>
      </c>
      <c r="AC65" s="31" t="s">
        <v>149</v>
      </c>
      <c r="AD65" s="31" t="s">
        <v>26</v>
      </c>
      <c r="AE65" s="31" t="s">
        <v>524</v>
      </c>
      <c r="AF65" s="31" t="s">
        <v>368</v>
      </c>
      <c r="AG65" s="31" t="s">
        <v>541</v>
      </c>
      <c r="AH65" s="31" t="s">
        <v>107</v>
      </c>
      <c r="AI65" s="31" t="s">
        <v>150</v>
      </c>
      <c r="AJ65" s="31" t="s">
        <v>112</v>
      </c>
      <c r="AK65" s="31" t="s">
        <v>108</v>
      </c>
      <c r="AL65" s="31" t="s">
        <v>162</v>
      </c>
      <c r="AM65" s="31" t="s">
        <v>35</v>
      </c>
      <c r="AN65" s="31" t="s">
        <v>49</v>
      </c>
      <c r="AO65" s="31" t="s">
        <v>122</v>
      </c>
      <c r="AP65" s="32" t="s">
        <v>483</v>
      </c>
      <c r="AQ65" s="19"/>
    </row>
    <row r="66" spans="1:43" ht="13.5" thickBot="1" x14ac:dyDescent="0.25">
      <c r="A66" s="14"/>
      <c r="B66" s="14"/>
      <c r="C66" s="14"/>
      <c r="D66" s="251" t="s">
        <v>102</v>
      </c>
      <c r="E66" s="252" t="s">
        <v>401</v>
      </c>
      <c r="F66" s="253">
        <f>B4+(52*B6)</f>
        <v>53</v>
      </c>
      <c r="G66" s="333"/>
      <c r="H66" s="334"/>
      <c r="I66" s="8"/>
      <c r="J66" s="364">
        <f>F195</f>
        <v>182</v>
      </c>
      <c r="K66" s="365">
        <f>F24</f>
        <v>11</v>
      </c>
      <c r="L66" s="365">
        <f>F156</f>
        <v>143</v>
      </c>
      <c r="M66" s="365">
        <f>F191</f>
        <v>178</v>
      </c>
      <c r="N66" s="365">
        <f>F216</f>
        <v>203</v>
      </c>
      <c r="O66" s="365">
        <f>F23</f>
        <v>10</v>
      </c>
      <c r="P66" s="365">
        <f>F155</f>
        <v>142</v>
      </c>
      <c r="Q66" s="365">
        <f>F146</f>
        <v>133</v>
      </c>
      <c r="R66" s="365">
        <f>F201</f>
        <v>188</v>
      </c>
      <c r="S66" s="365">
        <f>F95</f>
        <v>82</v>
      </c>
      <c r="T66" s="365">
        <f>F107</f>
        <v>94</v>
      </c>
      <c r="U66" s="365">
        <f>F110</f>
        <v>97</v>
      </c>
      <c r="V66" s="365">
        <f>F25</f>
        <v>12</v>
      </c>
      <c r="W66" s="365">
        <f>F70</f>
        <v>57</v>
      </c>
      <c r="X66" s="366">
        <f>F176</f>
        <v>163</v>
      </c>
      <c r="Y66" s="362">
        <f t="shared" si="6"/>
        <v>1695</v>
      </c>
      <c r="Z66" s="363">
        <f t="shared" si="7"/>
        <v>254815</v>
      </c>
      <c r="AA66" s="14"/>
      <c r="AB66" s="43" t="s">
        <v>384</v>
      </c>
      <c r="AC66" s="44" t="s">
        <v>120</v>
      </c>
      <c r="AD66" s="44" t="s">
        <v>133</v>
      </c>
      <c r="AE66" s="44" t="s">
        <v>397</v>
      </c>
      <c r="AF66" s="44" t="s">
        <v>473</v>
      </c>
      <c r="AG66" s="44" t="s">
        <v>115</v>
      </c>
      <c r="AH66" s="44" t="s">
        <v>113</v>
      </c>
      <c r="AI66" s="44" t="s">
        <v>323</v>
      </c>
      <c r="AJ66" s="44" t="s">
        <v>386</v>
      </c>
      <c r="AK66" s="44" t="s">
        <v>68</v>
      </c>
      <c r="AL66" s="44" t="s">
        <v>69</v>
      </c>
      <c r="AM66" s="44" t="s">
        <v>103</v>
      </c>
      <c r="AN66" s="44" t="s">
        <v>168</v>
      </c>
      <c r="AO66" s="44" t="s">
        <v>146</v>
      </c>
      <c r="AP66" s="45" t="s">
        <v>376</v>
      </c>
      <c r="AQ66" s="19"/>
    </row>
    <row r="67" spans="1:43" ht="12.75" x14ac:dyDescent="0.2">
      <c r="A67" s="14"/>
      <c r="B67" s="14"/>
      <c r="C67" s="14"/>
      <c r="D67" s="251" t="s">
        <v>101</v>
      </c>
      <c r="E67" s="252" t="s">
        <v>401</v>
      </c>
      <c r="F67" s="264">
        <f>B4+(53*B6)</f>
        <v>54</v>
      </c>
      <c r="G67" s="333"/>
      <c r="H67" s="334"/>
      <c r="I67" s="8"/>
      <c r="J67" s="367">
        <f>SUM(J52:J66)</f>
        <v>1695</v>
      </c>
      <c r="K67" s="368">
        <f t="shared" ref="K67:X67" si="8">SUM(K52:K66)</f>
        <v>1695</v>
      </c>
      <c r="L67" s="368">
        <f t="shared" si="8"/>
        <v>1695</v>
      </c>
      <c r="M67" s="368">
        <f t="shared" si="8"/>
        <v>1695</v>
      </c>
      <c r="N67" s="368">
        <f t="shared" si="8"/>
        <v>1695</v>
      </c>
      <c r="O67" s="368">
        <f t="shared" si="8"/>
        <v>1695</v>
      </c>
      <c r="P67" s="368">
        <f t="shared" si="8"/>
        <v>1695</v>
      </c>
      <c r="Q67" s="368">
        <f t="shared" si="8"/>
        <v>1695</v>
      </c>
      <c r="R67" s="368">
        <f t="shared" si="8"/>
        <v>1695</v>
      </c>
      <c r="S67" s="368">
        <f t="shared" si="8"/>
        <v>1695</v>
      </c>
      <c r="T67" s="368">
        <f t="shared" si="8"/>
        <v>1695</v>
      </c>
      <c r="U67" s="368">
        <f t="shared" si="8"/>
        <v>1695</v>
      </c>
      <c r="V67" s="368">
        <f t="shared" si="8"/>
        <v>1695</v>
      </c>
      <c r="W67" s="368">
        <f t="shared" si="8"/>
        <v>1695</v>
      </c>
      <c r="X67" s="368">
        <f t="shared" si="8"/>
        <v>1695</v>
      </c>
      <c r="Y67" s="369">
        <f>SUM(J52,K53,L54,M55,N56,O57,P58,Q59,R60,S61,T62,U63,V64,W65,X66)</f>
        <v>1695</v>
      </c>
      <c r="Z67" s="363">
        <f>SUMSQ(J52,K53,L54,M55,N56,O57,P58,Q59,R60,S61,T62,U63,V64,W65,X66)</f>
        <v>254815</v>
      </c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9"/>
    </row>
    <row r="68" spans="1:43" ht="13.5" thickBot="1" x14ac:dyDescent="0.25">
      <c r="A68" s="14"/>
      <c r="B68" s="14"/>
      <c r="C68" s="14"/>
      <c r="D68" s="251" t="s">
        <v>31</v>
      </c>
      <c r="E68" s="252" t="s">
        <v>401</v>
      </c>
      <c r="F68" s="264">
        <f>B4+(54*B6)</f>
        <v>55</v>
      </c>
      <c r="G68" s="333"/>
      <c r="H68" s="334"/>
      <c r="I68" s="8"/>
      <c r="J68" s="272">
        <f>SUMSQ(J52:J66)</f>
        <v>254815</v>
      </c>
      <c r="K68" s="273">
        <f t="shared" ref="K68:X68" si="9">SUMSQ(K52:K66)</f>
        <v>254815</v>
      </c>
      <c r="L68" s="273">
        <f t="shared" si="9"/>
        <v>254815</v>
      </c>
      <c r="M68" s="273">
        <f t="shared" si="9"/>
        <v>254815</v>
      </c>
      <c r="N68" s="273">
        <f t="shared" si="9"/>
        <v>254815</v>
      </c>
      <c r="O68" s="273">
        <f t="shared" si="9"/>
        <v>254815</v>
      </c>
      <c r="P68" s="273">
        <f t="shared" si="9"/>
        <v>254815</v>
      </c>
      <c r="Q68" s="273">
        <f t="shared" si="9"/>
        <v>254815</v>
      </c>
      <c r="R68" s="273">
        <f t="shared" si="9"/>
        <v>254815</v>
      </c>
      <c r="S68" s="273">
        <f t="shared" si="9"/>
        <v>254815</v>
      </c>
      <c r="T68" s="273">
        <f t="shared" si="9"/>
        <v>254815</v>
      </c>
      <c r="U68" s="273">
        <f t="shared" si="9"/>
        <v>254815</v>
      </c>
      <c r="V68" s="273">
        <f t="shared" si="9"/>
        <v>254815</v>
      </c>
      <c r="W68" s="273">
        <f t="shared" si="9"/>
        <v>254815</v>
      </c>
      <c r="X68" s="273">
        <f t="shared" si="9"/>
        <v>254815</v>
      </c>
      <c r="Y68" s="373">
        <f>SUM(J66,K65,L64,M63,N62,O61,P60,Q59,R58,S57,T56,U55,V54,W53,X52)</f>
        <v>1695</v>
      </c>
      <c r="Z68" s="274">
        <f>SUMSQ(J66,K65,L64,M63,N62,O61,P60,Q59,R58,S57,T56,U55,V54,W53,X52)</f>
        <v>254815</v>
      </c>
      <c r="AA68" s="14"/>
      <c r="AB68" s="282" t="s">
        <v>552</v>
      </c>
      <c r="AC68" s="377"/>
      <c r="AD68" s="377"/>
      <c r="AE68" s="377"/>
      <c r="AF68" s="377"/>
      <c r="AG68" s="377"/>
      <c r="AH68" s="282"/>
      <c r="AI68" s="14"/>
      <c r="AJ68" s="14"/>
      <c r="AK68" s="53"/>
      <c r="AL68" s="14"/>
      <c r="AM68" s="378"/>
      <c r="AN68" s="14"/>
      <c r="AO68" s="14"/>
      <c r="AP68" s="14"/>
      <c r="AQ68" s="19"/>
    </row>
    <row r="69" spans="1:43" ht="12.75" thickBot="1" x14ac:dyDescent="0.25">
      <c r="A69" s="14"/>
      <c r="B69" s="14"/>
      <c r="C69" s="14"/>
      <c r="D69" s="251" t="s">
        <v>135</v>
      </c>
      <c r="E69" s="252" t="s">
        <v>401</v>
      </c>
      <c r="F69" s="253">
        <f>B4+(55*B6)</f>
        <v>56</v>
      </c>
      <c r="G69" s="333"/>
      <c r="H69" s="334"/>
      <c r="I69" s="8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53" t="s">
        <v>553</v>
      </c>
      <c r="AC69" s="282"/>
      <c r="AD69" s="379"/>
      <c r="AE69" s="379"/>
      <c r="AF69" s="379"/>
      <c r="AG69" s="379"/>
      <c r="AH69" s="66"/>
      <c r="AI69" s="66"/>
      <c r="AJ69" s="66"/>
      <c r="AK69" s="282"/>
      <c r="AL69" s="14"/>
      <c r="AM69" s="66"/>
      <c r="AN69" s="66"/>
      <c r="AO69" s="66"/>
      <c r="AP69" s="66"/>
      <c r="AQ69" s="71"/>
    </row>
    <row r="70" spans="1:43" x14ac:dyDescent="0.2">
      <c r="A70" s="14"/>
      <c r="B70" s="14"/>
      <c r="C70" s="14"/>
      <c r="D70" s="251" t="s">
        <v>146</v>
      </c>
      <c r="E70" s="252" t="s">
        <v>401</v>
      </c>
      <c r="F70" s="253">
        <f>B4+(56*B6)</f>
        <v>57</v>
      </c>
      <c r="G70" s="333"/>
      <c r="H70" s="334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K70" s="76"/>
      <c r="AL70" s="76"/>
    </row>
    <row r="71" spans="1:43" x14ac:dyDescent="0.2">
      <c r="A71" s="14"/>
      <c r="B71" s="14"/>
      <c r="C71" s="14"/>
      <c r="D71" s="251" t="s">
        <v>400</v>
      </c>
      <c r="E71" s="252" t="s">
        <v>401</v>
      </c>
      <c r="F71" s="253">
        <f>B4+(57*B6)</f>
        <v>58</v>
      </c>
      <c r="G71" s="333"/>
      <c r="H71" s="334"/>
    </row>
    <row r="72" spans="1:43" x14ac:dyDescent="0.2">
      <c r="A72" s="14"/>
      <c r="B72" s="14"/>
      <c r="C72" s="14"/>
      <c r="D72" s="251" t="s">
        <v>469</v>
      </c>
      <c r="E72" s="252" t="s">
        <v>401</v>
      </c>
      <c r="F72" s="253">
        <f>B4+(58*B6)</f>
        <v>59</v>
      </c>
      <c r="G72" s="333"/>
      <c r="H72" s="334"/>
    </row>
    <row r="73" spans="1:43" x14ac:dyDescent="0.2">
      <c r="A73" s="14"/>
      <c r="B73" s="14"/>
      <c r="C73" s="14"/>
      <c r="D73" s="251" t="s">
        <v>523</v>
      </c>
      <c r="E73" s="252" t="s">
        <v>401</v>
      </c>
      <c r="F73" s="264">
        <f>B4+(59*B6)</f>
        <v>60</v>
      </c>
      <c r="G73" s="333"/>
      <c r="H73" s="334"/>
    </row>
    <row r="74" spans="1:43" x14ac:dyDescent="0.2">
      <c r="A74" s="14"/>
      <c r="B74" s="14"/>
      <c r="C74" s="14"/>
      <c r="D74" s="251" t="s">
        <v>138</v>
      </c>
      <c r="E74" s="252" t="s">
        <v>401</v>
      </c>
      <c r="F74" s="264">
        <f>B4+(60*B6)</f>
        <v>61</v>
      </c>
      <c r="G74" s="333"/>
      <c r="H74" s="334"/>
    </row>
    <row r="75" spans="1:43" x14ac:dyDescent="0.2">
      <c r="A75" s="14"/>
      <c r="B75" s="14"/>
      <c r="C75" s="14"/>
      <c r="D75" s="251" t="s">
        <v>18</v>
      </c>
      <c r="E75" s="252" t="s">
        <v>401</v>
      </c>
      <c r="F75" s="253">
        <f>B4+(61*B6)</f>
        <v>62</v>
      </c>
      <c r="G75" s="333"/>
      <c r="H75" s="334"/>
    </row>
    <row r="76" spans="1:43" x14ac:dyDescent="0.2">
      <c r="A76" s="14"/>
      <c r="B76" s="14"/>
      <c r="C76" s="14"/>
      <c r="D76" s="251" t="s">
        <v>50</v>
      </c>
      <c r="E76" s="252" t="s">
        <v>401</v>
      </c>
      <c r="F76" s="253">
        <f>B4+(62*B6)</f>
        <v>63</v>
      </c>
      <c r="G76" s="333"/>
      <c r="H76" s="334"/>
    </row>
    <row r="77" spans="1:43" x14ac:dyDescent="0.2">
      <c r="A77" s="14"/>
      <c r="B77" s="14"/>
      <c r="C77" s="14"/>
      <c r="D77" s="251" t="s">
        <v>86</v>
      </c>
      <c r="E77" s="252" t="s">
        <v>401</v>
      </c>
      <c r="F77" s="264">
        <f>B4+(63*B6)</f>
        <v>64</v>
      </c>
      <c r="G77" s="333"/>
      <c r="H77" s="334"/>
    </row>
    <row r="78" spans="1:43" x14ac:dyDescent="0.2">
      <c r="A78" s="14"/>
      <c r="B78" s="14"/>
      <c r="C78" s="14"/>
      <c r="D78" s="251" t="s">
        <v>29</v>
      </c>
      <c r="E78" s="252" t="s">
        <v>401</v>
      </c>
      <c r="F78" s="264">
        <f>B4+(64*B6)</f>
        <v>65</v>
      </c>
      <c r="G78" s="333"/>
      <c r="H78" s="334"/>
    </row>
    <row r="79" spans="1:43" x14ac:dyDescent="0.2">
      <c r="A79" s="14"/>
      <c r="B79" s="14"/>
      <c r="C79" s="14"/>
      <c r="D79" s="251" t="s">
        <v>122</v>
      </c>
      <c r="E79" s="252" t="s">
        <v>401</v>
      </c>
      <c r="F79" s="253">
        <f>B4+(65*B6)</f>
        <v>66</v>
      </c>
      <c r="G79" s="333"/>
      <c r="H79" s="334"/>
    </row>
    <row r="80" spans="1:43" x14ac:dyDescent="0.2">
      <c r="A80" s="14"/>
      <c r="B80" s="14"/>
      <c r="C80" s="14"/>
      <c r="D80" s="251" t="s">
        <v>142</v>
      </c>
      <c r="E80" s="252" t="s">
        <v>401</v>
      </c>
      <c r="F80" s="253">
        <f>B4+(66*B6)</f>
        <v>67</v>
      </c>
      <c r="G80" s="333"/>
      <c r="H80" s="334"/>
    </row>
    <row r="81" spans="1:8" x14ac:dyDescent="0.2">
      <c r="A81" s="14"/>
      <c r="B81" s="14"/>
      <c r="C81" s="14"/>
      <c r="D81" s="251" t="s">
        <v>47</v>
      </c>
      <c r="E81" s="252" t="s">
        <v>401</v>
      </c>
      <c r="F81" s="264">
        <f>B4+(67*B6)</f>
        <v>68</v>
      </c>
      <c r="G81" s="333"/>
      <c r="H81" s="334"/>
    </row>
    <row r="82" spans="1:8" x14ac:dyDescent="0.2">
      <c r="A82" s="14"/>
      <c r="B82" s="14"/>
      <c r="C82" s="14"/>
      <c r="D82" s="251" t="s">
        <v>61</v>
      </c>
      <c r="E82" s="252" t="s">
        <v>401</v>
      </c>
      <c r="F82" s="264">
        <f>B4+(68*B6)</f>
        <v>69</v>
      </c>
      <c r="G82" s="333"/>
      <c r="H82" s="334"/>
    </row>
    <row r="83" spans="1:8" x14ac:dyDescent="0.2">
      <c r="A83" s="14"/>
      <c r="B83" s="14"/>
      <c r="C83" s="14"/>
      <c r="D83" s="251" t="s">
        <v>44</v>
      </c>
      <c r="E83" s="252" t="s">
        <v>401</v>
      </c>
      <c r="F83" s="253">
        <f>B4+(69*B6)</f>
        <v>70</v>
      </c>
      <c r="G83" s="333"/>
      <c r="H83" s="334"/>
    </row>
    <row r="84" spans="1:8" x14ac:dyDescent="0.2">
      <c r="A84" s="14"/>
      <c r="B84" s="14"/>
      <c r="C84" s="14"/>
      <c r="D84" s="251" t="s">
        <v>73</v>
      </c>
      <c r="E84" s="252" t="s">
        <v>401</v>
      </c>
      <c r="F84" s="253">
        <f>B4+(70*B6)</f>
        <v>71</v>
      </c>
      <c r="G84" s="333"/>
      <c r="H84" s="334"/>
    </row>
    <row r="85" spans="1:8" x14ac:dyDescent="0.2">
      <c r="A85" s="14"/>
      <c r="B85" s="14"/>
      <c r="C85" s="14"/>
      <c r="D85" s="251" t="s">
        <v>165</v>
      </c>
      <c r="E85" s="252" t="s">
        <v>401</v>
      </c>
      <c r="F85" s="253">
        <f>B4+(71*B6)</f>
        <v>72</v>
      </c>
      <c r="G85" s="333"/>
      <c r="H85" s="334"/>
    </row>
    <row r="86" spans="1:8" x14ac:dyDescent="0.2">
      <c r="A86" s="14"/>
      <c r="B86" s="14"/>
      <c r="C86" s="14"/>
      <c r="D86" s="251" t="s">
        <v>366</v>
      </c>
      <c r="E86" s="252" t="s">
        <v>401</v>
      </c>
      <c r="F86" s="253">
        <f>B4+(72*B6)</f>
        <v>73</v>
      </c>
      <c r="G86" s="333"/>
      <c r="H86" s="334"/>
    </row>
    <row r="87" spans="1:8" x14ac:dyDescent="0.2">
      <c r="A87" s="14"/>
      <c r="B87" s="14"/>
      <c r="C87" s="14"/>
      <c r="D87" s="251" t="s">
        <v>480</v>
      </c>
      <c r="E87" s="252" t="s">
        <v>401</v>
      </c>
      <c r="F87" s="264">
        <f>B4+(73*B6)</f>
        <v>74</v>
      </c>
      <c r="G87" s="333"/>
      <c r="H87" s="334"/>
    </row>
    <row r="88" spans="1:8" x14ac:dyDescent="0.2">
      <c r="A88" s="14"/>
      <c r="B88" s="14"/>
      <c r="C88" s="14"/>
      <c r="D88" s="251" t="s">
        <v>520</v>
      </c>
      <c r="E88" s="252" t="s">
        <v>401</v>
      </c>
      <c r="F88" s="264">
        <f>B4+(74*B6)</f>
        <v>75</v>
      </c>
      <c r="G88" s="333"/>
      <c r="H88" s="334"/>
    </row>
    <row r="89" spans="1:8" x14ac:dyDescent="0.2">
      <c r="A89" s="14"/>
      <c r="B89" s="14"/>
      <c r="C89" s="14"/>
      <c r="D89" s="251" t="s">
        <v>15</v>
      </c>
      <c r="E89" s="252" t="s">
        <v>401</v>
      </c>
      <c r="F89" s="253">
        <f>B4+(75*B6)</f>
        <v>76</v>
      </c>
      <c r="G89" s="333"/>
      <c r="H89" s="334"/>
    </row>
    <row r="90" spans="1:8" x14ac:dyDescent="0.2">
      <c r="A90" s="14"/>
      <c r="B90" s="14"/>
      <c r="C90" s="14"/>
      <c r="D90" s="251" t="s">
        <v>21</v>
      </c>
      <c r="E90" s="252" t="s">
        <v>401</v>
      </c>
      <c r="F90" s="253">
        <f>B4+(76*B6)</f>
        <v>77</v>
      </c>
      <c r="G90" s="333"/>
      <c r="H90" s="334"/>
    </row>
    <row r="91" spans="1:8" x14ac:dyDescent="0.2">
      <c r="A91" s="14"/>
      <c r="B91" s="14"/>
      <c r="C91" s="14"/>
      <c r="D91" s="251" t="s">
        <v>94</v>
      </c>
      <c r="E91" s="252" t="s">
        <v>401</v>
      </c>
      <c r="F91" s="264">
        <f>B4+(77*B6)</f>
        <v>78</v>
      </c>
      <c r="G91" s="333"/>
      <c r="H91" s="334"/>
    </row>
    <row r="92" spans="1:8" x14ac:dyDescent="0.2">
      <c r="A92" s="14"/>
      <c r="B92" s="14"/>
      <c r="C92" s="14"/>
      <c r="D92" s="251" t="s">
        <v>152</v>
      </c>
      <c r="E92" s="252" t="s">
        <v>401</v>
      </c>
      <c r="F92" s="264">
        <f>B4+(78*B6)</f>
        <v>79</v>
      </c>
      <c r="G92" s="333"/>
      <c r="H92" s="334"/>
    </row>
    <row r="93" spans="1:8" x14ac:dyDescent="0.2">
      <c r="A93" s="14"/>
      <c r="B93" s="14"/>
      <c r="C93" s="14"/>
      <c r="D93" s="251" t="s">
        <v>35</v>
      </c>
      <c r="E93" s="252" t="s">
        <v>401</v>
      </c>
      <c r="F93" s="253">
        <f>B4+(79*B6)</f>
        <v>80</v>
      </c>
      <c r="G93" s="333"/>
      <c r="H93" s="334"/>
    </row>
    <row r="94" spans="1:8" x14ac:dyDescent="0.2">
      <c r="A94" s="14"/>
      <c r="B94" s="14"/>
      <c r="C94" s="14"/>
      <c r="D94" s="251" t="s">
        <v>106</v>
      </c>
      <c r="E94" s="252" t="s">
        <v>401</v>
      </c>
      <c r="F94" s="253">
        <f>B4+(80*B6)</f>
        <v>81</v>
      </c>
      <c r="G94" s="333"/>
      <c r="H94" s="334"/>
    </row>
    <row r="95" spans="1:8" x14ac:dyDescent="0.2">
      <c r="A95" s="14"/>
      <c r="B95" s="14"/>
      <c r="C95" s="14"/>
      <c r="D95" s="251" t="s">
        <v>68</v>
      </c>
      <c r="E95" s="252" t="s">
        <v>401</v>
      </c>
      <c r="F95" s="264">
        <f>B4+(81*B6)</f>
        <v>82</v>
      </c>
      <c r="G95" s="333"/>
      <c r="H95" s="334"/>
    </row>
    <row r="96" spans="1:8" x14ac:dyDescent="0.2">
      <c r="A96" s="14"/>
      <c r="B96" s="14"/>
      <c r="C96" s="14"/>
      <c r="D96" s="251" t="s">
        <v>81</v>
      </c>
      <c r="E96" s="252" t="s">
        <v>401</v>
      </c>
      <c r="F96" s="264">
        <f>B4+(82*B6)</f>
        <v>83</v>
      </c>
      <c r="G96" s="333"/>
      <c r="H96" s="334"/>
    </row>
    <row r="97" spans="1:8" x14ac:dyDescent="0.2">
      <c r="A97" s="14"/>
      <c r="B97" s="14"/>
      <c r="C97" s="14"/>
      <c r="D97" s="251" t="s">
        <v>70</v>
      </c>
      <c r="E97" s="252" t="s">
        <v>401</v>
      </c>
      <c r="F97" s="253">
        <f>B4+(83*B6)</f>
        <v>84</v>
      </c>
      <c r="G97" s="333"/>
      <c r="H97" s="334"/>
    </row>
    <row r="98" spans="1:8" x14ac:dyDescent="0.2">
      <c r="A98" s="14"/>
      <c r="B98" s="14"/>
      <c r="C98" s="14"/>
      <c r="D98" s="251" t="s">
        <v>162</v>
      </c>
      <c r="E98" s="252" t="s">
        <v>401</v>
      </c>
      <c r="F98" s="253">
        <f>B4+(84*B6)</f>
        <v>85</v>
      </c>
      <c r="G98" s="333"/>
      <c r="H98" s="334"/>
    </row>
    <row r="99" spans="1:8" x14ac:dyDescent="0.2">
      <c r="A99" s="14"/>
      <c r="B99" s="14"/>
      <c r="C99" s="14"/>
      <c r="D99" s="251" t="s">
        <v>88</v>
      </c>
      <c r="E99" s="252" t="s">
        <v>401</v>
      </c>
      <c r="F99" s="253">
        <f>B4+(85*B6)</f>
        <v>86</v>
      </c>
      <c r="G99" s="333"/>
      <c r="H99" s="334"/>
    </row>
    <row r="100" spans="1:8" x14ac:dyDescent="0.2">
      <c r="A100" s="14"/>
      <c r="B100" s="14"/>
      <c r="C100" s="14"/>
      <c r="D100" s="251" t="s">
        <v>77</v>
      </c>
      <c r="E100" s="252" t="s">
        <v>401</v>
      </c>
      <c r="F100" s="253">
        <f>B4+(86*B6)</f>
        <v>87</v>
      </c>
      <c r="G100" s="333"/>
      <c r="H100" s="334"/>
    </row>
    <row r="101" spans="1:8" x14ac:dyDescent="0.2">
      <c r="A101" s="14"/>
      <c r="B101" s="14"/>
      <c r="C101" s="14"/>
      <c r="D101" s="251" t="s">
        <v>369</v>
      </c>
      <c r="E101" s="252" t="s">
        <v>401</v>
      </c>
      <c r="F101" s="264">
        <f>B4+(87*B6)</f>
        <v>88</v>
      </c>
      <c r="G101" s="333"/>
      <c r="H101" s="334"/>
    </row>
    <row r="102" spans="1:8" x14ac:dyDescent="0.2">
      <c r="A102" s="14"/>
      <c r="B102" s="14"/>
      <c r="C102" s="14"/>
      <c r="D102" s="251" t="s">
        <v>484</v>
      </c>
      <c r="E102" s="252" t="s">
        <v>401</v>
      </c>
      <c r="F102" s="264">
        <f>B4+(88*B6)</f>
        <v>89</v>
      </c>
      <c r="G102" s="333"/>
      <c r="H102" s="334"/>
    </row>
    <row r="103" spans="1:8" x14ac:dyDescent="0.2">
      <c r="A103" s="14"/>
      <c r="B103" s="14"/>
      <c r="C103" s="14"/>
      <c r="D103" s="251" t="s">
        <v>529</v>
      </c>
      <c r="E103" s="252" t="s">
        <v>401</v>
      </c>
      <c r="F103" s="253">
        <f>B4+(89*B6)</f>
        <v>90</v>
      </c>
      <c r="G103" s="333"/>
      <c r="H103" s="334"/>
    </row>
    <row r="104" spans="1:8" x14ac:dyDescent="0.2">
      <c r="A104" s="14"/>
      <c r="B104" s="14"/>
      <c r="C104" s="14"/>
      <c r="D104" s="251" t="s">
        <v>84</v>
      </c>
      <c r="E104" s="252" t="s">
        <v>401</v>
      </c>
      <c r="F104" s="253">
        <f>B4+(90*B6)</f>
        <v>91</v>
      </c>
      <c r="G104" s="333"/>
      <c r="H104" s="334"/>
    </row>
    <row r="105" spans="1:8" x14ac:dyDescent="0.2">
      <c r="A105" s="14"/>
      <c r="B105" s="14"/>
      <c r="C105" s="14"/>
      <c r="D105" s="251" t="s">
        <v>87</v>
      </c>
      <c r="E105" s="252" t="s">
        <v>401</v>
      </c>
      <c r="F105" s="264">
        <f>B4+(91*B6)</f>
        <v>92</v>
      </c>
      <c r="G105" s="333"/>
      <c r="H105" s="334"/>
    </row>
    <row r="106" spans="1:8" x14ac:dyDescent="0.2">
      <c r="A106" s="14"/>
      <c r="B106" s="14"/>
      <c r="C106" s="14"/>
      <c r="D106" s="251" t="s">
        <v>163</v>
      </c>
      <c r="E106" s="252" t="s">
        <v>401</v>
      </c>
      <c r="F106" s="264">
        <f>B4+(92*B6)</f>
        <v>93</v>
      </c>
      <c r="G106" s="333"/>
      <c r="H106" s="334"/>
    </row>
    <row r="107" spans="1:8" x14ac:dyDescent="0.2">
      <c r="A107" s="14"/>
      <c r="B107" s="14"/>
      <c r="C107" s="14"/>
      <c r="D107" s="251" t="s">
        <v>69</v>
      </c>
      <c r="E107" s="252" t="s">
        <v>401</v>
      </c>
      <c r="F107" s="253">
        <f>B4+(93*B6)</f>
        <v>94</v>
      </c>
      <c r="G107" s="333"/>
      <c r="H107" s="334"/>
    </row>
    <row r="108" spans="1:8" x14ac:dyDescent="0.2">
      <c r="A108" s="14"/>
      <c r="B108" s="14"/>
      <c r="C108" s="14"/>
      <c r="D108" s="251" t="s">
        <v>80</v>
      </c>
      <c r="E108" s="252" t="s">
        <v>401</v>
      </c>
      <c r="F108" s="253">
        <f>B4+(94*B6)</f>
        <v>95</v>
      </c>
      <c r="G108" s="333"/>
      <c r="H108" s="334"/>
    </row>
    <row r="109" spans="1:8" x14ac:dyDescent="0.2">
      <c r="A109" s="14"/>
      <c r="B109" s="14"/>
      <c r="C109" s="14"/>
      <c r="D109" s="251" t="s">
        <v>71</v>
      </c>
      <c r="E109" s="252" t="s">
        <v>401</v>
      </c>
      <c r="F109" s="264">
        <f>B4+(95*B6)</f>
        <v>96</v>
      </c>
      <c r="G109" s="333"/>
      <c r="H109" s="334"/>
    </row>
    <row r="110" spans="1:8" x14ac:dyDescent="0.2">
      <c r="A110" s="14"/>
      <c r="B110" s="14"/>
      <c r="C110" s="14"/>
      <c r="D110" s="251" t="s">
        <v>103</v>
      </c>
      <c r="E110" s="252" t="s">
        <v>401</v>
      </c>
      <c r="F110" s="264">
        <f>B4+(96*B6)</f>
        <v>97</v>
      </c>
      <c r="G110" s="333"/>
      <c r="H110" s="334"/>
    </row>
    <row r="111" spans="1:8" x14ac:dyDescent="0.2">
      <c r="A111" s="14"/>
      <c r="B111" s="14"/>
      <c r="C111" s="14"/>
      <c r="D111" s="251" t="s">
        <v>40</v>
      </c>
      <c r="E111" s="252" t="s">
        <v>401</v>
      </c>
      <c r="F111" s="253">
        <f>B4+(97*B6)</f>
        <v>98</v>
      </c>
      <c r="G111" s="333"/>
      <c r="H111" s="334"/>
    </row>
    <row r="112" spans="1:8" x14ac:dyDescent="0.2">
      <c r="A112" s="14"/>
      <c r="B112" s="14"/>
      <c r="C112" s="14"/>
      <c r="D112" s="251" t="s">
        <v>153</v>
      </c>
      <c r="E112" s="252" t="s">
        <v>401</v>
      </c>
      <c r="F112" s="253">
        <f>B4+(98*B6)</f>
        <v>99</v>
      </c>
      <c r="G112" s="333"/>
      <c r="H112" s="334"/>
    </row>
    <row r="113" spans="1:8" x14ac:dyDescent="0.2">
      <c r="A113" s="14"/>
      <c r="B113" s="14"/>
      <c r="C113" s="14"/>
      <c r="D113" s="251" t="s">
        <v>95</v>
      </c>
      <c r="E113" s="252" t="s">
        <v>401</v>
      </c>
      <c r="F113" s="253">
        <f>B4+(99*B6)</f>
        <v>100</v>
      </c>
      <c r="G113" s="333"/>
      <c r="H113" s="334"/>
    </row>
    <row r="114" spans="1:8" x14ac:dyDescent="0.2">
      <c r="A114" s="14"/>
      <c r="B114" s="14"/>
      <c r="C114" s="14"/>
      <c r="D114" s="251" t="s">
        <v>32</v>
      </c>
      <c r="E114" s="252" t="s">
        <v>401</v>
      </c>
      <c r="F114" s="253">
        <f>B4+(100*B6)</f>
        <v>101</v>
      </c>
      <c r="G114" s="333"/>
      <c r="H114" s="334"/>
    </row>
    <row r="115" spans="1:8" x14ac:dyDescent="0.2">
      <c r="A115" s="14"/>
      <c r="B115" s="14"/>
      <c r="C115" s="14"/>
      <c r="D115" s="251" t="s">
        <v>12</v>
      </c>
      <c r="E115" s="252" t="s">
        <v>401</v>
      </c>
      <c r="F115" s="264">
        <f>B4+(101*B6)</f>
        <v>102</v>
      </c>
      <c r="G115" s="333"/>
      <c r="H115" s="334"/>
    </row>
    <row r="116" spans="1:8" x14ac:dyDescent="0.2">
      <c r="A116" s="14"/>
      <c r="B116" s="14"/>
      <c r="C116" s="14"/>
      <c r="D116" s="251" t="s">
        <v>391</v>
      </c>
      <c r="E116" s="252" t="s">
        <v>401</v>
      </c>
      <c r="F116" s="264">
        <f>B4+(102*B6)</f>
        <v>103</v>
      </c>
      <c r="G116" s="333"/>
      <c r="H116" s="334"/>
    </row>
    <row r="117" spans="1:8" x14ac:dyDescent="0.2">
      <c r="A117" s="14"/>
      <c r="B117" s="14"/>
      <c r="C117" s="14"/>
      <c r="D117" s="251" t="s">
        <v>498</v>
      </c>
      <c r="E117" s="252" t="s">
        <v>401</v>
      </c>
      <c r="F117" s="253">
        <f>B4+(103*B6)</f>
        <v>104</v>
      </c>
      <c r="G117" s="333"/>
      <c r="H117" s="334"/>
    </row>
    <row r="118" spans="1:8" x14ac:dyDescent="0.2">
      <c r="A118" s="14"/>
      <c r="B118" s="14"/>
      <c r="C118" s="14"/>
      <c r="D118" s="251" t="s">
        <v>515</v>
      </c>
      <c r="E118" s="252" t="s">
        <v>401</v>
      </c>
      <c r="F118" s="253">
        <f>B4+(104*B6)</f>
        <v>105</v>
      </c>
      <c r="G118" s="333"/>
      <c r="H118" s="334"/>
    </row>
    <row r="119" spans="1:8" x14ac:dyDescent="0.2">
      <c r="A119" s="14"/>
      <c r="B119" s="14"/>
      <c r="C119" s="14"/>
      <c r="D119" s="251" t="s">
        <v>166</v>
      </c>
      <c r="E119" s="252" t="s">
        <v>401</v>
      </c>
      <c r="F119" s="264">
        <f>B4+(105*B6)</f>
        <v>106</v>
      </c>
      <c r="G119" s="333"/>
      <c r="H119" s="334"/>
    </row>
    <row r="120" spans="1:8" x14ac:dyDescent="0.2">
      <c r="A120" s="14"/>
      <c r="B120" s="14"/>
      <c r="C120" s="14"/>
      <c r="D120" s="251" t="s">
        <v>66</v>
      </c>
      <c r="E120" s="252" t="s">
        <v>401</v>
      </c>
      <c r="F120" s="264">
        <f>B4+(106*B6)</f>
        <v>107</v>
      </c>
      <c r="G120" s="333"/>
      <c r="H120" s="334"/>
    </row>
    <row r="121" spans="1:8" x14ac:dyDescent="0.2">
      <c r="A121" s="14"/>
      <c r="B121" s="14"/>
      <c r="C121" s="14"/>
      <c r="D121" s="251" t="s">
        <v>51</v>
      </c>
      <c r="E121" s="252" t="s">
        <v>401</v>
      </c>
      <c r="F121" s="253">
        <f>B4+(107*B6)</f>
        <v>108</v>
      </c>
      <c r="G121" s="333"/>
      <c r="H121" s="334"/>
    </row>
    <row r="122" spans="1:8" x14ac:dyDescent="0.2">
      <c r="A122" s="14"/>
      <c r="B122" s="14"/>
      <c r="C122" s="14"/>
      <c r="D122" s="251" t="s">
        <v>56</v>
      </c>
      <c r="E122" s="252" t="s">
        <v>401</v>
      </c>
      <c r="F122" s="253">
        <f>B4+(108*B6)</f>
        <v>109</v>
      </c>
      <c r="G122" s="333"/>
      <c r="H122" s="334"/>
    </row>
    <row r="123" spans="1:8" x14ac:dyDescent="0.2">
      <c r="A123" s="14"/>
      <c r="B123" s="14"/>
      <c r="C123" s="14"/>
      <c r="D123" s="251" t="s">
        <v>48</v>
      </c>
      <c r="E123" s="252" t="s">
        <v>401</v>
      </c>
      <c r="F123" s="264">
        <f>B4+(109*B6)</f>
        <v>110</v>
      </c>
      <c r="G123" s="333"/>
      <c r="H123" s="334"/>
    </row>
    <row r="124" spans="1:8" x14ac:dyDescent="0.2">
      <c r="A124" s="14"/>
      <c r="B124" s="14"/>
      <c r="C124" s="14"/>
      <c r="D124" s="251" t="s">
        <v>145</v>
      </c>
      <c r="E124" s="252" t="s">
        <v>401</v>
      </c>
      <c r="F124" s="264">
        <f>B4+(110*B6)</f>
        <v>111</v>
      </c>
      <c r="G124" s="333"/>
      <c r="H124" s="334"/>
    </row>
    <row r="125" spans="1:8" x14ac:dyDescent="0.2">
      <c r="A125" s="14"/>
      <c r="B125" s="14"/>
      <c r="C125" s="14"/>
      <c r="D125" s="251" t="s">
        <v>119</v>
      </c>
      <c r="E125" s="252" t="s">
        <v>401</v>
      </c>
      <c r="F125" s="253">
        <f>B4+(111*B6)</f>
        <v>112</v>
      </c>
      <c r="G125" s="333"/>
      <c r="H125" s="334"/>
    </row>
    <row r="126" spans="1:8" x14ac:dyDescent="0.2">
      <c r="A126" s="14"/>
      <c r="B126" s="14"/>
      <c r="C126" s="14"/>
      <c r="D126" s="251" t="s">
        <v>24</v>
      </c>
      <c r="E126" s="252" t="s">
        <v>401</v>
      </c>
      <c r="F126" s="253">
        <f>B4+(112*B6)</f>
        <v>113</v>
      </c>
      <c r="G126" s="333"/>
      <c r="H126" s="334"/>
    </row>
    <row r="127" spans="1:8" x14ac:dyDescent="0.2">
      <c r="A127" s="14"/>
      <c r="B127" s="14"/>
      <c r="C127" s="14"/>
      <c r="D127" s="251" t="s">
        <v>89</v>
      </c>
      <c r="E127" s="252" t="s">
        <v>401</v>
      </c>
      <c r="F127" s="253">
        <f>B4+(113*B6)</f>
        <v>114</v>
      </c>
      <c r="G127" s="333"/>
      <c r="H127" s="334"/>
    </row>
    <row r="128" spans="1:8" x14ac:dyDescent="0.2">
      <c r="A128" s="14"/>
      <c r="B128" s="14"/>
      <c r="C128" s="14"/>
      <c r="D128" s="251" t="s">
        <v>45</v>
      </c>
      <c r="E128" s="252" t="s">
        <v>401</v>
      </c>
      <c r="F128" s="253">
        <f>B4+(114*B6)</f>
        <v>115</v>
      </c>
      <c r="G128" s="333"/>
      <c r="H128" s="334"/>
    </row>
    <row r="129" spans="1:8" x14ac:dyDescent="0.2">
      <c r="A129" s="14"/>
      <c r="B129" s="14"/>
      <c r="C129" s="14"/>
      <c r="D129" s="251" t="s">
        <v>9</v>
      </c>
      <c r="E129" s="252" t="s">
        <v>401</v>
      </c>
      <c r="F129" s="264">
        <f>B4+(115*B6)</f>
        <v>116</v>
      </c>
      <c r="G129" s="333"/>
      <c r="H129" s="334"/>
    </row>
    <row r="130" spans="1:8" x14ac:dyDescent="0.2">
      <c r="A130" s="14"/>
      <c r="B130" s="14"/>
      <c r="C130" s="14"/>
      <c r="D130" s="251" t="s">
        <v>139</v>
      </c>
      <c r="E130" s="252" t="s">
        <v>401</v>
      </c>
      <c r="F130" s="264">
        <f>B4+(116*B6)</f>
        <v>117</v>
      </c>
      <c r="G130" s="333"/>
      <c r="H130" s="334"/>
    </row>
    <row r="131" spans="1:8" x14ac:dyDescent="0.2">
      <c r="A131" s="14"/>
      <c r="B131" s="14"/>
      <c r="C131" s="14"/>
      <c r="D131" s="251" t="s">
        <v>385</v>
      </c>
      <c r="E131" s="252" t="s">
        <v>401</v>
      </c>
      <c r="F131" s="253">
        <f>B4+(117*B6)</f>
        <v>118</v>
      </c>
      <c r="G131" s="333"/>
      <c r="H131" s="334"/>
    </row>
    <row r="132" spans="1:8" x14ac:dyDescent="0.2">
      <c r="A132" s="14"/>
      <c r="B132" s="14"/>
      <c r="C132" s="14"/>
      <c r="D132" s="251" t="s">
        <v>474</v>
      </c>
      <c r="E132" s="252" t="s">
        <v>401</v>
      </c>
      <c r="F132" s="253">
        <f>B4+(118*B6)</f>
        <v>119</v>
      </c>
      <c r="G132" s="333"/>
      <c r="H132" s="334"/>
    </row>
    <row r="133" spans="1:8" x14ac:dyDescent="0.2">
      <c r="A133" s="14"/>
      <c r="B133" s="14"/>
      <c r="C133" s="14"/>
      <c r="D133" s="251" t="s">
        <v>544</v>
      </c>
      <c r="E133" s="252" t="s">
        <v>401</v>
      </c>
      <c r="F133" s="264">
        <f>B4+(119*B6)</f>
        <v>120</v>
      </c>
      <c r="G133" s="333"/>
      <c r="H133" s="334"/>
    </row>
    <row r="134" spans="1:8" x14ac:dyDescent="0.2">
      <c r="A134" s="14"/>
      <c r="B134" s="14"/>
      <c r="C134" s="14"/>
      <c r="D134" s="251" t="s">
        <v>141</v>
      </c>
      <c r="E134" s="252" t="s">
        <v>401</v>
      </c>
      <c r="F134" s="264">
        <f>B4+(120*B6)</f>
        <v>121</v>
      </c>
      <c r="G134" s="333"/>
      <c r="H134" s="334"/>
    </row>
    <row r="135" spans="1:8" x14ac:dyDescent="0.2">
      <c r="A135" s="14"/>
      <c r="B135" s="14"/>
      <c r="C135" s="14"/>
      <c r="D135" s="251" t="s">
        <v>134</v>
      </c>
      <c r="E135" s="252" t="s">
        <v>401</v>
      </c>
      <c r="F135" s="253">
        <f>B4+(121*B6)</f>
        <v>122</v>
      </c>
      <c r="G135" s="333"/>
      <c r="H135" s="334"/>
    </row>
    <row r="136" spans="1:8" x14ac:dyDescent="0.2">
      <c r="A136" s="14"/>
      <c r="B136" s="14"/>
      <c r="C136" s="14"/>
      <c r="D136" s="251" t="s">
        <v>22</v>
      </c>
      <c r="E136" s="252" t="s">
        <v>401</v>
      </c>
      <c r="F136" s="253">
        <f>B4+(122*B6)</f>
        <v>123</v>
      </c>
      <c r="G136" s="333"/>
      <c r="H136" s="334"/>
    </row>
    <row r="137" spans="1:8" x14ac:dyDescent="0.2">
      <c r="A137" s="14"/>
      <c r="B137" s="14"/>
      <c r="C137" s="14"/>
      <c r="D137" s="251" t="s">
        <v>108</v>
      </c>
      <c r="E137" s="252" t="s">
        <v>401</v>
      </c>
      <c r="F137" s="264">
        <f>B4+(123*B6)</f>
        <v>124</v>
      </c>
      <c r="G137" s="333"/>
      <c r="H137" s="334"/>
    </row>
    <row r="138" spans="1:8" x14ac:dyDescent="0.2">
      <c r="A138" s="14"/>
      <c r="B138" s="14"/>
      <c r="C138" s="14"/>
      <c r="D138" s="251" t="s">
        <v>107</v>
      </c>
      <c r="E138" s="252" t="s">
        <v>401</v>
      </c>
      <c r="F138" s="264">
        <f>B4+(124*B6)</f>
        <v>125</v>
      </c>
      <c r="G138" s="333"/>
      <c r="H138" s="334"/>
    </row>
    <row r="139" spans="1:8" x14ac:dyDescent="0.2">
      <c r="A139" s="14"/>
      <c r="B139" s="14"/>
      <c r="C139" s="14"/>
      <c r="D139" s="251" t="s">
        <v>58</v>
      </c>
      <c r="E139" s="252" t="s">
        <v>401</v>
      </c>
      <c r="F139" s="253">
        <f>B4+(125*B6)</f>
        <v>126</v>
      </c>
      <c r="G139" s="333"/>
      <c r="H139" s="334"/>
    </row>
    <row r="140" spans="1:8" x14ac:dyDescent="0.2">
      <c r="A140" s="14"/>
      <c r="B140" s="14"/>
      <c r="C140" s="14"/>
      <c r="D140" s="251" t="s">
        <v>14</v>
      </c>
      <c r="E140" s="252" t="s">
        <v>401</v>
      </c>
      <c r="F140" s="253">
        <f>B4+(126*B6)</f>
        <v>127</v>
      </c>
      <c r="G140" s="333"/>
      <c r="H140" s="334"/>
    </row>
    <row r="141" spans="1:8" x14ac:dyDescent="0.2">
      <c r="A141" s="14"/>
      <c r="B141" s="14"/>
      <c r="C141" s="14"/>
      <c r="D141" s="251" t="s">
        <v>104</v>
      </c>
      <c r="E141" s="252" t="s">
        <v>401</v>
      </c>
      <c r="F141" s="253">
        <f>B4+(127*B6)</f>
        <v>128</v>
      </c>
      <c r="G141" s="333"/>
      <c r="H141" s="334"/>
    </row>
    <row r="142" spans="1:8" x14ac:dyDescent="0.2">
      <c r="A142" s="14"/>
      <c r="B142" s="14"/>
      <c r="C142" s="14"/>
      <c r="D142" s="251" t="s">
        <v>36</v>
      </c>
      <c r="E142" s="252" t="s">
        <v>401</v>
      </c>
      <c r="F142" s="253">
        <f>B4+(128*B6)</f>
        <v>129</v>
      </c>
      <c r="G142" s="333"/>
      <c r="H142" s="334"/>
    </row>
    <row r="143" spans="1:8" x14ac:dyDescent="0.2">
      <c r="A143" s="14"/>
      <c r="B143" s="14"/>
      <c r="C143" s="14"/>
      <c r="D143" s="251" t="s">
        <v>128</v>
      </c>
      <c r="E143" s="252" t="s">
        <v>401</v>
      </c>
      <c r="F143" s="264">
        <f>B4+(129*B6)</f>
        <v>130</v>
      </c>
      <c r="G143" s="333"/>
      <c r="H143" s="334"/>
    </row>
    <row r="144" spans="1:8" x14ac:dyDescent="0.2">
      <c r="A144" s="14"/>
      <c r="B144" s="14"/>
      <c r="C144" s="14"/>
      <c r="D144" s="251" t="s">
        <v>148</v>
      </c>
      <c r="E144" s="252" t="s">
        <v>401</v>
      </c>
      <c r="F144" s="264">
        <f>B4+(130*B6)</f>
        <v>131</v>
      </c>
      <c r="G144" s="333"/>
      <c r="H144" s="334"/>
    </row>
    <row r="145" spans="1:8" x14ac:dyDescent="0.2">
      <c r="A145" s="14"/>
      <c r="B145" s="14"/>
      <c r="C145" s="14"/>
      <c r="D145" s="251" t="s">
        <v>131</v>
      </c>
      <c r="E145" s="252" t="s">
        <v>401</v>
      </c>
      <c r="F145" s="253">
        <f>B4+(131*B6)</f>
        <v>132</v>
      </c>
      <c r="G145" s="333"/>
      <c r="H145" s="334"/>
    </row>
    <row r="146" spans="1:8" x14ac:dyDescent="0.2">
      <c r="A146" s="14"/>
      <c r="B146" s="14"/>
      <c r="C146" s="14"/>
      <c r="D146" s="251" t="s">
        <v>323</v>
      </c>
      <c r="E146" s="252" t="s">
        <v>401</v>
      </c>
      <c r="F146" s="253">
        <f>B4+(132*B6)</f>
        <v>133</v>
      </c>
      <c r="G146" s="333"/>
      <c r="H146" s="334"/>
    </row>
    <row r="147" spans="1:8" x14ac:dyDescent="0.2">
      <c r="A147" s="14"/>
      <c r="B147" s="14"/>
      <c r="C147" s="14"/>
      <c r="D147" s="251" t="s">
        <v>489</v>
      </c>
      <c r="E147" s="252" t="s">
        <v>401</v>
      </c>
      <c r="F147" s="264">
        <f>B4+(133*B6)</f>
        <v>134</v>
      </c>
      <c r="G147" s="333"/>
      <c r="H147" s="334"/>
    </row>
    <row r="148" spans="1:8" x14ac:dyDescent="0.2">
      <c r="A148" s="14"/>
      <c r="B148" s="14"/>
      <c r="C148" s="14"/>
      <c r="D148" s="251" t="s">
        <v>532</v>
      </c>
      <c r="E148" s="252" t="s">
        <v>401</v>
      </c>
      <c r="F148" s="264">
        <f>B4+(134*B6)</f>
        <v>135</v>
      </c>
      <c r="G148" s="333"/>
      <c r="H148" s="334"/>
    </row>
    <row r="149" spans="1:8" x14ac:dyDescent="0.2">
      <c r="A149" s="14"/>
      <c r="B149" s="14"/>
      <c r="C149" s="14"/>
      <c r="D149" s="251" t="s">
        <v>60</v>
      </c>
      <c r="E149" s="252" t="s">
        <v>401</v>
      </c>
      <c r="F149" s="253">
        <f>B4+(135*B6)</f>
        <v>136</v>
      </c>
      <c r="G149" s="333"/>
      <c r="H149" s="334"/>
    </row>
    <row r="150" spans="1:8" x14ac:dyDescent="0.2">
      <c r="A150" s="14"/>
      <c r="B150" s="14"/>
      <c r="C150" s="14"/>
      <c r="D150" s="251" t="s">
        <v>175</v>
      </c>
      <c r="E150" s="252" t="s">
        <v>401</v>
      </c>
      <c r="F150" s="253">
        <f>B4+(136*B6)</f>
        <v>137</v>
      </c>
      <c r="G150" s="333"/>
      <c r="H150" s="334"/>
    </row>
    <row r="151" spans="1:8" x14ac:dyDescent="0.2">
      <c r="A151" s="14"/>
      <c r="B151" s="14"/>
      <c r="C151" s="14"/>
      <c r="D151" s="251" t="s">
        <v>38</v>
      </c>
      <c r="E151" s="252" t="s">
        <v>401</v>
      </c>
      <c r="F151" s="264">
        <f>B4+(137*B6)</f>
        <v>138</v>
      </c>
      <c r="G151" s="333"/>
      <c r="H151" s="334"/>
    </row>
    <row r="152" spans="1:8" x14ac:dyDescent="0.2">
      <c r="A152" s="14"/>
      <c r="B152" s="14"/>
      <c r="C152" s="14"/>
      <c r="D152" s="251" t="s">
        <v>27</v>
      </c>
      <c r="E152" s="252" t="s">
        <v>401</v>
      </c>
      <c r="F152" s="264">
        <f>B4+(138*B6)</f>
        <v>139</v>
      </c>
      <c r="G152" s="333"/>
      <c r="H152" s="334"/>
    </row>
    <row r="153" spans="1:8" x14ac:dyDescent="0.2">
      <c r="A153" s="14"/>
      <c r="B153" s="14"/>
      <c r="C153" s="14"/>
      <c r="D153" s="251" t="s">
        <v>155</v>
      </c>
      <c r="E153" s="252" t="s">
        <v>401</v>
      </c>
      <c r="F153" s="253">
        <f>B4+(139*B6)</f>
        <v>140</v>
      </c>
      <c r="G153" s="333"/>
      <c r="H153" s="334"/>
    </row>
    <row r="154" spans="1:8" x14ac:dyDescent="0.2">
      <c r="A154" s="14"/>
      <c r="B154" s="14"/>
      <c r="C154" s="14"/>
      <c r="D154" s="251" t="s">
        <v>97</v>
      </c>
      <c r="E154" s="252" t="s">
        <v>401</v>
      </c>
      <c r="F154" s="253">
        <f>B4+(140*B6)</f>
        <v>141</v>
      </c>
      <c r="G154" s="333"/>
      <c r="H154" s="334"/>
    </row>
    <row r="155" spans="1:8" x14ac:dyDescent="0.2">
      <c r="A155" s="14"/>
      <c r="B155" s="14"/>
      <c r="C155" s="14"/>
      <c r="D155" s="251" t="s">
        <v>113</v>
      </c>
      <c r="E155" s="252" t="s">
        <v>401</v>
      </c>
      <c r="F155" s="253">
        <f>B4+(141*B6)</f>
        <v>142</v>
      </c>
      <c r="G155" s="333"/>
      <c r="H155" s="334"/>
    </row>
    <row r="156" spans="1:8" x14ac:dyDescent="0.2">
      <c r="A156" s="14"/>
      <c r="B156" s="14"/>
      <c r="C156" s="14"/>
      <c r="D156" s="251" t="s">
        <v>133</v>
      </c>
      <c r="E156" s="252" t="s">
        <v>401</v>
      </c>
      <c r="F156" s="253">
        <f>B4+(142*B6)</f>
        <v>143</v>
      </c>
      <c r="G156" s="333"/>
      <c r="H156" s="334"/>
    </row>
    <row r="157" spans="1:8" x14ac:dyDescent="0.2">
      <c r="A157" s="14"/>
      <c r="B157" s="14"/>
      <c r="C157" s="14"/>
      <c r="D157" s="251" t="s">
        <v>111</v>
      </c>
      <c r="E157" s="252" t="s">
        <v>401</v>
      </c>
      <c r="F157" s="264">
        <f>B4+(143*B6)</f>
        <v>144</v>
      </c>
      <c r="G157" s="333"/>
      <c r="H157" s="334"/>
    </row>
    <row r="158" spans="1:8" x14ac:dyDescent="0.2">
      <c r="A158" s="14"/>
      <c r="B158" s="14"/>
      <c r="C158" s="14"/>
      <c r="D158" s="251" t="s">
        <v>11</v>
      </c>
      <c r="E158" s="252" t="s">
        <v>401</v>
      </c>
      <c r="F158" s="264">
        <f>B4+(144*B6)</f>
        <v>145</v>
      </c>
      <c r="G158" s="333"/>
      <c r="H158" s="334"/>
    </row>
    <row r="159" spans="1:8" x14ac:dyDescent="0.2">
      <c r="A159" s="14"/>
      <c r="B159" s="14"/>
      <c r="C159" s="14"/>
      <c r="D159" s="251" t="s">
        <v>46</v>
      </c>
      <c r="E159" s="252" t="s">
        <v>401</v>
      </c>
      <c r="F159" s="253">
        <f>B4+(145*B6)</f>
        <v>146</v>
      </c>
      <c r="G159" s="333"/>
      <c r="H159" s="334"/>
    </row>
    <row r="160" spans="1:8" x14ac:dyDescent="0.2">
      <c r="A160" s="14"/>
      <c r="B160" s="14"/>
      <c r="C160" s="14"/>
      <c r="D160" s="251" t="s">
        <v>96</v>
      </c>
      <c r="E160" s="252" t="s">
        <v>401</v>
      </c>
      <c r="F160" s="253">
        <f>B4+(146*B6)</f>
        <v>147</v>
      </c>
      <c r="G160" s="333"/>
      <c r="H160" s="334"/>
    </row>
    <row r="161" spans="1:8" x14ac:dyDescent="0.2">
      <c r="A161" s="14"/>
      <c r="B161" s="14"/>
      <c r="C161" s="14"/>
      <c r="D161" s="251" t="s">
        <v>383</v>
      </c>
      <c r="E161" s="252" t="s">
        <v>401</v>
      </c>
      <c r="F161" s="264">
        <f>B4+(147*B6)</f>
        <v>148</v>
      </c>
      <c r="G161" s="333"/>
      <c r="H161" s="334"/>
    </row>
    <row r="162" spans="1:8" x14ac:dyDescent="0.2">
      <c r="A162" s="14"/>
      <c r="B162" s="14"/>
      <c r="C162" s="14"/>
      <c r="D162" s="251" t="s">
        <v>495</v>
      </c>
      <c r="E162" s="252" t="s">
        <v>401</v>
      </c>
      <c r="F162" s="264">
        <f>B4+(148*B6)</f>
        <v>149</v>
      </c>
      <c r="G162" s="333"/>
      <c r="H162" s="334"/>
    </row>
    <row r="163" spans="1:8" x14ac:dyDescent="0.2">
      <c r="A163" s="14"/>
      <c r="B163" s="14"/>
      <c r="C163" s="14"/>
      <c r="D163" s="251" t="s">
        <v>530</v>
      </c>
      <c r="E163" s="252" t="s">
        <v>401</v>
      </c>
      <c r="F163" s="253">
        <f>B4+(149*B6)</f>
        <v>150</v>
      </c>
      <c r="G163" s="333"/>
      <c r="H163" s="334"/>
    </row>
    <row r="164" spans="1:8" x14ac:dyDescent="0.2">
      <c r="A164" s="14"/>
      <c r="B164" s="14"/>
      <c r="C164" s="14"/>
      <c r="D164" s="251" t="s">
        <v>156</v>
      </c>
      <c r="E164" s="252" t="s">
        <v>401</v>
      </c>
      <c r="F164" s="253">
        <f>B4+(150*B6)</f>
        <v>151</v>
      </c>
      <c r="G164" s="333"/>
      <c r="H164" s="334"/>
    </row>
    <row r="165" spans="1:8" x14ac:dyDescent="0.2">
      <c r="A165" s="14"/>
      <c r="B165" s="14"/>
      <c r="C165" s="14"/>
      <c r="D165" s="251" t="s">
        <v>74</v>
      </c>
      <c r="E165" s="252" t="s">
        <v>401</v>
      </c>
      <c r="F165" s="264">
        <f>B4+(151*B6)</f>
        <v>152</v>
      </c>
      <c r="G165" s="333"/>
      <c r="H165" s="334"/>
    </row>
    <row r="166" spans="1:8" x14ac:dyDescent="0.2">
      <c r="A166" s="14"/>
      <c r="B166" s="14"/>
      <c r="C166" s="14"/>
      <c r="D166" s="251" t="s">
        <v>126</v>
      </c>
      <c r="E166" s="252" t="s">
        <v>401</v>
      </c>
      <c r="F166" s="264">
        <f>B4+(152*B6)</f>
        <v>153</v>
      </c>
      <c r="G166" s="333"/>
      <c r="H166" s="334"/>
    </row>
    <row r="167" spans="1:8" x14ac:dyDescent="0.2">
      <c r="A167" s="14"/>
      <c r="B167" s="14"/>
      <c r="C167" s="14"/>
      <c r="D167" s="251" t="s">
        <v>109</v>
      </c>
      <c r="E167" s="252" t="s">
        <v>401</v>
      </c>
      <c r="F167" s="253">
        <f>B4+(153*B6)</f>
        <v>154</v>
      </c>
      <c r="G167" s="333"/>
      <c r="H167" s="334"/>
    </row>
    <row r="168" spans="1:8" x14ac:dyDescent="0.2">
      <c r="A168" s="14"/>
      <c r="B168" s="14"/>
      <c r="C168" s="14"/>
      <c r="D168" s="251" t="s">
        <v>63</v>
      </c>
      <c r="E168" s="252" t="s">
        <v>401</v>
      </c>
      <c r="F168" s="253">
        <f>B4+(154*B6)</f>
        <v>155</v>
      </c>
      <c r="G168" s="333"/>
      <c r="H168" s="334"/>
    </row>
    <row r="169" spans="1:8" x14ac:dyDescent="0.2">
      <c r="A169" s="14"/>
      <c r="B169" s="14"/>
      <c r="C169" s="14"/>
      <c r="D169" s="251" t="s">
        <v>75</v>
      </c>
      <c r="E169" s="252" t="s">
        <v>401</v>
      </c>
      <c r="F169" s="253">
        <f>B4+(155*B6)</f>
        <v>156</v>
      </c>
      <c r="G169" s="333"/>
      <c r="H169" s="334"/>
    </row>
    <row r="170" spans="1:8" x14ac:dyDescent="0.2">
      <c r="A170" s="14"/>
      <c r="B170" s="14"/>
      <c r="C170" s="14"/>
      <c r="D170" s="251" t="s">
        <v>41</v>
      </c>
      <c r="E170" s="252" t="s">
        <v>401</v>
      </c>
      <c r="F170" s="253">
        <f>B4+(156*B6)</f>
        <v>157</v>
      </c>
      <c r="G170" s="333"/>
      <c r="H170" s="334"/>
    </row>
    <row r="171" spans="1:8" x14ac:dyDescent="0.2">
      <c r="A171" s="14"/>
      <c r="B171" s="14"/>
      <c r="C171" s="14"/>
      <c r="D171" s="251" t="s">
        <v>98</v>
      </c>
      <c r="E171" s="252" t="s">
        <v>401</v>
      </c>
      <c r="F171" s="264">
        <f>B4+(157*B6)</f>
        <v>158</v>
      </c>
      <c r="G171" s="333"/>
      <c r="H171" s="334"/>
    </row>
    <row r="172" spans="1:8" x14ac:dyDescent="0.2">
      <c r="A172" s="14"/>
      <c r="B172" s="14"/>
      <c r="C172" s="14"/>
      <c r="D172" s="251" t="s">
        <v>30</v>
      </c>
      <c r="E172" s="252" t="s">
        <v>401</v>
      </c>
      <c r="F172" s="264">
        <f>B4+(158*B6)</f>
        <v>159</v>
      </c>
      <c r="G172" s="333"/>
      <c r="H172" s="334"/>
    </row>
    <row r="173" spans="1:8" x14ac:dyDescent="0.2">
      <c r="A173" s="14"/>
      <c r="B173" s="14"/>
      <c r="C173" s="14"/>
      <c r="D173" s="251" t="s">
        <v>8</v>
      </c>
      <c r="E173" s="252" t="s">
        <v>401</v>
      </c>
      <c r="F173" s="253">
        <f>B4+(159*B6)</f>
        <v>160</v>
      </c>
      <c r="G173" s="333"/>
      <c r="H173" s="334"/>
    </row>
    <row r="174" spans="1:8" x14ac:dyDescent="0.2">
      <c r="A174" s="14"/>
      <c r="B174" s="14"/>
      <c r="C174" s="14"/>
      <c r="D174" s="251" t="s">
        <v>10</v>
      </c>
      <c r="E174" s="252" t="s">
        <v>401</v>
      </c>
      <c r="F174" s="253">
        <f>B4+(160*B6)</f>
        <v>161</v>
      </c>
      <c r="G174" s="333"/>
      <c r="H174" s="334"/>
    </row>
    <row r="175" spans="1:8" x14ac:dyDescent="0.2">
      <c r="A175" s="14"/>
      <c r="B175" s="14"/>
      <c r="C175" s="14"/>
      <c r="D175" s="251" t="s">
        <v>123</v>
      </c>
      <c r="E175" s="252" t="s">
        <v>401</v>
      </c>
      <c r="F175" s="264">
        <f>B4+(161*B6)</f>
        <v>162</v>
      </c>
      <c r="G175" s="333"/>
      <c r="H175" s="334"/>
    </row>
    <row r="176" spans="1:8" x14ac:dyDescent="0.2">
      <c r="A176" s="14"/>
      <c r="B176" s="14"/>
      <c r="C176" s="14"/>
      <c r="D176" s="251" t="s">
        <v>376</v>
      </c>
      <c r="E176" s="252" t="s">
        <v>401</v>
      </c>
      <c r="F176" s="264">
        <f>B4+(162*B6)</f>
        <v>163</v>
      </c>
      <c r="G176" s="333"/>
      <c r="H176" s="334"/>
    </row>
    <row r="177" spans="1:8" x14ac:dyDescent="0.2">
      <c r="A177" s="14"/>
      <c r="B177" s="14"/>
      <c r="C177" s="14"/>
      <c r="D177" s="251" t="s">
        <v>471</v>
      </c>
      <c r="E177" s="252" t="s">
        <v>401</v>
      </c>
      <c r="F177" s="253">
        <f>B4+(163*B6)</f>
        <v>164</v>
      </c>
      <c r="G177" s="333"/>
      <c r="H177" s="334"/>
    </row>
    <row r="178" spans="1:8" x14ac:dyDescent="0.2">
      <c r="A178" s="14"/>
      <c r="B178" s="14"/>
      <c r="C178" s="14"/>
      <c r="D178" s="251" t="s">
        <v>538</v>
      </c>
      <c r="E178" s="252" t="s">
        <v>401</v>
      </c>
      <c r="F178" s="253">
        <f>B4+(164*B6)</f>
        <v>165</v>
      </c>
      <c r="G178" s="333"/>
      <c r="H178" s="334"/>
    </row>
    <row r="179" spans="1:8" x14ac:dyDescent="0.2">
      <c r="A179" s="14"/>
      <c r="B179" s="14"/>
      <c r="C179" s="14"/>
      <c r="D179" s="251" t="s">
        <v>169</v>
      </c>
      <c r="E179" s="252" t="s">
        <v>401</v>
      </c>
      <c r="F179" s="264">
        <f>B4+(165*B6)</f>
        <v>166</v>
      </c>
      <c r="G179" s="333"/>
      <c r="H179" s="334"/>
    </row>
    <row r="180" spans="1:8" x14ac:dyDescent="0.2">
      <c r="A180" s="14"/>
      <c r="B180" s="14"/>
      <c r="C180" s="14"/>
      <c r="D180" s="251" t="s">
        <v>121</v>
      </c>
      <c r="E180" s="252" t="s">
        <v>401</v>
      </c>
      <c r="F180" s="264">
        <f>B4+(166*B6)</f>
        <v>167</v>
      </c>
      <c r="G180" s="333"/>
      <c r="H180" s="334"/>
    </row>
    <row r="181" spans="1:8" x14ac:dyDescent="0.2">
      <c r="A181" s="14"/>
      <c r="B181" s="14"/>
      <c r="C181" s="14"/>
      <c r="D181" s="251" t="s">
        <v>112</v>
      </c>
      <c r="E181" s="252" t="s">
        <v>401</v>
      </c>
      <c r="F181" s="253">
        <f>B4+(167*B6)</f>
        <v>168</v>
      </c>
      <c r="G181" s="333"/>
      <c r="H181" s="334"/>
    </row>
    <row r="182" spans="1:8" x14ac:dyDescent="0.2">
      <c r="A182" s="14"/>
      <c r="B182" s="14"/>
      <c r="C182" s="14"/>
      <c r="D182" s="251" t="s">
        <v>147</v>
      </c>
      <c r="E182" s="286" t="s">
        <v>401</v>
      </c>
      <c r="F182" s="287">
        <f>B4+(168*B6)</f>
        <v>169</v>
      </c>
      <c r="G182" s="333"/>
      <c r="H182" s="334"/>
    </row>
    <row r="183" spans="1:8" x14ac:dyDescent="0.2">
      <c r="A183" s="14"/>
      <c r="B183" s="14"/>
      <c r="C183" s="14"/>
      <c r="D183" s="251" t="s">
        <v>78</v>
      </c>
      <c r="E183" s="252" t="s">
        <v>401</v>
      </c>
      <c r="F183" s="253">
        <f>B4+(169*B6)</f>
        <v>170</v>
      </c>
      <c r="G183" s="333"/>
      <c r="H183" s="334"/>
    </row>
    <row r="184" spans="1:8" x14ac:dyDescent="0.2">
      <c r="A184" s="14"/>
      <c r="B184" s="14"/>
      <c r="C184" s="14"/>
      <c r="D184" s="251" t="s">
        <v>52</v>
      </c>
      <c r="E184" s="252" t="s">
        <v>401</v>
      </c>
      <c r="F184" s="253">
        <f>B4+(170*B6)</f>
        <v>171</v>
      </c>
      <c r="G184" s="333"/>
      <c r="H184" s="334"/>
    </row>
    <row r="185" spans="1:8" x14ac:dyDescent="0.2">
      <c r="A185" s="14"/>
      <c r="B185" s="14"/>
      <c r="C185" s="14"/>
      <c r="D185" s="251" t="s">
        <v>25</v>
      </c>
      <c r="E185" s="252" t="s">
        <v>401</v>
      </c>
      <c r="F185" s="253">
        <f>B4+(171*B6)</f>
        <v>172</v>
      </c>
      <c r="G185" s="333"/>
      <c r="H185" s="334"/>
    </row>
    <row r="186" spans="1:8" x14ac:dyDescent="0.2">
      <c r="A186" s="14"/>
      <c r="B186" s="14"/>
      <c r="C186" s="14"/>
      <c r="D186" s="251" t="s">
        <v>143</v>
      </c>
      <c r="E186" s="252" t="s">
        <v>401</v>
      </c>
      <c r="F186" s="253">
        <f>B4+(172*B6)</f>
        <v>173</v>
      </c>
      <c r="G186" s="333"/>
      <c r="H186" s="334"/>
    </row>
    <row r="187" spans="1:8" x14ac:dyDescent="0.2">
      <c r="A187" s="14"/>
      <c r="B187" s="14"/>
      <c r="C187" s="14"/>
      <c r="D187" s="251" t="s">
        <v>79</v>
      </c>
      <c r="E187" s="252" t="s">
        <v>401</v>
      </c>
      <c r="F187" s="264">
        <f>B4+(173*B6)</f>
        <v>174</v>
      </c>
      <c r="G187" s="333"/>
      <c r="H187" s="334"/>
    </row>
    <row r="188" spans="1:8" x14ac:dyDescent="0.2">
      <c r="A188" s="14"/>
      <c r="B188" s="14"/>
      <c r="C188" s="14"/>
      <c r="D188" s="251" t="s">
        <v>67</v>
      </c>
      <c r="E188" s="252" t="s">
        <v>401</v>
      </c>
      <c r="F188" s="264">
        <f>B4+(174*B6)</f>
        <v>175</v>
      </c>
      <c r="G188" s="333"/>
      <c r="H188" s="334"/>
    </row>
    <row r="189" spans="1:8" x14ac:dyDescent="0.2">
      <c r="A189" s="14"/>
      <c r="B189" s="14"/>
      <c r="C189" s="14"/>
      <c r="D189" s="251" t="s">
        <v>158</v>
      </c>
      <c r="E189" s="252" t="s">
        <v>401</v>
      </c>
      <c r="F189" s="253">
        <f>B4+(175*B6)</f>
        <v>176</v>
      </c>
      <c r="G189" s="333"/>
      <c r="H189" s="334"/>
    </row>
    <row r="190" spans="1:8" x14ac:dyDescent="0.2">
      <c r="A190" s="14"/>
      <c r="B190" s="14"/>
      <c r="C190" s="14"/>
      <c r="D190" s="251" t="s">
        <v>62</v>
      </c>
      <c r="E190" s="252" t="s">
        <v>401</v>
      </c>
      <c r="F190" s="253">
        <f>B4+(176*B6)</f>
        <v>177</v>
      </c>
      <c r="G190" s="333"/>
      <c r="H190" s="334"/>
    </row>
    <row r="191" spans="1:8" x14ac:dyDescent="0.2">
      <c r="A191" s="14"/>
      <c r="B191" s="14"/>
      <c r="C191" s="14"/>
      <c r="D191" s="251" t="s">
        <v>397</v>
      </c>
      <c r="E191" s="252" t="s">
        <v>401</v>
      </c>
      <c r="F191" s="264">
        <f>B4+(177*B6)</f>
        <v>178</v>
      </c>
      <c r="G191" s="333"/>
      <c r="H191" s="334"/>
    </row>
    <row r="192" spans="1:8" x14ac:dyDescent="0.2">
      <c r="A192" s="14"/>
      <c r="B192" s="14"/>
      <c r="C192" s="14"/>
      <c r="D192" s="251" t="s">
        <v>492</v>
      </c>
      <c r="E192" s="252" t="s">
        <v>401</v>
      </c>
      <c r="F192" s="264">
        <f>B4+(178*B6)</f>
        <v>179</v>
      </c>
      <c r="G192" s="333"/>
      <c r="H192" s="334"/>
    </row>
    <row r="193" spans="1:8" x14ac:dyDescent="0.2">
      <c r="A193" s="14"/>
      <c r="B193" s="14"/>
      <c r="C193" s="14"/>
      <c r="D193" s="251" t="s">
        <v>526</v>
      </c>
      <c r="E193" s="252" t="s">
        <v>401</v>
      </c>
      <c r="F193" s="253">
        <f>B4+(179*B6)</f>
        <v>180</v>
      </c>
      <c r="G193" s="333"/>
      <c r="H193" s="334"/>
    </row>
    <row r="194" spans="1:8" x14ac:dyDescent="0.2">
      <c r="A194" s="14"/>
      <c r="B194" s="14"/>
      <c r="C194" s="14"/>
      <c r="D194" s="251" t="s">
        <v>392</v>
      </c>
      <c r="E194" s="252" t="s">
        <v>401</v>
      </c>
      <c r="F194" s="253">
        <f>B4+(180*B6)</f>
        <v>181</v>
      </c>
      <c r="G194" s="333"/>
      <c r="H194" s="334"/>
    </row>
    <row r="195" spans="1:8" x14ac:dyDescent="0.2">
      <c r="A195" s="14"/>
      <c r="B195" s="14"/>
      <c r="C195" s="14"/>
      <c r="D195" s="251" t="s">
        <v>384</v>
      </c>
      <c r="E195" s="252" t="s">
        <v>401</v>
      </c>
      <c r="F195" s="264">
        <f>B4+(181*B6)</f>
        <v>182</v>
      </c>
      <c r="G195" s="333"/>
      <c r="H195" s="334"/>
    </row>
    <row r="196" spans="1:8" x14ac:dyDescent="0.2">
      <c r="A196" s="14"/>
      <c r="B196" s="14"/>
      <c r="C196" s="14"/>
      <c r="D196" s="251" t="s">
        <v>368</v>
      </c>
      <c r="E196" s="252" t="s">
        <v>401</v>
      </c>
      <c r="F196" s="264">
        <f>B4+(182*B6)</f>
        <v>183</v>
      </c>
      <c r="G196" s="333"/>
      <c r="H196" s="334"/>
    </row>
    <row r="197" spans="1:8" x14ac:dyDescent="0.2">
      <c r="A197" s="14"/>
      <c r="B197" s="14"/>
      <c r="C197" s="14"/>
      <c r="D197" s="251" t="s">
        <v>373</v>
      </c>
      <c r="E197" s="252" t="s">
        <v>401</v>
      </c>
      <c r="F197" s="253">
        <f>B4+(183*B6)</f>
        <v>184</v>
      </c>
      <c r="G197" s="333"/>
      <c r="H197" s="334"/>
    </row>
    <row r="198" spans="1:8" x14ac:dyDescent="0.2">
      <c r="A198" s="14"/>
      <c r="B198" s="14"/>
      <c r="C198" s="14"/>
      <c r="D198" s="251" t="s">
        <v>377</v>
      </c>
      <c r="E198" s="252" t="s">
        <v>401</v>
      </c>
      <c r="F198" s="253">
        <f>B4+(184*B6)</f>
        <v>185</v>
      </c>
      <c r="G198" s="333"/>
      <c r="H198" s="334"/>
    </row>
    <row r="199" spans="1:8" x14ac:dyDescent="0.2">
      <c r="A199" s="14"/>
      <c r="B199" s="14"/>
      <c r="C199" s="14"/>
      <c r="D199" s="251" t="s">
        <v>374</v>
      </c>
      <c r="E199" s="252" t="s">
        <v>401</v>
      </c>
      <c r="F199" s="253">
        <f>B4+(185*B6)</f>
        <v>186</v>
      </c>
      <c r="G199" s="333"/>
      <c r="H199" s="334"/>
    </row>
    <row r="200" spans="1:8" x14ac:dyDescent="0.2">
      <c r="A200" s="14"/>
      <c r="B200" s="14"/>
      <c r="C200" s="14"/>
      <c r="D200" s="251" t="s">
        <v>378</v>
      </c>
      <c r="E200" s="252" t="s">
        <v>401</v>
      </c>
      <c r="F200" s="253">
        <f>B4+(186*B6)</f>
        <v>187</v>
      </c>
      <c r="G200" s="333"/>
      <c r="H200" s="334"/>
    </row>
    <row r="201" spans="1:8" x14ac:dyDescent="0.2">
      <c r="A201" s="14"/>
      <c r="B201" s="14"/>
      <c r="C201" s="14"/>
      <c r="D201" s="251" t="s">
        <v>386</v>
      </c>
      <c r="E201" s="252" t="s">
        <v>401</v>
      </c>
      <c r="F201" s="264">
        <f>B4+(187*B6)</f>
        <v>188</v>
      </c>
      <c r="G201" s="333"/>
      <c r="H201" s="334"/>
    </row>
    <row r="202" spans="1:8" x14ac:dyDescent="0.2">
      <c r="A202" s="14"/>
      <c r="B202" s="14"/>
      <c r="C202" s="14"/>
      <c r="D202" s="251" t="s">
        <v>367</v>
      </c>
      <c r="E202" s="252" t="s">
        <v>401</v>
      </c>
      <c r="F202" s="264">
        <f>B4+(188*B6)</f>
        <v>189</v>
      </c>
      <c r="G202" s="333"/>
      <c r="H202" s="334"/>
    </row>
    <row r="203" spans="1:8" x14ac:dyDescent="0.2">
      <c r="A203" s="14"/>
      <c r="B203" s="14"/>
      <c r="C203" s="14"/>
      <c r="D203" s="251" t="s">
        <v>365</v>
      </c>
      <c r="E203" s="252" t="s">
        <v>401</v>
      </c>
      <c r="F203" s="253">
        <f>B4+(189*B6)</f>
        <v>190</v>
      </c>
      <c r="G203" s="333"/>
      <c r="H203" s="334"/>
    </row>
    <row r="204" spans="1:8" x14ac:dyDescent="0.2">
      <c r="A204" s="14"/>
      <c r="B204" s="14"/>
      <c r="C204" s="14"/>
      <c r="D204" s="251" t="s">
        <v>396</v>
      </c>
      <c r="E204" s="252" t="s">
        <v>401</v>
      </c>
      <c r="F204" s="253">
        <f>B4+(190*B6)</f>
        <v>191</v>
      </c>
      <c r="G204" s="333"/>
      <c r="H204" s="334"/>
    </row>
    <row r="205" spans="1:8" x14ac:dyDescent="0.2">
      <c r="A205" s="14"/>
      <c r="B205" s="14"/>
      <c r="C205" s="14"/>
      <c r="D205" s="251" t="s">
        <v>393</v>
      </c>
      <c r="E205" s="252" t="s">
        <v>401</v>
      </c>
      <c r="F205" s="264">
        <f>B4+(191*B6)</f>
        <v>192</v>
      </c>
      <c r="G205" s="333"/>
      <c r="H205" s="334"/>
    </row>
    <row r="206" spans="1:8" x14ac:dyDescent="0.2">
      <c r="A206" s="14"/>
      <c r="B206" s="14"/>
      <c r="C206" s="14"/>
      <c r="D206" s="251" t="s">
        <v>388</v>
      </c>
      <c r="E206" s="252" t="s">
        <v>401</v>
      </c>
      <c r="F206" s="264">
        <f>B4+(192*B6)</f>
        <v>193</v>
      </c>
      <c r="G206" s="333"/>
      <c r="H206" s="334"/>
    </row>
    <row r="207" spans="1:8" x14ac:dyDescent="0.2">
      <c r="A207" s="14"/>
      <c r="B207" s="14"/>
      <c r="C207" s="14"/>
      <c r="D207" s="251" t="s">
        <v>479</v>
      </c>
      <c r="E207" s="252" t="s">
        <v>401</v>
      </c>
      <c r="F207" s="253">
        <f>B4+(193*B6)</f>
        <v>194</v>
      </c>
      <c r="G207" s="333"/>
      <c r="H207" s="334"/>
    </row>
    <row r="208" spans="1:8" x14ac:dyDescent="0.2">
      <c r="A208" s="14"/>
      <c r="B208" s="14"/>
      <c r="C208" s="14"/>
      <c r="D208" s="251" t="s">
        <v>524</v>
      </c>
      <c r="E208" s="252" t="s">
        <v>401</v>
      </c>
      <c r="F208" s="253">
        <f>B4+(194*B6)</f>
        <v>195</v>
      </c>
      <c r="G208" s="333"/>
      <c r="H208" s="334"/>
    </row>
    <row r="209" spans="1:8" x14ac:dyDescent="0.2">
      <c r="A209" s="14"/>
      <c r="B209" s="14"/>
      <c r="C209" s="14"/>
      <c r="D209" s="251" t="s">
        <v>491</v>
      </c>
      <c r="E209" s="252" t="s">
        <v>401</v>
      </c>
      <c r="F209" s="264">
        <f>B4+(195*B6)</f>
        <v>196</v>
      </c>
      <c r="G209" s="333"/>
      <c r="H209" s="334"/>
    </row>
    <row r="210" spans="1:8" x14ac:dyDescent="0.2">
      <c r="A210" s="14"/>
      <c r="B210" s="14"/>
      <c r="C210" s="14"/>
      <c r="D210" s="251" t="s">
        <v>472</v>
      </c>
      <c r="E210" s="252" t="s">
        <v>401</v>
      </c>
      <c r="F210" s="264">
        <f>B4+(196*B6)</f>
        <v>197</v>
      </c>
      <c r="G210" s="333"/>
      <c r="H210" s="334"/>
    </row>
    <row r="211" spans="1:8" x14ac:dyDescent="0.2">
      <c r="A211" s="14"/>
      <c r="B211" s="14"/>
      <c r="C211" s="14"/>
      <c r="D211" s="251" t="s">
        <v>483</v>
      </c>
      <c r="E211" s="252" t="s">
        <v>401</v>
      </c>
      <c r="F211" s="253">
        <f>B4+(197*B6)</f>
        <v>198</v>
      </c>
      <c r="G211" s="333"/>
      <c r="H211" s="334"/>
    </row>
    <row r="212" spans="1:8" x14ac:dyDescent="0.2">
      <c r="A212" s="14"/>
      <c r="B212" s="14"/>
      <c r="C212" s="14"/>
      <c r="D212" s="251" t="s">
        <v>487</v>
      </c>
      <c r="E212" s="252" t="s">
        <v>401</v>
      </c>
      <c r="F212" s="253">
        <f>B4+(198*B6)</f>
        <v>199</v>
      </c>
      <c r="G212" s="333"/>
      <c r="H212" s="334"/>
    </row>
    <row r="213" spans="1:8" x14ac:dyDescent="0.2">
      <c r="A213" s="14"/>
      <c r="B213" s="14"/>
      <c r="C213" s="14"/>
      <c r="D213" s="251" t="s">
        <v>493</v>
      </c>
      <c r="E213" s="252" t="s">
        <v>401</v>
      </c>
      <c r="F213" s="253">
        <f>B4+(199*B6)</f>
        <v>200</v>
      </c>
      <c r="G213" s="333"/>
      <c r="H213" s="334"/>
    </row>
    <row r="214" spans="1:8" x14ac:dyDescent="0.2">
      <c r="A214" s="14"/>
      <c r="B214" s="14"/>
      <c r="C214" s="14"/>
      <c r="D214" s="251" t="s">
        <v>496</v>
      </c>
      <c r="E214" s="252" t="s">
        <v>401</v>
      </c>
      <c r="F214" s="253">
        <f>B4+(200*B6)</f>
        <v>201</v>
      </c>
      <c r="G214" s="333"/>
      <c r="H214" s="334"/>
    </row>
    <row r="215" spans="1:8" x14ac:dyDescent="0.2">
      <c r="A215" s="14"/>
      <c r="B215" s="14"/>
      <c r="C215" s="14"/>
      <c r="D215" s="251" t="s">
        <v>488</v>
      </c>
      <c r="E215" s="252" t="s">
        <v>401</v>
      </c>
      <c r="F215" s="264">
        <f>B4+(201*B6)</f>
        <v>202</v>
      </c>
      <c r="G215" s="333"/>
      <c r="H215" s="334"/>
    </row>
    <row r="216" spans="1:8" x14ac:dyDescent="0.2">
      <c r="A216" s="14"/>
      <c r="B216" s="14"/>
      <c r="C216" s="14"/>
      <c r="D216" s="251" t="s">
        <v>473</v>
      </c>
      <c r="E216" s="252" t="s">
        <v>401</v>
      </c>
      <c r="F216" s="264">
        <f>B4+(202*B6)</f>
        <v>203</v>
      </c>
      <c r="G216" s="333"/>
      <c r="H216" s="334"/>
    </row>
    <row r="217" spans="1:8" x14ac:dyDescent="0.2">
      <c r="A217" s="14"/>
      <c r="B217" s="14"/>
      <c r="C217" s="14"/>
      <c r="D217" s="251" t="s">
        <v>470</v>
      </c>
      <c r="E217" s="252" t="s">
        <v>401</v>
      </c>
      <c r="F217" s="253">
        <f>B4+(203*B6)</f>
        <v>204</v>
      </c>
      <c r="G217" s="333"/>
      <c r="H217" s="334"/>
    </row>
    <row r="218" spans="1:8" x14ac:dyDescent="0.2">
      <c r="A218" s="14"/>
      <c r="B218" s="14"/>
      <c r="C218" s="14"/>
      <c r="D218" s="251" t="s">
        <v>482</v>
      </c>
      <c r="E218" s="252" t="s">
        <v>401</v>
      </c>
      <c r="F218" s="253">
        <f>B4+(204*B6)</f>
        <v>205</v>
      </c>
      <c r="G218" s="333"/>
      <c r="H218" s="334"/>
    </row>
    <row r="219" spans="1:8" x14ac:dyDescent="0.2">
      <c r="A219" s="14"/>
      <c r="B219" s="14"/>
      <c r="C219" s="14"/>
      <c r="D219" s="251" t="s">
        <v>485</v>
      </c>
      <c r="E219" s="252" t="s">
        <v>401</v>
      </c>
      <c r="F219" s="264">
        <f>B4+(205*B6)</f>
        <v>206</v>
      </c>
      <c r="G219" s="333"/>
      <c r="H219" s="334"/>
    </row>
    <row r="220" spans="1:8" x14ac:dyDescent="0.2">
      <c r="A220" s="14"/>
      <c r="B220" s="14"/>
      <c r="C220" s="14"/>
      <c r="D220" s="251" t="s">
        <v>478</v>
      </c>
      <c r="E220" s="252" t="s">
        <v>401</v>
      </c>
      <c r="F220" s="264">
        <f>B4+(206*B6)</f>
        <v>207</v>
      </c>
      <c r="G220" s="333"/>
      <c r="H220" s="334"/>
    </row>
    <row r="221" spans="1:8" x14ac:dyDescent="0.2">
      <c r="A221" s="14"/>
      <c r="B221" s="14"/>
      <c r="C221" s="14"/>
      <c r="D221" s="251" t="s">
        <v>494</v>
      </c>
      <c r="E221" s="252" t="s">
        <v>401</v>
      </c>
      <c r="F221" s="253">
        <f>B4+(207*B6)</f>
        <v>208</v>
      </c>
      <c r="G221" s="333"/>
      <c r="H221" s="334"/>
    </row>
    <row r="222" spans="1:8" x14ac:dyDescent="0.2">
      <c r="A222" s="14"/>
      <c r="B222" s="14"/>
      <c r="C222" s="14"/>
      <c r="D222" s="251" t="s">
        <v>475</v>
      </c>
      <c r="E222" s="252" t="s">
        <v>401</v>
      </c>
      <c r="F222" s="253">
        <f>B4+(208*B6)</f>
        <v>209</v>
      </c>
      <c r="G222" s="333"/>
      <c r="H222" s="334"/>
    </row>
    <row r="223" spans="1:8" x14ac:dyDescent="0.2">
      <c r="A223" s="14"/>
      <c r="B223" s="14"/>
      <c r="C223" s="14"/>
      <c r="D223" s="251" t="s">
        <v>541</v>
      </c>
      <c r="E223" s="252" t="s">
        <v>401</v>
      </c>
      <c r="F223" s="264">
        <f>B4+(209*B6)</f>
        <v>210</v>
      </c>
      <c r="G223" s="333"/>
      <c r="H223" s="334"/>
    </row>
    <row r="224" spans="1:8" x14ac:dyDescent="0.2">
      <c r="A224" s="14"/>
      <c r="B224" s="14"/>
      <c r="C224" s="14"/>
      <c r="D224" s="251" t="s">
        <v>542</v>
      </c>
      <c r="E224" s="252" t="s">
        <v>401</v>
      </c>
      <c r="F224" s="264">
        <f>B4+(210*B6)</f>
        <v>211</v>
      </c>
      <c r="G224" s="333"/>
      <c r="H224" s="334"/>
    </row>
    <row r="225" spans="1:8" x14ac:dyDescent="0.2">
      <c r="A225" s="14"/>
      <c r="B225" s="14"/>
      <c r="C225" s="14"/>
      <c r="D225" s="251" t="s">
        <v>519</v>
      </c>
      <c r="E225" s="252" t="s">
        <v>401</v>
      </c>
      <c r="F225" s="253">
        <f>B4+(211*B6)</f>
        <v>212</v>
      </c>
      <c r="G225" s="333"/>
      <c r="H225" s="334"/>
    </row>
    <row r="226" spans="1:8" x14ac:dyDescent="0.2">
      <c r="A226" s="14"/>
      <c r="B226" s="14"/>
      <c r="C226" s="14"/>
      <c r="D226" s="251" t="s">
        <v>525</v>
      </c>
      <c r="E226" s="252" t="s">
        <v>401</v>
      </c>
      <c r="F226" s="253">
        <f>B4+(212*B6)</f>
        <v>213</v>
      </c>
      <c r="G226" s="333"/>
      <c r="H226" s="334"/>
    </row>
    <row r="227" spans="1:8" x14ac:dyDescent="0.2">
      <c r="A227" s="14"/>
      <c r="B227" s="14"/>
      <c r="C227" s="14"/>
      <c r="D227" s="251" t="s">
        <v>516</v>
      </c>
      <c r="E227" s="252" t="s">
        <v>401</v>
      </c>
      <c r="F227" s="253">
        <f>B4+(213*B6)</f>
        <v>214</v>
      </c>
      <c r="G227" s="333"/>
      <c r="H227" s="334"/>
    </row>
    <row r="228" spans="1:8" x14ac:dyDescent="0.2">
      <c r="A228" s="14"/>
      <c r="B228" s="14"/>
      <c r="C228" s="14"/>
      <c r="D228" s="251" t="s">
        <v>528</v>
      </c>
      <c r="E228" s="252" t="s">
        <v>401</v>
      </c>
      <c r="F228" s="253">
        <f>B4+(214*B6)</f>
        <v>215</v>
      </c>
      <c r="G228" s="333"/>
      <c r="H228" s="334"/>
    </row>
    <row r="229" spans="1:8" x14ac:dyDescent="0.2">
      <c r="A229" s="14"/>
      <c r="B229" s="14"/>
      <c r="C229" s="14"/>
      <c r="D229" s="251" t="s">
        <v>517</v>
      </c>
      <c r="E229" s="252" t="s">
        <v>401</v>
      </c>
      <c r="F229" s="264">
        <f>B4+(215*B6)</f>
        <v>216</v>
      </c>
      <c r="G229" s="333"/>
      <c r="H229" s="334"/>
    </row>
    <row r="230" spans="1:8" x14ac:dyDescent="0.2">
      <c r="A230" s="14"/>
      <c r="B230" s="14"/>
      <c r="C230" s="14"/>
      <c r="D230" s="251" t="s">
        <v>531</v>
      </c>
      <c r="E230" s="252" t="s">
        <v>401</v>
      </c>
      <c r="F230" s="264">
        <f>B4+(216*B6)</f>
        <v>217</v>
      </c>
      <c r="G230" s="333"/>
      <c r="H230" s="334"/>
    </row>
    <row r="231" spans="1:8" x14ac:dyDescent="0.2">
      <c r="A231" s="14"/>
      <c r="B231" s="14"/>
      <c r="C231" s="14"/>
      <c r="D231" s="251" t="s">
        <v>527</v>
      </c>
      <c r="E231" s="252" t="s">
        <v>401</v>
      </c>
      <c r="F231" s="253">
        <f>B4+(217*B6)</f>
        <v>218</v>
      </c>
      <c r="G231" s="333"/>
      <c r="H231" s="334"/>
    </row>
    <row r="232" spans="1:8" x14ac:dyDescent="0.2">
      <c r="A232" s="14"/>
      <c r="B232" s="14"/>
      <c r="C232" s="14"/>
      <c r="D232" s="251" t="s">
        <v>522</v>
      </c>
      <c r="E232" s="252" t="s">
        <v>401</v>
      </c>
      <c r="F232" s="253">
        <f>B4+(218*B6)</f>
        <v>219</v>
      </c>
      <c r="G232" s="333"/>
      <c r="H232" s="334"/>
    </row>
    <row r="233" spans="1:8" x14ac:dyDescent="0.2">
      <c r="A233" s="14"/>
      <c r="B233" s="14"/>
      <c r="C233" s="14"/>
      <c r="D233" s="251" t="s">
        <v>543</v>
      </c>
      <c r="E233" s="252" t="s">
        <v>401</v>
      </c>
      <c r="F233" s="264">
        <f>B4+(219*B6)</f>
        <v>220</v>
      </c>
      <c r="G233" s="333"/>
      <c r="H233" s="334"/>
    </row>
    <row r="234" spans="1:8" x14ac:dyDescent="0.2">
      <c r="A234" s="14"/>
      <c r="B234" s="14"/>
      <c r="C234" s="14"/>
      <c r="D234" s="251" t="s">
        <v>534</v>
      </c>
      <c r="E234" s="252" t="s">
        <v>401</v>
      </c>
      <c r="F234" s="264">
        <f>B4+(220*B6)</f>
        <v>221</v>
      </c>
      <c r="G234" s="333"/>
      <c r="H234" s="334"/>
    </row>
    <row r="235" spans="1:8" x14ac:dyDescent="0.2">
      <c r="A235" s="14"/>
      <c r="B235" s="14"/>
      <c r="C235" s="14"/>
      <c r="D235" s="251" t="s">
        <v>536</v>
      </c>
      <c r="E235" s="252" t="s">
        <v>401</v>
      </c>
      <c r="F235" s="253">
        <f>B4+(221*B6)</f>
        <v>222</v>
      </c>
      <c r="G235" s="333"/>
      <c r="H235" s="334"/>
    </row>
    <row r="236" spans="1:8" x14ac:dyDescent="0.2">
      <c r="A236" s="14"/>
      <c r="B236" s="14"/>
      <c r="C236" s="14"/>
      <c r="D236" s="251" t="s">
        <v>539</v>
      </c>
      <c r="E236" s="252" t="s">
        <v>401</v>
      </c>
      <c r="F236" s="253">
        <f>B4+(222*B6)</f>
        <v>223</v>
      </c>
      <c r="G236" s="333"/>
      <c r="H236" s="334"/>
    </row>
    <row r="237" spans="1:8" x14ac:dyDescent="0.2">
      <c r="A237" s="14"/>
      <c r="B237" s="14"/>
      <c r="C237" s="14"/>
      <c r="D237" s="251" t="s">
        <v>533</v>
      </c>
      <c r="E237" s="252" t="s">
        <v>401</v>
      </c>
      <c r="F237" s="253">
        <f>B4+(223*B6)</f>
        <v>224</v>
      </c>
      <c r="G237" s="333"/>
      <c r="H237" s="334"/>
    </row>
    <row r="238" spans="1:8" ht="12.75" thickBot="1" x14ac:dyDescent="0.25">
      <c r="A238" s="14"/>
      <c r="B238" s="14"/>
      <c r="C238" s="14"/>
      <c r="D238" s="345" t="s">
        <v>540</v>
      </c>
      <c r="E238" s="346" t="s">
        <v>401</v>
      </c>
      <c r="F238" s="380">
        <f>B4+(224*B6)</f>
        <v>225</v>
      </c>
      <c r="G238" s="333"/>
      <c r="H238" s="334"/>
    </row>
    <row r="239" spans="1:8" x14ac:dyDescent="0.2">
      <c r="A239" s="14"/>
      <c r="B239" s="14"/>
      <c r="C239" s="14"/>
      <c r="D239" s="288"/>
      <c r="E239" s="289"/>
      <c r="F239" s="290"/>
      <c r="G239" s="333"/>
      <c r="H239" s="334"/>
    </row>
    <row r="240" spans="1:8" ht="12.75" x14ac:dyDescent="0.2">
      <c r="A240" s="223"/>
      <c r="B240" s="291"/>
      <c r="C240" s="229"/>
      <c r="D240" s="244" t="s">
        <v>446</v>
      </c>
      <c r="E240" s="223"/>
      <c r="F240" s="223"/>
      <c r="G240" s="223"/>
      <c r="H240" s="14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Square n10</vt:lpstr>
      <vt:lpstr>Square n11</vt:lpstr>
      <vt:lpstr>Square n12a</vt:lpstr>
      <vt:lpstr>Square n12b</vt:lpstr>
      <vt:lpstr>Square n13</vt:lpstr>
      <vt:lpstr>Square n14</vt:lpstr>
      <vt:lpstr>Square n15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Hermansson</dc:creator>
  <cp:lastModifiedBy>Mikael Hermansson</cp:lastModifiedBy>
  <dcterms:created xsi:type="dcterms:W3CDTF">2023-11-23T11:12:52Z</dcterms:created>
  <dcterms:modified xsi:type="dcterms:W3CDTF">2025-10-06T18:01:42Z</dcterms:modified>
</cp:coreProperties>
</file>