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ll Vostro 15 [2025]\BimagicSquare Document B\"/>
    </mc:Choice>
  </mc:AlternateContent>
  <xr:revisionPtr revIDLastSave="0" documentId="13_ncr:1_{44B56896-4CC5-4C48-8E73-97CFC8FC1F74}" xr6:coauthVersionLast="47" xr6:coauthVersionMax="47" xr10:uidLastSave="{00000000-0000-0000-0000-000000000000}"/>
  <bookViews>
    <workbookView xWindow="-120" yWindow="-120" windowWidth="29040" windowHeight="15720" tabRatio="560" xr2:uid="{00000000-000D-0000-FFFF-FFFF00000000}"/>
  </bookViews>
  <sheets>
    <sheet name="Sheet 1" sheetId="1" r:id="rId1"/>
    <sheet name="Sheet 2" sheetId="9" r:id="rId2"/>
    <sheet name="Sheet 3" sheetId="13" r:id="rId3"/>
    <sheet name="Sheet 4" sheetId="12" r:id="rId4"/>
    <sheet name="Sheet 5" sheetId="14" r:id="rId5"/>
    <sheet name="Sheet 6" sheetId="15" r:id="rId6"/>
    <sheet name="Sheet 7" sheetId="16" r:id="rId7"/>
    <sheet name="Sheet 8" sheetId="17" r:id="rId8"/>
  </sheets>
  <definedNames>
    <definedName name="a">#REF!</definedName>
    <definedName name="n">#REF!</definedName>
    <definedName name="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94" i="17" l="1"/>
  <c r="R94" i="15"/>
  <c r="S2" i="9"/>
  <c r="S2" i="15"/>
  <c r="F92" i="13" l="1"/>
  <c r="Q94" i="13"/>
  <c r="Q93" i="13"/>
  <c r="Q92" i="13"/>
  <c r="Q91" i="13"/>
  <c r="Q90" i="13"/>
  <c r="Q89" i="13"/>
  <c r="Q88" i="13"/>
  <c r="Q87" i="13"/>
  <c r="Q86" i="13"/>
  <c r="Q85" i="13"/>
  <c r="Q84" i="13"/>
  <c r="Q83" i="13"/>
  <c r="Q82" i="13"/>
  <c r="Q81" i="13"/>
  <c r="Q80" i="13"/>
  <c r="Q79" i="13"/>
  <c r="P94" i="13"/>
  <c r="P93" i="13"/>
  <c r="P92" i="13"/>
  <c r="P91" i="13"/>
  <c r="P90" i="13"/>
  <c r="P89" i="13"/>
  <c r="P88" i="13"/>
  <c r="P87" i="13"/>
  <c r="P86" i="13"/>
  <c r="P85" i="13"/>
  <c r="P84" i="13"/>
  <c r="P83" i="13"/>
  <c r="P82" i="13"/>
  <c r="P81" i="13"/>
  <c r="P80" i="13"/>
  <c r="P79" i="13"/>
  <c r="O94" i="13"/>
  <c r="O93" i="13"/>
  <c r="O92" i="13"/>
  <c r="O91" i="13"/>
  <c r="O90" i="13"/>
  <c r="O89" i="13"/>
  <c r="O88" i="13"/>
  <c r="O87" i="13"/>
  <c r="O86" i="13"/>
  <c r="O85" i="13"/>
  <c r="O84" i="13"/>
  <c r="O83" i="13"/>
  <c r="O82" i="13"/>
  <c r="O81" i="13"/>
  <c r="O80" i="13"/>
  <c r="O79" i="13"/>
  <c r="N94" i="13"/>
  <c r="N93" i="13"/>
  <c r="N92" i="13"/>
  <c r="N91" i="13"/>
  <c r="N90" i="13"/>
  <c r="N89" i="13"/>
  <c r="N88" i="13"/>
  <c r="N87" i="13"/>
  <c r="N86" i="13"/>
  <c r="N85" i="13"/>
  <c r="N84" i="13"/>
  <c r="N83" i="13"/>
  <c r="N82" i="13"/>
  <c r="N81" i="13"/>
  <c r="N80" i="13"/>
  <c r="N79" i="13"/>
  <c r="M94" i="13"/>
  <c r="M93" i="13"/>
  <c r="M92" i="13"/>
  <c r="M91" i="13"/>
  <c r="M90" i="13"/>
  <c r="M89" i="13"/>
  <c r="M88" i="13"/>
  <c r="M87" i="13"/>
  <c r="M86" i="13"/>
  <c r="M85" i="13"/>
  <c r="M84" i="13"/>
  <c r="M83" i="13"/>
  <c r="M82" i="13"/>
  <c r="M81" i="13"/>
  <c r="M80" i="13"/>
  <c r="M79" i="13"/>
  <c r="L94" i="13"/>
  <c r="L93" i="13"/>
  <c r="L92" i="13"/>
  <c r="L91" i="13"/>
  <c r="L90" i="13"/>
  <c r="L89" i="13"/>
  <c r="L88" i="13"/>
  <c r="L87" i="13"/>
  <c r="L86" i="13"/>
  <c r="L85" i="13"/>
  <c r="L84" i="13"/>
  <c r="L83" i="13"/>
  <c r="L82" i="13"/>
  <c r="L81" i="13"/>
  <c r="L80" i="13"/>
  <c r="L79" i="13"/>
  <c r="K94" i="13"/>
  <c r="K93" i="13"/>
  <c r="K92" i="13"/>
  <c r="K91" i="13"/>
  <c r="K90" i="13"/>
  <c r="K89" i="13"/>
  <c r="K88" i="13"/>
  <c r="K87" i="13"/>
  <c r="K86" i="13"/>
  <c r="K85" i="13"/>
  <c r="K84" i="13"/>
  <c r="K83" i="13"/>
  <c r="K82" i="13"/>
  <c r="K81" i="13"/>
  <c r="K80" i="13"/>
  <c r="K79" i="13"/>
  <c r="J94" i="13"/>
  <c r="J93" i="13"/>
  <c r="J92" i="13"/>
  <c r="J91" i="13"/>
  <c r="J90" i="13"/>
  <c r="J89" i="13"/>
  <c r="J88" i="13"/>
  <c r="J87" i="13"/>
  <c r="J86" i="13"/>
  <c r="J85" i="13"/>
  <c r="J84" i="13"/>
  <c r="J83" i="13"/>
  <c r="J82" i="13"/>
  <c r="J81" i="13"/>
  <c r="J80" i="13"/>
  <c r="J79" i="13"/>
  <c r="I94" i="13"/>
  <c r="I93" i="13"/>
  <c r="I92" i="13"/>
  <c r="I91" i="13"/>
  <c r="I90" i="13"/>
  <c r="I89" i="13"/>
  <c r="I88" i="13"/>
  <c r="I87" i="13"/>
  <c r="I86" i="13"/>
  <c r="I85" i="13"/>
  <c r="I84" i="13"/>
  <c r="I83" i="13"/>
  <c r="I82" i="13"/>
  <c r="I81" i="13"/>
  <c r="I80" i="13"/>
  <c r="I79" i="13"/>
  <c r="H94" i="13"/>
  <c r="H93" i="13"/>
  <c r="H92" i="13"/>
  <c r="H91" i="13"/>
  <c r="H90" i="13"/>
  <c r="H89" i="13"/>
  <c r="H88" i="13"/>
  <c r="H87" i="13"/>
  <c r="H86" i="13"/>
  <c r="H85" i="13"/>
  <c r="H84" i="13"/>
  <c r="H83" i="13"/>
  <c r="H82" i="13"/>
  <c r="H81" i="13"/>
  <c r="H80" i="13"/>
  <c r="H79" i="13"/>
  <c r="G94" i="13"/>
  <c r="G93" i="13"/>
  <c r="G92" i="13"/>
  <c r="G91" i="13"/>
  <c r="G90" i="13"/>
  <c r="G89" i="13"/>
  <c r="G88" i="13"/>
  <c r="G87" i="13"/>
  <c r="G86" i="13"/>
  <c r="G85" i="13"/>
  <c r="G84" i="13"/>
  <c r="G83" i="13"/>
  <c r="G82" i="13"/>
  <c r="G81" i="13"/>
  <c r="G80" i="13"/>
  <c r="G79" i="13"/>
  <c r="F94" i="13"/>
  <c r="F93" i="13"/>
  <c r="F91" i="13"/>
  <c r="F90" i="13"/>
  <c r="F89" i="13"/>
  <c r="F88" i="13"/>
  <c r="F87" i="13"/>
  <c r="F86" i="13"/>
  <c r="F85" i="13"/>
  <c r="F84" i="13"/>
  <c r="F83" i="13"/>
  <c r="F82" i="13"/>
  <c r="F81" i="13"/>
  <c r="F80" i="13"/>
  <c r="F79" i="13"/>
  <c r="E94" i="13"/>
  <c r="E93" i="13"/>
  <c r="E92" i="13"/>
  <c r="E91" i="13"/>
  <c r="E90" i="13"/>
  <c r="E89" i="13"/>
  <c r="E88" i="13"/>
  <c r="E87" i="13"/>
  <c r="E86" i="13"/>
  <c r="E85" i="13"/>
  <c r="E84" i="13"/>
  <c r="E83" i="13"/>
  <c r="E82" i="13"/>
  <c r="E81" i="13"/>
  <c r="E80" i="13"/>
  <c r="E79" i="13"/>
  <c r="D94" i="13"/>
  <c r="D93" i="13"/>
  <c r="D92" i="13"/>
  <c r="D91" i="13"/>
  <c r="D90" i="13"/>
  <c r="D89" i="13"/>
  <c r="D88" i="13"/>
  <c r="D87" i="13"/>
  <c r="D86" i="13"/>
  <c r="D85" i="13"/>
  <c r="D84" i="13"/>
  <c r="D83" i="13"/>
  <c r="D82" i="13"/>
  <c r="D81" i="13"/>
  <c r="D80" i="13"/>
  <c r="D79" i="13"/>
  <c r="C94" i="13"/>
  <c r="C93" i="13"/>
  <c r="C92" i="13"/>
  <c r="C91" i="13"/>
  <c r="C90" i="13"/>
  <c r="C89" i="13"/>
  <c r="C88" i="13"/>
  <c r="C87" i="13"/>
  <c r="C86" i="13"/>
  <c r="C80" i="13"/>
  <c r="C85" i="13"/>
  <c r="C84" i="13"/>
  <c r="C83" i="13"/>
  <c r="C82" i="13"/>
  <c r="C81" i="13"/>
  <c r="C79" i="13"/>
  <c r="B94" i="13"/>
  <c r="B93" i="13"/>
  <c r="B92" i="13"/>
  <c r="B91" i="13"/>
  <c r="B90" i="13"/>
  <c r="B89" i="13"/>
  <c r="B88" i="13"/>
  <c r="B87" i="13"/>
  <c r="B86" i="13"/>
  <c r="B85" i="13"/>
  <c r="B84" i="13"/>
  <c r="B83" i="13"/>
  <c r="B82" i="13"/>
  <c r="B81" i="13"/>
  <c r="B80" i="13"/>
  <c r="B79" i="13"/>
  <c r="Q70" i="13"/>
  <c r="Q69" i="13"/>
  <c r="Q68" i="13"/>
  <c r="Q67" i="13"/>
  <c r="Q66" i="13"/>
  <c r="Q65" i="13"/>
  <c r="Q64" i="13"/>
  <c r="Q63" i="13"/>
  <c r="Q62" i="13"/>
  <c r="Q61" i="13"/>
  <c r="Q60" i="13"/>
  <c r="Q59" i="13"/>
  <c r="Q58" i="13"/>
  <c r="Q57" i="13"/>
  <c r="Q56" i="13"/>
  <c r="Q55" i="13"/>
  <c r="P70" i="13"/>
  <c r="P69" i="13"/>
  <c r="P68" i="13"/>
  <c r="P67" i="13"/>
  <c r="P66" i="13"/>
  <c r="P65" i="13"/>
  <c r="P64" i="13"/>
  <c r="P63" i="13"/>
  <c r="P62" i="13"/>
  <c r="P61" i="13"/>
  <c r="P60" i="13"/>
  <c r="P59" i="13"/>
  <c r="P58" i="13"/>
  <c r="P57" i="13"/>
  <c r="P56" i="13"/>
  <c r="P55" i="13"/>
  <c r="O70" i="13"/>
  <c r="O69" i="13"/>
  <c r="O68" i="13"/>
  <c r="O67" i="13"/>
  <c r="O66" i="13"/>
  <c r="O65" i="13"/>
  <c r="O64" i="13"/>
  <c r="O63" i="13"/>
  <c r="O62" i="13"/>
  <c r="O61" i="13"/>
  <c r="O60" i="13"/>
  <c r="O59" i="13"/>
  <c r="O58" i="13"/>
  <c r="O57" i="13"/>
  <c r="O56" i="13"/>
  <c r="O55" i="13"/>
  <c r="N70" i="13"/>
  <c r="N69" i="13"/>
  <c r="N68" i="13"/>
  <c r="N67" i="13"/>
  <c r="N66" i="13"/>
  <c r="N65" i="13"/>
  <c r="N64" i="13"/>
  <c r="N63" i="13"/>
  <c r="N62" i="13"/>
  <c r="N61" i="13"/>
  <c r="N60" i="13"/>
  <c r="N59" i="13"/>
  <c r="N58" i="13"/>
  <c r="N57" i="13"/>
  <c r="N56" i="13"/>
  <c r="N55" i="13"/>
  <c r="M70" i="13"/>
  <c r="M69" i="13"/>
  <c r="M68" i="13"/>
  <c r="M67" i="13"/>
  <c r="M66" i="13"/>
  <c r="M65" i="13"/>
  <c r="M64" i="13"/>
  <c r="M63" i="13"/>
  <c r="M62" i="13"/>
  <c r="M61" i="13"/>
  <c r="M60" i="13"/>
  <c r="M59" i="13"/>
  <c r="M58" i="13"/>
  <c r="M57" i="13"/>
  <c r="M56" i="13"/>
  <c r="M55" i="13"/>
  <c r="L70" i="13"/>
  <c r="L69" i="13"/>
  <c r="L68" i="13"/>
  <c r="L67" i="13"/>
  <c r="L66" i="13"/>
  <c r="L65" i="13"/>
  <c r="L64" i="13"/>
  <c r="L63" i="13"/>
  <c r="L62" i="13"/>
  <c r="L61" i="13"/>
  <c r="L60" i="13"/>
  <c r="L59" i="13"/>
  <c r="L58" i="13"/>
  <c r="L57" i="13"/>
  <c r="L56" i="13"/>
  <c r="L55" i="13"/>
  <c r="K70" i="13"/>
  <c r="K69" i="13"/>
  <c r="K68" i="13"/>
  <c r="K67" i="13"/>
  <c r="K66" i="13"/>
  <c r="K65" i="13"/>
  <c r="K64" i="13"/>
  <c r="K63" i="13"/>
  <c r="K62" i="13"/>
  <c r="K61" i="13"/>
  <c r="K60" i="13"/>
  <c r="K59" i="13"/>
  <c r="K58" i="13"/>
  <c r="K57" i="13"/>
  <c r="K56" i="13"/>
  <c r="K55" i="13"/>
  <c r="J70" i="13"/>
  <c r="J69" i="13"/>
  <c r="J68" i="13"/>
  <c r="J67" i="13"/>
  <c r="J66" i="13"/>
  <c r="J65" i="13"/>
  <c r="J64" i="13"/>
  <c r="J63" i="13"/>
  <c r="J62" i="13"/>
  <c r="J61" i="13"/>
  <c r="J60" i="13"/>
  <c r="J59" i="13"/>
  <c r="J58" i="13"/>
  <c r="J57" i="13"/>
  <c r="J56" i="13"/>
  <c r="J55" i="13"/>
  <c r="I70" i="13"/>
  <c r="I69" i="13"/>
  <c r="I68" i="13"/>
  <c r="I67" i="13"/>
  <c r="I66" i="13"/>
  <c r="I65" i="13"/>
  <c r="I64" i="13"/>
  <c r="I63" i="13"/>
  <c r="I62" i="13"/>
  <c r="I61" i="13"/>
  <c r="I60" i="13"/>
  <c r="I59" i="13"/>
  <c r="I58" i="13"/>
  <c r="I57" i="13"/>
  <c r="I56" i="13"/>
  <c r="I55" i="13"/>
  <c r="H70" i="13"/>
  <c r="H69" i="13"/>
  <c r="H68" i="13"/>
  <c r="H67" i="13"/>
  <c r="H66" i="13"/>
  <c r="H65" i="13"/>
  <c r="H64" i="13"/>
  <c r="H63" i="13"/>
  <c r="H62" i="13"/>
  <c r="H61" i="13"/>
  <c r="H60" i="13"/>
  <c r="H59" i="13"/>
  <c r="H58" i="13"/>
  <c r="H57" i="13"/>
  <c r="H56" i="13"/>
  <c r="H55" i="13"/>
  <c r="G70" i="13"/>
  <c r="G69" i="13"/>
  <c r="G68" i="13"/>
  <c r="G67" i="13"/>
  <c r="G66" i="13"/>
  <c r="G65" i="13"/>
  <c r="G64" i="13"/>
  <c r="G63" i="13"/>
  <c r="G62" i="13"/>
  <c r="G61" i="13"/>
  <c r="G60" i="13"/>
  <c r="G59" i="13"/>
  <c r="G58" i="13"/>
  <c r="G57" i="13"/>
  <c r="G56" i="13"/>
  <c r="G55" i="13"/>
  <c r="F70" i="13"/>
  <c r="F69" i="13"/>
  <c r="F68" i="13"/>
  <c r="F67" i="13"/>
  <c r="F66" i="13"/>
  <c r="F65" i="13"/>
  <c r="F64" i="13"/>
  <c r="F63" i="13"/>
  <c r="F62" i="13"/>
  <c r="F61" i="13"/>
  <c r="F60" i="13"/>
  <c r="F59" i="13"/>
  <c r="F58" i="13"/>
  <c r="F57" i="13"/>
  <c r="F56" i="13"/>
  <c r="F55" i="13"/>
  <c r="E70" i="13"/>
  <c r="E69" i="13"/>
  <c r="E68" i="13"/>
  <c r="E67" i="13"/>
  <c r="E66" i="13"/>
  <c r="E65" i="13"/>
  <c r="E64" i="13"/>
  <c r="E63" i="13"/>
  <c r="E62" i="13"/>
  <c r="E61" i="13"/>
  <c r="E60" i="13"/>
  <c r="E59" i="13"/>
  <c r="E58" i="13"/>
  <c r="E57" i="13"/>
  <c r="E56" i="13"/>
  <c r="E55" i="13"/>
  <c r="D70" i="13"/>
  <c r="D69" i="13"/>
  <c r="D68" i="13"/>
  <c r="D67" i="13"/>
  <c r="D66" i="13"/>
  <c r="D65" i="13"/>
  <c r="D64" i="13"/>
  <c r="D63" i="13"/>
  <c r="D62" i="13"/>
  <c r="D61" i="13"/>
  <c r="D60" i="13"/>
  <c r="D59" i="13"/>
  <c r="D58" i="13"/>
  <c r="D57" i="13"/>
  <c r="D56" i="13"/>
  <c r="D55" i="13"/>
  <c r="C70" i="13"/>
  <c r="C69" i="13"/>
  <c r="C68" i="13"/>
  <c r="C67" i="13"/>
  <c r="C66" i="13"/>
  <c r="C65" i="13"/>
  <c r="C64" i="13"/>
  <c r="C63" i="13"/>
  <c r="C62" i="13"/>
  <c r="C61" i="13"/>
  <c r="C60" i="13"/>
  <c r="C59" i="13"/>
  <c r="C58" i="13"/>
  <c r="C57" i="13"/>
  <c r="C56" i="13"/>
  <c r="C55" i="13"/>
  <c r="B70" i="13"/>
  <c r="B69" i="13"/>
  <c r="B68" i="13"/>
  <c r="B67" i="13"/>
  <c r="B66" i="13"/>
  <c r="B65" i="13"/>
  <c r="B64" i="13"/>
  <c r="B63" i="13"/>
  <c r="B62" i="13"/>
  <c r="B61" i="13"/>
  <c r="B60" i="13"/>
  <c r="B59" i="13"/>
  <c r="B58" i="13"/>
  <c r="B57" i="13"/>
  <c r="B56" i="13"/>
  <c r="B55" i="13"/>
  <c r="AP263" i="17"/>
  <c r="AP262" i="17"/>
  <c r="AP261" i="17"/>
  <c r="AP260" i="17"/>
  <c r="AP259" i="17"/>
  <c r="AP258" i="17"/>
  <c r="AP257" i="17"/>
  <c r="AP256" i="17"/>
  <c r="AP255" i="17"/>
  <c r="AP254" i="17"/>
  <c r="AP253" i="17"/>
  <c r="AP252" i="17"/>
  <c r="AP251" i="17"/>
  <c r="AP250" i="17"/>
  <c r="AP249" i="17"/>
  <c r="AP248" i="17"/>
  <c r="AP247" i="17"/>
  <c r="AP246" i="17"/>
  <c r="AP245" i="17"/>
  <c r="AP244" i="17"/>
  <c r="AP243" i="17"/>
  <c r="AP242" i="17"/>
  <c r="AP241" i="17"/>
  <c r="AP240" i="17"/>
  <c r="AP239" i="17"/>
  <c r="AP238" i="17"/>
  <c r="AP237" i="17"/>
  <c r="AP236" i="17"/>
  <c r="AP235" i="17"/>
  <c r="AP234" i="17"/>
  <c r="AP233" i="17"/>
  <c r="AP232" i="17"/>
  <c r="AP231" i="17"/>
  <c r="AP230" i="17"/>
  <c r="AP229" i="17"/>
  <c r="AP228" i="17"/>
  <c r="AP227" i="17"/>
  <c r="AP226" i="17"/>
  <c r="AP225" i="17"/>
  <c r="AP224" i="17"/>
  <c r="AP223" i="17"/>
  <c r="AP222" i="17"/>
  <c r="AP221" i="17"/>
  <c r="AP220" i="17"/>
  <c r="AP219" i="17"/>
  <c r="AP218" i="17"/>
  <c r="AP217" i="17"/>
  <c r="AP216" i="17"/>
  <c r="AP215" i="17"/>
  <c r="AP214" i="17"/>
  <c r="AP213" i="17"/>
  <c r="AP212" i="17"/>
  <c r="AP211" i="17"/>
  <c r="AP210" i="17"/>
  <c r="AP209" i="17"/>
  <c r="AP208" i="17"/>
  <c r="AP207" i="17"/>
  <c r="AP206" i="17"/>
  <c r="AP205" i="17"/>
  <c r="AP204" i="17"/>
  <c r="AP203" i="17"/>
  <c r="AP202" i="17"/>
  <c r="AP201" i="17"/>
  <c r="AP200" i="17"/>
  <c r="AP199" i="17"/>
  <c r="AP198" i="17"/>
  <c r="AP197" i="17"/>
  <c r="AP196" i="17"/>
  <c r="AP195" i="17"/>
  <c r="AP194" i="17"/>
  <c r="AP193" i="17"/>
  <c r="AP192" i="17"/>
  <c r="AP191" i="17"/>
  <c r="AP190" i="17"/>
  <c r="AP189" i="17"/>
  <c r="AP188" i="17"/>
  <c r="AP187" i="17"/>
  <c r="AP186" i="17"/>
  <c r="AP185" i="17"/>
  <c r="AP184" i="17"/>
  <c r="AP183" i="17"/>
  <c r="AP182" i="17"/>
  <c r="AP181" i="17"/>
  <c r="AP180" i="17"/>
  <c r="AP179" i="17"/>
  <c r="AP178" i="17"/>
  <c r="AP177" i="17"/>
  <c r="AP176" i="17"/>
  <c r="AP175" i="17"/>
  <c r="AP174" i="17"/>
  <c r="AP173" i="17"/>
  <c r="AP172" i="17"/>
  <c r="AP171" i="17"/>
  <c r="AP170" i="17"/>
  <c r="AP169" i="17"/>
  <c r="AP168" i="17"/>
  <c r="AP167" i="17"/>
  <c r="AP166" i="17"/>
  <c r="AP165" i="17"/>
  <c r="AP164" i="17"/>
  <c r="AP163" i="17"/>
  <c r="AP162" i="17"/>
  <c r="AP161" i="17"/>
  <c r="AP160" i="17"/>
  <c r="AP159" i="17"/>
  <c r="AP158" i="17"/>
  <c r="AP157" i="17"/>
  <c r="AP156" i="17"/>
  <c r="AP155" i="17"/>
  <c r="AP154" i="17"/>
  <c r="AP153" i="17"/>
  <c r="AP152" i="17"/>
  <c r="AP151" i="17"/>
  <c r="AP150" i="17"/>
  <c r="AP149" i="17"/>
  <c r="AP148" i="17"/>
  <c r="AP147" i="17"/>
  <c r="AP146" i="17"/>
  <c r="AP145" i="17"/>
  <c r="AP144" i="17"/>
  <c r="AP143" i="17"/>
  <c r="AP142" i="17"/>
  <c r="AP141" i="17"/>
  <c r="AP140" i="17"/>
  <c r="AP139" i="17"/>
  <c r="AP138" i="17"/>
  <c r="AP137" i="17"/>
  <c r="AP136" i="17"/>
  <c r="AP135" i="17"/>
  <c r="AP134" i="17"/>
  <c r="AP133" i="17"/>
  <c r="AP132" i="17"/>
  <c r="AP131" i="17"/>
  <c r="AP130" i="17"/>
  <c r="AP129" i="17"/>
  <c r="AP128" i="17"/>
  <c r="AP127" i="17"/>
  <c r="AP126" i="17"/>
  <c r="AP125" i="17"/>
  <c r="AP124" i="17"/>
  <c r="AP123" i="17"/>
  <c r="AP122" i="17"/>
  <c r="AP121" i="17"/>
  <c r="AP120" i="17"/>
  <c r="AP119" i="17"/>
  <c r="AP118" i="17"/>
  <c r="AP117" i="17"/>
  <c r="AP116" i="17"/>
  <c r="AP115" i="17"/>
  <c r="AP114" i="17"/>
  <c r="AP113" i="17"/>
  <c r="AP112" i="17"/>
  <c r="AP111" i="17"/>
  <c r="AP110" i="17"/>
  <c r="AP109" i="17"/>
  <c r="AP108" i="17"/>
  <c r="AP107" i="17"/>
  <c r="AP106" i="17"/>
  <c r="AP105" i="17"/>
  <c r="AP104" i="17"/>
  <c r="AP103" i="17"/>
  <c r="AP102" i="17"/>
  <c r="AP101" i="17"/>
  <c r="AP100" i="17"/>
  <c r="Q100" i="17"/>
  <c r="P100" i="17"/>
  <c r="O100" i="17"/>
  <c r="N100" i="17"/>
  <c r="M100" i="17"/>
  <c r="L100" i="17"/>
  <c r="K100" i="17"/>
  <c r="J100" i="17"/>
  <c r="I100" i="17"/>
  <c r="H100" i="17"/>
  <c r="G100" i="17"/>
  <c r="F100" i="17"/>
  <c r="E100" i="17"/>
  <c r="D100" i="17"/>
  <c r="C100" i="17"/>
  <c r="B100" i="17"/>
  <c r="AP99" i="17"/>
  <c r="Q99" i="17"/>
  <c r="P99" i="17"/>
  <c r="O99" i="17"/>
  <c r="N99" i="17"/>
  <c r="M99" i="17"/>
  <c r="L99" i="17"/>
  <c r="K99" i="17"/>
  <c r="J99" i="17"/>
  <c r="I99" i="17"/>
  <c r="H99" i="17"/>
  <c r="G99" i="17"/>
  <c r="F99" i="17"/>
  <c r="E99" i="17"/>
  <c r="D99" i="17"/>
  <c r="C99" i="17"/>
  <c r="B99" i="17"/>
  <c r="AP98" i="17"/>
  <c r="AP97" i="17"/>
  <c r="Q97" i="17"/>
  <c r="P97" i="17"/>
  <c r="O97" i="17"/>
  <c r="N97" i="17"/>
  <c r="M97" i="17"/>
  <c r="L97" i="17"/>
  <c r="K97" i="17"/>
  <c r="J97" i="17"/>
  <c r="I97" i="17"/>
  <c r="H97" i="17"/>
  <c r="G97" i="17"/>
  <c r="F97" i="17"/>
  <c r="E97" i="17"/>
  <c r="D97" i="17"/>
  <c r="C97" i="17"/>
  <c r="B97" i="17"/>
  <c r="AP96" i="17"/>
  <c r="Q96" i="17"/>
  <c r="P96" i="17"/>
  <c r="O96" i="17"/>
  <c r="N96" i="17"/>
  <c r="M96" i="17"/>
  <c r="L96" i="17"/>
  <c r="K96" i="17"/>
  <c r="J96" i="17"/>
  <c r="I96" i="17"/>
  <c r="H96" i="17"/>
  <c r="G96" i="17"/>
  <c r="F96" i="17"/>
  <c r="E96" i="17"/>
  <c r="D96" i="17"/>
  <c r="C96" i="17"/>
  <c r="B96" i="17"/>
  <c r="AP95" i="17"/>
  <c r="Q95" i="17"/>
  <c r="P95" i="17"/>
  <c r="O95" i="17"/>
  <c r="N95" i="17"/>
  <c r="M95" i="17"/>
  <c r="L95" i="17"/>
  <c r="K95" i="17"/>
  <c r="J95" i="17"/>
  <c r="I95" i="17"/>
  <c r="H95" i="17"/>
  <c r="G95" i="17"/>
  <c r="F95" i="17"/>
  <c r="E95" i="17"/>
  <c r="D95" i="17"/>
  <c r="C95" i="17"/>
  <c r="B95" i="17"/>
  <c r="AP94" i="17"/>
  <c r="T94" i="17"/>
  <c r="R94" i="17"/>
  <c r="AP93" i="17"/>
  <c r="T93" i="17"/>
  <c r="S93" i="17"/>
  <c r="R93" i="17"/>
  <c r="AP92" i="17"/>
  <c r="T92" i="17"/>
  <c r="S92" i="17"/>
  <c r="R92" i="17"/>
  <c r="AP91" i="17"/>
  <c r="T91" i="17"/>
  <c r="S91" i="17"/>
  <c r="R91" i="17"/>
  <c r="AP90" i="17"/>
  <c r="T90" i="17"/>
  <c r="S90" i="17"/>
  <c r="R90" i="17"/>
  <c r="AP89" i="17"/>
  <c r="T89" i="17"/>
  <c r="S89" i="17"/>
  <c r="R89" i="17"/>
  <c r="AP88" i="17"/>
  <c r="T88" i="17"/>
  <c r="S88" i="17"/>
  <c r="R88" i="17"/>
  <c r="AP87" i="17"/>
  <c r="T87" i="17"/>
  <c r="S87" i="17"/>
  <c r="R87" i="17"/>
  <c r="AP86" i="17"/>
  <c r="T86" i="17"/>
  <c r="S86" i="17"/>
  <c r="R86" i="17"/>
  <c r="AP85" i="17"/>
  <c r="T85" i="17"/>
  <c r="S85" i="17"/>
  <c r="R85" i="17"/>
  <c r="AP84" i="17"/>
  <c r="T84" i="17"/>
  <c r="S84" i="17"/>
  <c r="R84" i="17"/>
  <c r="AP83" i="17"/>
  <c r="T83" i="17"/>
  <c r="S83" i="17"/>
  <c r="R83" i="17"/>
  <c r="AP82" i="17"/>
  <c r="T82" i="17"/>
  <c r="S82" i="17"/>
  <c r="R82" i="17"/>
  <c r="AP81" i="17"/>
  <c r="T81" i="17"/>
  <c r="S81" i="17"/>
  <c r="R81" i="17"/>
  <c r="AP80" i="17"/>
  <c r="T80" i="17"/>
  <c r="S80" i="17"/>
  <c r="R80" i="17"/>
  <c r="AP79" i="17"/>
  <c r="T79" i="17"/>
  <c r="S79" i="17"/>
  <c r="R79" i="17"/>
  <c r="AP78" i="17"/>
  <c r="AP77" i="17"/>
  <c r="AP76" i="17"/>
  <c r="Q76" i="17"/>
  <c r="P76" i="17"/>
  <c r="O76" i="17"/>
  <c r="N76" i="17"/>
  <c r="M76" i="17"/>
  <c r="L76" i="17"/>
  <c r="K76" i="17"/>
  <c r="J76" i="17"/>
  <c r="I76" i="17"/>
  <c r="H76" i="17"/>
  <c r="G76" i="17"/>
  <c r="F76" i="17"/>
  <c r="E76" i="17"/>
  <c r="D76" i="17"/>
  <c r="C76" i="17"/>
  <c r="B76" i="17"/>
  <c r="AP75" i="17"/>
  <c r="Q75" i="17"/>
  <c r="P75" i="17"/>
  <c r="O75" i="17"/>
  <c r="N75" i="17"/>
  <c r="M75" i="17"/>
  <c r="L75" i="17"/>
  <c r="K75" i="17"/>
  <c r="J75" i="17"/>
  <c r="I75" i="17"/>
  <c r="H75" i="17"/>
  <c r="G75" i="17"/>
  <c r="F75" i="17"/>
  <c r="E75" i="17"/>
  <c r="D75" i="17"/>
  <c r="C75" i="17"/>
  <c r="B75" i="17"/>
  <c r="AP74" i="17"/>
  <c r="AP73" i="17"/>
  <c r="Q73" i="17"/>
  <c r="P73" i="17"/>
  <c r="O73" i="17"/>
  <c r="N73" i="17"/>
  <c r="M73" i="17"/>
  <c r="L73" i="17"/>
  <c r="K73" i="17"/>
  <c r="J73" i="17"/>
  <c r="I73" i="17"/>
  <c r="H73" i="17"/>
  <c r="G73" i="17"/>
  <c r="F73" i="17"/>
  <c r="E73" i="17"/>
  <c r="D73" i="17"/>
  <c r="C73" i="17"/>
  <c r="B73" i="17"/>
  <c r="AP72" i="17"/>
  <c r="Q72" i="17"/>
  <c r="P72" i="17"/>
  <c r="O72" i="17"/>
  <c r="N72" i="17"/>
  <c r="M72" i="17"/>
  <c r="L72" i="17"/>
  <c r="K72" i="17"/>
  <c r="J72" i="17"/>
  <c r="I72" i="17"/>
  <c r="H72" i="17"/>
  <c r="G72" i="17"/>
  <c r="F72" i="17"/>
  <c r="E72" i="17"/>
  <c r="D72" i="17"/>
  <c r="C72" i="17"/>
  <c r="B72" i="17"/>
  <c r="AP71" i="17"/>
  <c r="Q71" i="17"/>
  <c r="P71" i="17"/>
  <c r="O71" i="17"/>
  <c r="N71" i="17"/>
  <c r="M71" i="17"/>
  <c r="L71" i="17"/>
  <c r="K71" i="17"/>
  <c r="J71" i="17"/>
  <c r="I71" i="17"/>
  <c r="H71" i="17"/>
  <c r="G71" i="17"/>
  <c r="F71" i="17"/>
  <c r="E71" i="17"/>
  <c r="D71" i="17"/>
  <c r="C71" i="17"/>
  <c r="B71" i="17"/>
  <c r="AP70" i="17"/>
  <c r="T70" i="17"/>
  <c r="S70" i="17"/>
  <c r="R70" i="17"/>
  <c r="AP69" i="17"/>
  <c r="T69" i="17"/>
  <c r="S69" i="17"/>
  <c r="R69" i="17"/>
  <c r="AP68" i="17"/>
  <c r="T68" i="17"/>
  <c r="S68" i="17"/>
  <c r="R68" i="17"/>
  <c r="AP67" i="17"/>
  <c r="T67" i="17"/>
  <c r="S67" i="17"/>
  <c r="R67" i="17"/>
  <c r="AP66" i="17"/>
  <c r="T66" i="17"/>
  <c r="S66" i="17"/>
  <c r="R66" i="17"/>
  <c r="AP65" i="17"/>
  <c r="T65" i="17"/>
  <c r="S65" i="17"/>
  <c r="R65" i="17"/>
  <c r="AP64" i="17"/>
  <c r="T64" i="17"/>
  <c r="S64" i="17"/>
  <c r="R64" i="17"/>
  <c r="AP63" i="17"/>
  <c r="T63" i="17"/>
  <c r="S63" i="17"/>
  <c r="R63" i="17"/>
  <c r="AP62" i="17"/>
  <c r="T62" i="17"/>
  <c r="S62" i="17"/>
  <c r="R62" i="17"/>
  <c r="AP61" i="17"/>
  <c r="T61" i="17"/>
  <c r="S61" i="17"/>
  <c r="R61" i="17"/>
  <c r="AP60" i="17"/>
  <c r="T60" i="17"/>
  <c r="S60" i="17"/>
  <c r="R60" i="17"/>
  <c r="AP59" i="17"/>
  <c r="T59" i="17"/>
  <c r="S59" i="17"/>
  <c r="R59" i="17"/>
  <c r="AP58" i="17"/>
  <c r="T58" i="17"/>
  <c r="S58" i="17"/>
  <c r="R58" i="17"/>
  <c r="AP57" i="17"/>
  <c r="T57" i="17"/>
  <c r="S57" i="17"/>
  <c r="R57" i="17"/>
  <c r="AP56" i="17"/>
  <c r="T56" i="17"/>
  <c r="S56" i="17"/>
  <c r="R56" i="17"/>
  <c r="AP55" i="17"/>
  <c r="T55" i="17"/>
  <c r="S55" i="17"/>
  <c r="R55" i="17"/>
  <c r="AP54" i="17"/>
  <c r="AP53" i="17"/>
  <c r="AP52" i="17"/>
  <c r="Q52" i="17"/>
  <c r="P52" i="17"/>
  <c r="O52" i="17"/>
  <c r="N52" i="17"/>
  <c r="M52" i="17"/>
  <c r="L52" i="17"/>
  <c r="K52" i="17"/>
  <c r="J52" i="17"/>
  <c r="I52" i="17"/>
  <c r="H52" i="17"/>
  <c r="G52" i="17"/>
  <c r="F52" i="17"/>
  <c r="E52" i="17"/>
  <c r="D52" i="17"/>
  <c r="C52" i="17"/>
  <c r="B52" i="17"/>
  <c r="S52" i="17" s="1"/>
  <c r="AP51" i="17"/>
  <c r="Q51" i="17"/>
  <c r="P51" i="17"/>
  <c r="O51" i="17"/>
  <c r="N51" i="17"/>
  <c r="M51" i="17"/>
  <c r="L51" i="17"/>
  <c r="K51" i="17"/>
  <c r="J51" i="17"/>
  <c r="I51" i="17"/>
  <c r="H51" i="17"/>
  <c r="G51" i="17"/>
  <c r="F51" i="17"/>
  <c r="E51" i="17"/>
  <c r="D51" i="17"/>
  <c r="C51" i="17"/>
  <c r="B51" i="17"/>
  <c r="AP50" i="17"/>
  <c r="AP49" i="17"/>
  <c r="Q49" i="17"/>
  <c r="P49" i="17"/>
  <c r="O49" i="17"/>
  <c r="N49" i="17"/>
  <c r="M49" i="17"/>
  <c r="L49" i="17"/>
  <c r="K49" i="17"/>
  <c r="J49" i="17"/>
  <c r="I49" i="17"/>
  <c r="H49" i="17"/>
  <c r="G49" i="17"/>
  <c r="F49" i="17"/>
  <c r="E49" i="17"/>
  <c r="D49" i="17"/>
  <c r="C49" i="17"/>
  <c r="B49" i="17"/>
  <c r="AP48" i="17"/>
  <c r="Q48" i="17"/>
  <c r="P48" i="17"/>
  <c r="O48" i="17"/>
  <c r="N48" i="17"/>
  <c r="M48" i="17"/>
  <c r="L48" i="17"/>
  <c r="K48" i="17"/>
  <c r="J48" i="17"/>
  <c r="I48" i="17"/>
  <c r="H48" i="17"/>
  <c r="G48" i="17"/>
  <c r="F48" i="17"/>
  <c r="E48" i="17"/>
  <c r="D48" i="17"/>
  <c r="C48" i="17"/>
  <c r="B48" i="17"/>
  <c r="AP47" i="17"/>
  <c r="Q47" i="17"/>
  <c r="P47" i="17"/>
  <c r="O47" i="17"/>
  <c r="N47" i="17"/>
  <c r="M47" i="17"/>
  <c r="L47" i="17"/>
  <c r="K47" i="17"/>
  <c r="J47" i="17"/>
  <c r="I47" i="17"/>
  <c r="H47" i="17"/>
  <c r="G47" i="17"/>
  <c r="F47" i="17"/>
  <c r="E47" i="17"/>
  <c r="D47" i="17"/>
  <c r="C47" i="17"/>
  <c r="B47" i="17"/>
  <c r="AP46" i="17"/>
  <c r="T46" i="17"/>
  <c r="S46" i="17"/>
  <c r="R46" i="17"/>
  <c r="AP45" i="17"/>
  <c r="T45" i="17"/>
  <c r="S45" i="17"/>
  <c r="R45" i="17"/>
  <c r="AP44" i="17"/>
  <c r="T44" i="17"/>
  <c r="S44" i="17"/>
  <c r="R44" i="17"/>
  <c r="AP43" i="17"/>
  <c r="T43" i="17"/>
  <c r="S43" i="17"/>
  <c r="R43" i="17"/>
  <c r="AP42" i="17"/>
  <c r="T42" i="17"/>
  <c r="S42" i="17"/>
  <c r="R42" i="17"/>
  <c r="AP41" i="17"/>
  <c r="T41" i="17"/>
  <c r="S41" i="17"/>
  <c r="R41" i="17"/>
  <c r="AP40" i="17"/>
  <c r="T40" i="17"/>
  <c r="S40" i="17"/>
  <c r="R40" i="17"/>
  <c r="AP39" i="17"/>
  <c r="T39" i="17"/>
  <c r="S39" i="17"/>
  <c r="R39" i="17"/>
  <c r="AP38" i="17"/>
  <c r="T38" i="17"/>
  <c r="S38" i="17"/>
  <c r="R38" i="17"/>
  <c r="AP37" i="17"/>
  <c r="T37" i="17"/>
  <c r="S37" i="17"/>
  <c r="R37" i="17"/>
  <c r="AP36" i="17"/>
  <c r="T36" i="17"/>
  <c r="S36" i="17"/>
  <c r="R36" i="17"/>
  <c r="AP35" i="17"/>
  <c r="T35" i="17"/>
  <c r="S35" i="17"/>
  <c r="R35" i="17"/>
  <c r="AP34" i="17"/>
  <c r="T34" i="17"/>
  <c r="S34" i="17"/>
  <c r="R34" i="17"/>
  <c r="AP33" i="17"/>
  <c r="T33" i="17"/>
  <c r="S33" i="17"/>
  <c r="R33" i="17"/>
  <c r="AP32" i="17"/>
  <c r="T32" i="17"/>
  <c r="S32" i="17"/>
  <c r="R32" i="17"/>
  <c r="AP31" i="17"/>
  <c r="T31" i="17"/>
  <c r="S31" i="17"/>
  <c r="R31" i="17"/>
  <c r="AP30" i="17"/>
  <c r="AP29" i="17"/>
  <c r="AP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B28" i="17"/>
  <c r="AP27" i="17"/>
  <c r="Q27" i="17"/>
  <c r="P27" i="17"/>
  <c r="O27" i="17"/>
  <c r="N27" i="17"/>
  <c r="M27" i="17"/>
  <c r="L27" i="17"/>
  <c r="K27" i="17"/>
  <c r="J27" i="17"/>
  <c r="I27" i="17"/>
  <c r="H27" i="17"/>
  <c r="G27" i="17"/>
  <c r="F27" i="17"/>
  <c r="E27" i="17"/>
  <c r="D27" i="17"/>
  <c r="C27" i="17"/>
  <c r="S27" i="17" s="1"/>
  <c r="B27" i="17"/>
  <c r="AP26" i="17"/>
  <c r="AP25" i="17"/>
  <c r="Q25" i="17"/>
  <c r="P25" i="17"/>
  <c r="O25" i="17"/>
  <c r="N25" i="17"/>
  <c r="M25" i="17"/>
  <c r="L25" i="17"/>
  <c r="K25" i="17"/>
  <c r="J25" i="17"/>
  <c r="I25" i="17"/>
  <c r="H25" i="17"/>
  <c r="G25" i="17"/>
  <c r="F25" i="17"/>
  <c r="E25" i="17"/>
  <c r="D25" i="17"/>
  <c r="C25" i="17"/>
  <c r="B25" i="17"/>
  <c r="AP24" i="17"/>
  <c r="Q24" i="17"/>
  <c r="P24" i="17"/>
  <c r="O24" i="17"/>
  <c r="N24" i="17"/>
  <c r="M24" i="17"/>
  <c r="L24" i="17"/>
  <c r="K24" i="17"/>
  <c r="J24" i="17"/>
  <c r="I24" i="17"/>
  <c r="H24" i="17"/>
  <c r="G24" i="17"/>
  <c r="F24" i="17"/>
  <c r="E24" i="17"/>
  <c r="D24" i="17"/>
  <c r="C24" i="17"/>
  <c r="B24" i="17"/>
  <c r="AP23" i="17"/>
  <c r="Q23" i="17"/>
  <c r="P23" i="17"/>
  <c r="O23" i="17"/>
  <c r="N23" i="17"/>
  <c r="M23" i="17"/>
  <c r="L23" i="17"/>
  <c r="K23" i="17"/>
  <c r="J23" i="17"/>
  <c r="I23" i="17"/>
  <c r="H23" i="17"/>
  <c r="G23" i="17"/>
  <c r="F23" i="17"/>
  <c r="E23" i="17"/>
  <c r="D23" i="17"/>
  <c r="C23" i="17"/>
  <c r="B23" i="17"/>
  <c r="AP22" i="17"/>
  <c r="T22" i="17"/>
  <c r="S22" i="17"/>
  <c r="R22" i="17"/>
  <c r="AP21" i="17"/>
  <c r="T21" i="17"/>
  <c r="S21" i="17"/>
  <c r="R21" i="17"/>
  <c r="AP20" i="17"/>
  <c r="T20" i="17"/>
  <c r="S20" i="17"/>
  <c r="R20" i="17"/>
  <c r="AP19" i="17"/>
  <c r="T19" i="17"/>
  <c r="S19" i="17"/>
  <c r="R19" i="17"/>
  <c r="AP18" i="17"/>
  <c r="T18" i="17"/>
  <c r="S18" i="17"/>
  <c r="R18" i="17"/>
  <c r="AP17" i="17"/>
  <c r="T17" i="17"/>
  <c r="S17" i="17"/>
  <c r="R17" i="17"/>
  <c r="AP16" i="17"/>
  <c r="T16" i="17"/>
  <c r="S16" i="17"/>
  <c r="R16" i="17"/>
  <c r="AP15" i="17"/>
  <c r="T15" i="17"/>
  <c r="S15" i="17"/>
  <c r="R15" i="17"/>
  <c r="AP14" i="17"/>
  <c r="T14" i="17"/>
  <c r="S14" i="17"/>
  <c r="R14" i="17"/>
  <c r="AP13" i="17"/>
  <c r="T13" i="17"/>
  <c r="S13" i="17"/>
  <c r="R13" i="17"/>
  <c r="AP12" i="17"/>
  <c r="T12" i="17"/>
  <c r="S12" i="17"/>
  <c r="R12" i="17"/>
  <c r="AP11" i="17"/>
  <c r="T11" i="17"/>
  <c r="S11" i="17"/>
  <c r="R11" i="17"/>
  <c r="AP10" i="17"/>
  <c r="T10" i="17"/>
  <c r="S10" i="17"/>
  <c r="R10" i="17"/>
  <c r="AP9" i="17"/>
  <c r="T9" i="17"/>
  <c r="S9" i="17"/>
  <c r="R9" i="17"/>
  <c r="AP8" i="17"/>
  <c r="T8" i="17"/>
  <c r="S8" i="17"/>
  <c r="R8" i="17"/>
  <c r="T7" i="17"/>
  <c r="S7" i="17"/>
  <c r="R7" i="17"/>
  <c r="S4" i="17"/>
  <c r="AP263" i="16"/>
  <c r="AP262" i="16"/>
  <c r="AP261" i="16"/>
  <c r="AP260" i="16"/>
  <c r="AP259" i="16"/>
  <c r="AP258" i="16"/>
  <c r="AP257" i="16"/>
  <c r="AP256" i="16"/>
  <c r="AP255" i="16"/>
  <c r="AP254" i="16"/>
  <c r="AP253" i="16"/>
  <c r="AP252" i="16"/>
  <c r="AP251" i="16"/>
  <c r="AP250" i="16"/>
  <c r="AP249" i="16"/>
  <c r="AP248" i="16"/>
  <c r="AP247" i="16"/>
  <c r="AP246" i="16"/>
  <c r="AP245" i="16"/>
  <c r="AP244" i="16"/>
  <c r="AP243" i="16"/>
  <c r="AP242" i="16"/>
  <c r="AP241" i="16"/>
  <c r="AP240" i="16"/>
  <c r="AP239" i="16"/>
  <c r="AP238" i="16"/>
  <c r="AP237" i="16"/>
  <c r="AP236" i="16"/>
  <c r="AP235" i="16"/>
  <c r="AP234" i="16"/>
  <c r="AP233" i="16"/>
  <c r="AP232" i="16"/>
  <c r="AP231" i="16"/>
  <c r="AP230" i="16"/>
  <c r="AP229" i="16"/>
  <c r="AP228" i="16"/>
  <c r="AP227" i="16"/>
  <c r="AP226" i="16"/>
  <c r="AP225" i="16"/>
  <c r="AP224" i="16"/>
  <c r="AP223" i="16"/>
  <c r="AP222" i="16"/>
  <c r="AP221" i="16"/>
  <c r="AP220" i="16"/>
  <c r="AP219" i="16"/>
  <c r="AP218" i="16"/>
  <c r="AP217" i="16"/>
  <c r="AP216" i="16"/>
  <c r="AP215" i="16"/>
  <c r="AP214" i="16"/>
  <c r="AP213" i="16"/>
  <c r="AP212" i="16"/>
  <c r="AP211" i="16"/>
  <c r="AP210" i="16"/>
  <c r="AP209" i="16"/>
  <c r="AP208" i="16"/>
  <c r="AP207" i="16"/>
  <c r="AP206" i="16"/>
  <c r="AP205" i="16"/>
  <c r="AP204" i="16"/>
  <c r="AP203" i="16"/>
  <c r="AP202" i="16"/>
  <c r="AP201" i="16"/>
  <c r="AP200" i="16"/>
  <c r="AP199" i="16"/>
  <c r="AP198" i="16"/>
  <c r="AP197" i="16"/>
  <c r="AP196" i="16"/>
  <c r="AP195" i="16"/>
  <c r="AP194" i="16"/>
  <c r="AP193" i="16"/>
  <c r="AP192" i="16"/>
  <c r="AP191" i="16"/>
  <c r="AP190" i="16"/>
  <c r="AP189" i="16"/>
  <c r="AP188" i="16"/>
  <c r="AP187" i="16"/>
  <c r="AP186" i="16"/>
  <c r="AP185" i="16"/>
  <c r="AP184" i="16"/>
  <c r="AP183" i="16"/>
  <c r="AP182" i="16"/>
  <c r="AP181" i="16"/>
  <c r="AP180" i="16"/>
  <c r="AP179" i="16"/>
  <c r="AP178" i="16"/>
  <c r="AP177" i="16"/>
  <c r="AP176" i="16"/>
  <c r="AP175" i="16"/>
  <c r="AP174" i="16"/>
  <c r="AP173" i="16"/>
  <c r="AP172" i="16"/>
  <c r="AP171" i="16"/>
  <c r="AP170" i="16"/>
  <c r="AP169" i="16"/>
  <c r="AP168" i="16"/>
  <c r="AP167" i="16"/>
  <c r="AP166" i="16"/>
  <c r="AP165" i="16"/>
  <c r="AP164" i="16"/>
  <c r="AP163" i="16"/>
  <c r="AP162" i="16"/>
  <c r="AP161" i="16"/>
  <c r="AP160" i="16"/>
  <c r="AP159" i="16"/>
  <c r="AP158" i="16"/>
  <c r="AP157" i="16"/>
  <c r="AP156" i="16"/>
  <c r="AP155" i="16"/>
  <c r="AP154" i="16"/>
  <c r="AP153" i="16"/>
  <c r="AP152" i="16"/>
  <c r="AP151" i="16"/>
  <c r="AP150" i="16"/>
  <c r="AP149" i="16"/>
  <c r="AP148" i="16"/>
  <c r="AP147" i="16"/>
  <c r="AP146" i="16"/>
  <c r="AP145" i="16"/>
  <c r="AP144" i="16"/>
  <c r="AP143" i="16"/>
  <c r="AP142" i="16"/>
  <c r="AP141" i="16"/>
  <c r="AP140" i="16"/>
  <c r="AP139" i="16"/>
  <c r="AP138" i="16"/>
  <c r="AP137" i="16"/>
  <c r="AP136" i="16"/>
  <c r="AP135" i="16"/>
  <c r="AP134" i="16"/>
  <c r="AP133" i="16"/>
  <c r="AP132" i="16"/>
  <c r="AP131" i="16"/>
  <c r="AP130" i="16"/>
  <c r="AP129" i="16"/>
  <c r="AP128" i="16"/>
  <c r="AP127" i="16"/>
  <c r="AP126" i="16"/>
  <c r="AP125" i="16"/>
  <c r="AP124" i="16"/>
  <c r="AP123" i="16"/>
  <c r="AP122" i="16"/>
  <c r="AP121" i="16"/>
  <c r="AP120" i="16"/>
  <c r="AP119" i="16"/>
  <c r="AP118" i="16"/>
  <c r="AP117" i="16"/>
  <c r="AP116" i="16"/>
  <c r="AP115" i="16"/>
  <c r="AP114" i="16"/>
  <c r="AP113" i="16"/>
  <c r="AP112" i="16"/>
  <c r="AP111" i="16"/>
  <c r="AP110" i="16"/>
  <c r="AP109" i="16"/>
  <c r="AP108" i="16"/>
  <c r="AP107" i="16"/>
  <c r="AP106" i="16"/>
  <c r="AP105" i="16"/>
  <c r="AP104" i="16"/>
  <c r="AP103" i="16"/>
  <c r="AP102" i="16"/>
  <c r="AP101" i="16"/>
  <c r="AP100" i="16"/>
  <c r="S100" i="16"/>
  <c r="Q100" i="16"/>
  <c r="P100" i="16"/>
  <c r="O100" i="16"/>
  <c r="N100" i="16"/>
  <c r="M100" i="16"/>
  <c r="L100" i="16"/>
  <c r="K100" i="16"/>
  <c r="J100" i="16"/>
  <c r="I100" i="16"/>
  <c r="H100" i="16"/>
  <c r="G100" i="16"/>
  <c r="F100" i="16"/>
  <c r="E100" i="16"/>
  <c r="D100" i="16"/>
  <c r="C100" i="16"/>
  <c r="T100" i="16" s="1"/>
  <c r="B100" i="16"/>
  <c r="R100" i="16" s="1"/>
  <c r="AP99" i="16"/>
  <c r="Q99" i="16"/>
  <c r="P99" i="16"/>
  <c r="O99" i="16"/>
  <c r="N99" i="16"/>
  <c r="M99" i="16"/>
  <c r="L99" i="16"/>
  <c r="K99" i="16"/>
  <c r="J99" i="16"/>
  <c r="I99" i="16"/>
  <c r="H99" i="16"/>
  <c r="G99" i="16"/>
  <c r="F99" i="16"/>
  <c r="E99" i="16"/>
  <c r="D99" i="16"/>
  <c r="C99" i="16"/>
  <c r="T99" i="16" s="1"/>
  <c r="B99" i="16"/>
  <c r="R99" i="16" s="1"/>
  <c r="AP98" i="16"/>
  <c r="AP97" i="16"/>
  <c r="Q97" i="16"/>
  <c r="P97" i="16"/>
  <c r="O97" i="16"/>
  <c r="N97" i="16"/>
  <c r="M97" i="16"/>
  <c r="L97" i="16"/>
  <c r="K97" i="16"/>
  <c r="J97" i="16"/>
  <c r="I97" i="16"/>
  <c r="H97" i="16"/>
  <c r="G97" i="16"/>
  <c r="F97" i="16"/>
  <c r="E97" i="16"/>
  <c r="D97" i="16"/>
  <c r="C97" i="16"/>
  <c r="B97" i="16"/>
  <c r="AP96" i="16"/>
  <c r="Q96" i="16"/>
  <c r="P96" i="16"/>
  <c r="O96" i="16"/>
  <c r="N96" i="16"/>
  <c r="M96" i="16"/>
  <c r="L96" i="16"/>
  <c r="K96" i="16"/>
  <c r="J96" i="16"/>
  <c r="I96" i="16"/>
  <c r="H96" i="16"/>
  <c r="G96" i="16"/>
  <c r="F96" i="16"/>
  <c r="E96" i="16"/>
  <c r="D96" i="16"/>
  <c r="C96" i="16"/>
  <c r="B96" i="16"/>
  <c r="AP95" i="16"/>
  <c r="Q95" i="16"/>
  <c r="P95" i="16"/>
  <c r="O95" i="16"/>
  <c r="N95" i="16"/>
  <c r="M95" i="16"/>
  <c r="L95" i="16"/>
  <c r="K95" i="16"/>
  <c r="J95" i="16"/>
  <c r="I95" i="16"/>
  <c r="H95" i="16"/>
  <c r="G95" i="16"/>
  <c r="F95" i="16"/>
  <c r="E95" i="16"/>
  <c r="D95" i="16"/>
  <c r="C95" i="16"/>
  <c r="B95" i="16"/>
  <c r="AP94" i="16"/>
  <c r="S94" i="16"/>
  <c r="R94" i="16"/>
  <c r="AP93" i="16"/>
  <c r="S93" i="16"/>
  <c r="R93" i="16"/>
  <c r="AP92" i="16"/>
  <c r="S92" i="16"/>
  <c r="R92" i="16"/>
  <c r="AP91" i="16"/>
  <c r="S91" i="16"/>
  <c r="R91" i="16"/>
  <c r="AP90" i="16"/>
  <c r="S90" i="16"/>
  <c r="R90" i="16"/>
  <c r="AP89" i="16"/>
  <c r="S89" i="16"/>
  <c r="R89" i="16"/>
  <c r="AP88" i="16"/>
  <c r="S88" i="16"/>
  <c r="R88" i="16"/>
  <c r="AP87" i="16"/>
  <c r="S87" i="16"/>
  <c r="R87" i="16"/>
  <c r="AP86" i="16"/>
  <c r="S86" i="16"/>
  <c r="R86" i="16"/>
  <c r="AP85" i="16"/>
  <c r="S85" i="16"/>
  <c r="R85" i="16"/>
  <c r="AP84" i="16"/>
  <c r="S84" i="16"/>
  <c r="R84" i="16"/>
  <c r="AP83" i="16"/>
  <c r="S83" i="16"/>
  <c r="R83" i="16"/>
  <c r="AP82" i="16"/>
  <c r="S82" i="16"/>
  <c r="R82" i="16"/>
  <c r="AP81" i="16"/>
  <c r="S81" i="16"/>
  <c r="R81" i="16"/>
  <c r="AP80" i="16"/>
  <c r="S80" i="16"/>
  <c r="R80" i="16"/>
  <c r="AP79" i="16"/>
  <c r="S79" i="16"/>
  <c r="R79" i="16"/>
  <c r="AP78" i="16"/>
  <c r="AP77" i="16"/>
  <c r="AP76" i="16"/>
  <c r="Q76" i="16"/>
  <c r="P76" i="16"/>
  <c r="O76" i="16"/>
  <c r="N76" i="16"/>
  <c r="M76" i="16"/>
  <c r="L76" i="16"/>
  <c r="K76" i="16"/>
  <c r="J76" i="16"/>
  <c r="I76" i="16"/>
  <c r="H76" i="16"/>
  <c r="G76" i="16"/>
  <c r="F76" i="16"/>
  <c r="E76" i="16"/>
  <c r="D76" i="16"/>
  <c r="C76" i="16"/>
  <c r="B76" i="16"/>
  <c r="T76" i="16" s="1"/>
  <c r="AP75" i="16"/>
  <c r="Q75" i="16"/>
  <c r="P75" i="16"/>
  <c r="O75" i="16"/>
  <c r="N75" i="16"/>
  <c r="M75" i="16"/>
  <c r="L75" i="16"/>
  <c r="K75" i="16"/>
  <c r="J75" i="16"/>
  <c r="I75" i="16"/>
  <c r="H75" i="16"/>
  <c r="G75" i="16"/>
  <c r="F75" i="16"/>
  <c r="E75" i="16"/>
  <c r="D75" i="16"/>
  <c r="C75" i="16"/>
  <c r="B75" i="16"/>
  <c r="T75" i="16" s="1"/>
  <c r="AP74" i="16"/>
  <c r="AP73" i="16"/>
  <c r="Q73" i="16"/>
  <c r="P73" i="16"/>
  <c r="O73" i="16"/>
  <c r="N73" i="16"/>
  <c r="M73" i="16"/>
  <c r="L73" i="16"/>
  <c r="K73" i="16"/>
  <c r="J73" i="16"/>
  <c r="I73" i="16"/>
  <c r="H73" i="16"/>
  <c r="G73" i="16"/>
  <c r="F73" i="16"/>
  <c r="E73" i="16"/>
  <c r="D73" i="16"/>
  <c r="C73" i="16"/>
  <c r="B73" i="16"/>
  <c r="AP72" i="16"/>
  <c r="Q72" i="16"/>
  <c r="P72" i="16"/>
  <c r="O72" i="16"/>
  <c r="N72" i="16"/>
  <c r="M72" i="16"/>
  <c r="L72" i="16"/>
  <c r="K72" i="16"/>
  <c r="J72" i="16"/>
  <c r="I72" i="16"/>
  <c r="H72" i="16"/>
  <c r="G72" i="16"/>
  <c r="F72" i="16"/>
  <c r="E72" i="16"/>
  <c r="D72" i="16"/>
  <c r="C72" i="16"/>
  <c r="B72" i="16"/>
  <c r="AP71" i="16"/>
  <c r="Q71" i="16"/>
  <c r="P71" i="16"/>
  <c r="O71" i="16"/>
  <c r="N71" i="16"/>
  <c r="M71" i="16"/>
  <c r="L71" i="16"/>
  <c r="K71" i="16"/>
  <c r="J71" i="16"/>
  <c r="I71" i="16"/>
  <c r="H71" i="16"/>
  <c r="G71" i="16"/>
  <c r="F71" i="16"/>
  <c r="E71" i="16"/>
  <c r="D71" i="16"/>
  <c r="C71" i="16"/>
  <c r="B71" i="16"/>
  <c r="AP70" i="16"/>
  <c r="S70" i="16"/>
  <c r="R70" i="16"/>
  <c r="AP69" i="16"/>
  <c r="S69" i="16"/>
  <c r="R69" i="16"/>
  <c r="AP68" i="16"/>
  <c r="S68" i="16"/>
  <c r="R68" i="16"/>
  <c r="AP67" i="16"/>
  <c r="S67" i="16"/>
  <c r="R67" i="16"/>
  <c r="AP66" i="16"/>
  <c r="S66" i="16"/>
  <c r="R66" i="16"/>
  <c r="AP65" i="16"/>
  <c r="S65" i="16"/>
  <c r="R65" i="16"/>
  <c r="AP64" i="16"/>
  <c r="S64" i="16"/>
  <c r="R64" i="16"/>
  <c r="AP63" i="16"/>
  <c r="S63" i="16"/>
  <c r="R63" i="16"/>
  <c r="AP62" i="16"/>
  <c r="S62" i="16"/>
  <c r="R62" i="16"/>
  <c r="AP61" i="16"/>
  <c r="S61" i="16"/>
  <c r="R61" i="16"/>
  <c r="AP60" i="16"/>
  <c r="S60" i="16"/>
  <c r="R60" i="16"/>
  <c r="AP59" i="16"/>
  <c r="S59" i="16"/>
  <c r="R59" i="16"/>
  <c r="AP58" i="16"/>
  <c r="S58" i="16"/>
  <c r="R58" i="16"/>
  <c r="AP57" i="16"/>
  <c r="S57" i="16"/>
  <c r="R57" i="16"/>
  <c r="AP56" i="16"/>
  <c r="S56" i="16"/>
  <c r="R56" i="16"/>
  <c r="AP55" i="16"/>
  <c r="S55" i="16"/>
  <c r="R55" i="16"/>
  <c r="AP54" i="16"/>
  <c r="AP53" i="16"/>
  <c r="AP52" i="16"/>
  <c r="Q52" i="16"/>
  <c r="P52" i="16"/>
  <c r="O52" i="16"/>
  <c r="N52" i="16"/>
  <c r="M52" i="16"/>
  <c r="L52" i="16"/>
  <c r="K52" i="16"/>
  <c r="J52" i="16"/>
  <c r="I52" i="16"/>
  <c r="H52" i="16"/>
  <c r="G52" i="16"/>
  <c r="F52" i="16"/>
  <c r="E52" i="16"/>
  <c r="D52" i="16"/>
  <c r="C52" i="16"/>
  <c r="T52" i="16" s="1"/>
  <c r="B52" i="16"/>
  <c r="R52" i="16" s="1"/>
  <c r="AP51" i="16"/>
  <c r="Q51" i="16"/>
  <c r="P51" i="16"/>
  <c r="O51" i="16"/>
  <c r="N51" i="16"/>
  <c r="M51" i="16"/>
  <c r="L51" i="16"/>
  <c r="K51" i="16"/>
  <c r="J51" i="16"/>
  <c r="I51" i="16"/>
  <c r="H51" i="16"/>
  <c r="G51" i="16"/>
  <c r="F51" i="16"/>
  <c r="E51" i="16"/>
  <c r="D51" i="16"/>
  <c r="C51" i="16"/>
  <c r="T51" i="16" s="1"/>
  <c r="B51" i="16"/>
  <c r="R51" i="16" s="1"/>
  <c r="AP50" i="16"/>
  <c r="AP49" i="16"/>
  <c r="Q49" i="16"/>
  <c r="P49" i="16"/>
  <c r="O49" i="16"/>
  <c r="N49" i="16"/>
  <c r="M49" i="16"/>
  <c r="L49" i="16"/>
  <c r="K49" i="16"/>
  <c r="J49" i="16"/>
  <c r="I49" i="16"/>
  <c r="H49" i="16"/>
  <c r="G49" i="16"/>
  <c r="F49" i="16"/>
  <c r="E49" i="16"/>
  <c r="D49" i="16"/>
  <c r="C49" i="16"/>
  <c r="B49" i="16"/>
  <c r="AP48" i="16"/>
  <c r="Q48" i="16"/>
  <c r="P48" i="16"/>
  <c r="O48" i="16"/>
  <c r="N48" i="16"/>
  <c r="M48" i="16"/>
  <c r="L48" i="16"/>
  <c r="K48" i="16"/>
  <c r="J48" i="16"/>
  <c r="I48" i="16"/>
  <c r="H48" i="16"/>
  <c r="G48" i="16"/>
  <c r="F48" i="16"/>
  <c r="E48" i="16"/>
  <c r="D48" i="16"/>
  <c r="C48" i="16"/>
  <c r="B48" i="16"/>
  <c r="AP47" i="16"/>
  <c r="Q47" i="16"/>
  <c r="P47" i="16"/>
  <c r="O47" i="16"/>
  <c r="N47" i="16"/>
  <c r="M47" i="16"/>
  <c r="L47" i="16"/>
  <c r="K47" i="16"/>
  <c r="J47" i="16"/>
  <c r="I47" i="16"/>
  <c r="H47" i="16"/>
  <c r="G47" i="16"/>
  <c r="F47" i="16"/>
  <c r="E47" i="16"/>
  <c r="D47" i="16"/>
  <c r="C47" i="16"/>
  <c r="B47" i="16"/>
  <c r="AP46" i="16"/>
  <c r="S46" i="16"/>
  <c r="R46" i="16"/>
  <c r="AP45" i="16"/>
  <c r="S45" i="16"/>
  <c r="R45" i="16"/>
  <c r="AP44" i="16"/>
  <c r="S44" i="16"/>
  <c r="R44" i="16"/>
  <c r="AP43" i="16"/>
  <c r="S43" i="16"/>
  <c r="R43" i="16"/>
  <c r="AP42" i="16"/>
  <c r="S42" i="16"/>
  <c r="R42" i="16"/>
  <c r="AP41" i="16"/>
  <c r="S41" i="16"/>
  <c r="R41" i="16"/>
  <c r="AP40" i="16"/>
  <c r="S40" i="16"/>
  <c r="R40" i="16"/>
  <c r="AP39" i="16"/>
  <c r="S39" i="16"/>
  <c r="R39" i="16"/>
  <c r="AP38" i="16"/>
  <c r="S38" i="16"/>
  <c r="R38" i="16"/>
  <c r="AP37" i="16"/>
  <c r="S37" i="16"/>
  <c r="R37" i="16"/>
  <c r="AP36" i="16"/>
  <c r="S36" i="16"/>
  <c r="R36" i="16"/>
  <c r="AP35" i="16"/>
  <c r="S35" i="16"/>
  <c r="R35" i="16"/>
  <c r="AP34" i="16"/>
  <c r="S34" i="16"/>
  <c r="R34" i="16"/>
  <c r="AP33" i="16"/>
  <c r="S33" i="16"/>
  <c r="R33" i="16"/>
  <c r="AP32" i="16"/>
  <c r="S32" i="16"/>
  <c r="R32" i="16"/>
  <c r="AP31" i="16"/>
  <c r="S31" i="16"/>
  <c r="R31" i="16"/>
  <c r="AP30" i="16"/>
  <c r="AP29" i="16"/>
  <c r="AP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B28" i="16"/>
  <c r="T28" i="16" s="1"/>
  <c r="AP27" i="16"/>
  <c r="Q27" i="16"/>
  <c r="P27" i="16"/>
  <c r="O27" i="16"/>
  <c r="N27" i="16"/>
  <c r="M27" i="16"/>
  <c r="L27" i="16"/>
  <c r="K27" i="16"/>
  <c r="J27" i="16"/>
  <c r="I27" i="16"/>
  <c r="H27" i="16"/>
  <c r="G27" i="16"/>
  <c r="F27" i="16"/>
  <c r="E27" i="16"/>
  <c r="D27" i="16"/>
  <c r="C27" i="16"/>
  <c r="B27" i="16"/>
  <c r="T27" i="16" s="1"/>
  <c r="AP26" i="16"/>
  <c r="AP25" i="16"/>
  <c r="Q25" i="16"/>
  <c r="P25" i="16"/>
  <c r="O25" i="16"/>
  <c r="N25" i="16"/>
  <c r="M25" i="16"/>
  <c r="L25" i="16"/>
  <c r="K25" i="16"/>
  <c r="J25" i="16"/>
  <c r="I25" i="16"/>
  <c r="H25" i="16"/>
  <c r="G25" i="16"/>
  <c r="F25" i="16"/>
  <c r="E25" i="16"/>
  <c r="D25" i="16"/>
  <c r="C25" i="16"/>
  <c r="B25" i="16"/>
  <c r="AP24" i="16"/>
  <c r="Q24" i="16"/>
  <c r="P24" i="16"/>
  <c r="O24" i="16"/>
  <c r="N24" i="16"/>
  <c r="M24" i="16"/>
  <c r="L24" i="16"/>
  <c r="K24" i="16"/>
  <c r="J24" i="16"/>
  <c r="I24" i="16"/>
  <c r="H24" i="16"/>
  <c r="G24" i="16"/>
  <c r="F24" i="16"/>
  <c r="E24" i="16"/>
  <c r="D24" i="16"/>
  <c r="C24" i="16"/>
  <c r="B24" i="16"/>
  <c r="AP23" i="16"/>
  <c r="Q23" i="16"/>
  <c r="P23" i="16"/>
  <c r="O23" i="16"/>
  <c r="N23" i="16"/>
  <c r="M23" i="16"/>
  <c r="L23" i="16"/>
  <c r="K23" i="16"/>
  <c r="J23" i="16"/>
  <c r="I23" i="16"/>
  <c r="H23" i="16"/>
  <c r="G23" i="16"/>
  <c r="F23" i="16"/>
  <c r="E23" i="16"/>
  <c r="D23" i="16"/>
  <c r="C23" i="16"/>
  <c r="B23" i="16"/>
  <c r="AP22" i="16"/>
  <c r="S22" i="16"/>
  <c r="R22" i="16"/>
  <c r="AP21" i="16"/>
  <c r="S21" i="16"/>
  <c r="R21" i="16"/>
  <c r="AP20" i="16"/>
  <c r="S20" i="16"/>
  <c r="R20" i="16"/>
  <c r="AP19" i="16"/>
  <c r="S19" i="16"/>
  <c r="R19" i="16"/>
  <c r="AP18" i="16"/>
  <c r="S18" i="16"/>
  <c r="R18" i="16"/>
  <c r="AP17" i="16"/>
  <c r="S17" i="16"/>
  <c r="R17" i="16"/>
  <c r="AP16" i="16"/>
  <c r="S16" i="16"/>
  <c r="R16" i="16"/>
  <c r="AP15" i="16"/>
  <c r="S15" i="16"/>
  <c r="R15" i="16"/>
  <c r="AP14" i="16"/>
  <c r="S14" i="16"/>
  <c r="R14" i="16"/>
  <c r="AP13" i="16"/>
  <c r="S13" i="16"/>
  <c r="R13" i="16"/>
  <c r="AP12" i="16"/>
  <c r="S12" i="16"/>
  <c r="R12" i="16"/>
  <c r="AP11" i="16"/>
  <c r="S11" i="16"/>
  <c r="R11" i="16"/>
  <c r="AP10" i="16"/>
  <c r="S10" i="16"/>
  <c r="R10" i="16"/>
  <c r="AP9" i="16"/>
  <c r="S9" i="16"/>
  <c r="R9" i="16"/>
  <c r="AP8" i="16"/>
  <c r="S8" i="16"/>
  <c r="R8" i="16"/>
  <c r="S7" i="16"/>
  <c r="R7" i="16"/>
  <c r="S4" i="16"/>
  <c r="S2" i="16"/>
  <c r="AP263" i="15"/>
  <c r="AP262" i="15"/>
  <c r="AP261" i="15"/>
  <c r="AP260" i="15"/>
  <c r="AP259" i="15"/>
  <c r="AP258" i="15"/>
  <c r="AP257" i="15"/>
  <c r="AP256" i="15"/>
  <c r="AP255" i="15"/>
  <c r="AP254" i="15"/>
  <c r="AP253" i="15"/>
  <c r="AP252" i="15"/>
  <c r="AP251" i="15"/>
  <c r="AP250" i="15"/>
  <c r="AP249" i="15"/>
  <c r="AP248" i="15"/>
  <c r="AP247" i="15"/>
  <c r="AP246" i="15"/>
  <c r="AP245" i="15"/>
  <c r="AP244" i="15"/>
  <c r="AP243" i="15"/>
  <c r="AP242" i="15"/>
  <c r="AP241" i="15"/>
  <c r="AP240" i="15"/>
  <c r="AP239" i="15"/>
  <c r="AP238" i="15"/>
  <c r="AP237" i="15"/>
  <c r="AP236" i="15"/>
  <c r="AP235" i="15"/>
  <c r="AP234" i="15"/>
  <c r="AP233" i="15"/>
  <c r="AP232" i="15"/>
  <c r="AP231" i="15"/>
  <c r="AP230" i="15"/>
  <c r="AP229" i="15"/>
  <c r="AP228" i="15"/>
  <c r="AP227" i="15"/>
  <c r="AP226" i="15"/>
  <c r="AP225" i="15"/>
  <c r="AP224" i="15"/>
  <c r="AP223" i="15"/>
  <c r="AP222" i="15"/>
  <c r="AP221" i="15"/>
  <c r="AP220" i="15"/>
  <c r="AP219" i="15"/>
  <c r="AP218" i="15"/>
  <c r="AP217" i="15"/>
  <c r="AP216" i="15"/>
  <c r="AP215" i="15"/>
  <c r="AP214" i="15"/>
  <c r="AP213" i="15"/>
  <c r="AP212" i="15"/>
  <c r="AP211" i="15"/>
  <c r="AP210" i="15"/>
  <c r="AP209" i="15"/>
  <c r="AP208" i="15"/>
  <c r="AP207" i="15"/>
  <c r="AP206" i="15"/>
  <c r="AP205" i="15"/>
  <c r="AP204" i="15"/>
  <c r="AP203" i="15"/>
  <c r="AP202" i="15"/>
  <c r="AP201" i="15"/>
  <c r="AP200" i="15"/>
  <c r="AP199" i="15"/>
  <c r="AP198" i="15"/>
  <c r="AP197" i="15"/>
  <c r="AP196" i="15"/>
  <c r="AP195" i="15"/>
  <c r="AP194" i="15"/>
  <c r="AP193" i="15"/>
  <c r="AP192" i="15"/>
  <c r="AP191" i="15"/>
  <c r="AP190" i="15"/>
  <c r="AP189" i="15"/>
  <c r="AP188" i="15"/>
  <c r="AP187" i="15"/>
  <c r="AP186" i="15"/>
  <c r="AP185" i="15"/>
  <c r="AP184" i="15"/>
  <c r="AP183" i="15"/>
  <c r="AP182" i="15"/>
  <c r="AP181" i="15"/>
  <c r="AP180" i="15"/>
  <c r="AP179" i="15"/>
  <c r="AP178" i="15"/>
  <c r="AP177" i="15"/>
  <c r="AP176" i="15"/>
  <c r="AP175" i="15"/>
  <c r="AP174" i="15"/>
  <c r="AP173" i="15"/>
  <c r="AP172" i="15"/>
  <c r="AP171" i="15"/>
  <c r="AP170" i="15"/>
  <c r="AP169" i="15"/>
  <c r="AP168" i="15"/>
  <c r="AP167" i="15"/>
  <c r="AP166" i="15"/>
  <c r="AP165" i="15"/>
  <c r="AP164" i="15"/>
  <c r="AP163" i="15"/>
  <c r="AP162" i="15"/>
  <c r="AP161" i="15"/>
  <c r="AP160" i="15"/>
  <c r="AP159" i="15"/>
  <c r="AP158" i="15"/>
  <c r="AP157" i="15"/>
  <c r="AP156" i="15"/>
  <c r="AP155" i="15"/>
  <c r="AP154" i="15"/>
  <c r="AP153" i="15"/>
  <c r="AP152" i="15"/>
  <c r="AP151" i="15"/>
  <c r="AP150" i="15"/>
  <c r="AP149" i="15"/>
  <c r="AP148" i="15"/>
  <c r="AP147" i="15"/>
  <c r="AP146" i="15"/>
  <c r="AP145" i="15"/>
  <c r="AP144" i="15"/>
  <c r="AP143" i="15"/>
  <c r="AP142" i="15"/>
  <c r="AP141" i="15"/>
  <c r="AP140" i="15"/>
  <c r="AP139" i="15"/>
  <c r="AP138" i="15"/>
  <c r="AP137" i="15"/>
  <c r="AP136" i="15"/>
  <c r="AP135" i="15"/>
  <c r="AP134" i="15"/>
  <c r="AP133" i="15"/>
  <c r="AP132" i="15"/>
  <c r="AP131" i="15"/>
  <c r="AP130" i="15"/>
  <c r="AP129" i="15"/>
  <c r="AP128" i="15"/>
  <c r="AP127" i="15"/>
  <c r="AP126" i="15"/>
  <c r="AP125" i="15"/>
  <c r="AP124" i="15"/>
  <c r="AP123" i="15"/>
  <c r="AP122" i="15"/>
  <c r="AP121" i="15"/>
  <c r="AP120" i="15"/>
  <c r="AP119" i="15"/>
  <c r="AP118" i="15"/>
  <c r="AP117" i="15"/>
  <c r="AP116" i="15"/>
  <c r="AP115" i="15"/>
  <c r="AP114" i="15"/>
  <c r="AP113" i="15"/>
  <c r="AP112" i="15"/>
  <c r="AP111" i="15"/>
  <c r="AP110" i="15"/>
  <c r="AP109" i="15"/>
  <c r="AP108" i="15"/>
  <c r="AP107" i="15"/>
  <c r="AP106" i="15"/>
  <c r="AP105" i="15"/>
  <c r="AP104" i="15"/>
  <c r="AP103" i="15"/>
  <c r="AP102" i="15"/>
  <c r="AP101" i="15"/>
  <c r="AP100" i="15"/>
  <c r="Q100" i="15"/>
  <c r="P100" i="15"/>
  <c r="O100" i="15"/>
  <c r="N100" i="15"/>
  <c r="M100" i="15"/>
  <c r="L100" i="15"/>
  <c r="K100" i="15"/>
  <c r="J100" i="15"/>
  <c r="I100" i="15"/>
  <c r="H100" i="15"/>
  <c r="G100" i="15"/>
  <c r="F100" i="15"/>
  <c r="E100" i="15"/>
  <c r="D100" i="15"/>
  <c r="C100" i="15"/>
  <c r="B100" i="15"/>
  <c r="AP99" i="15"/>
  <c r="Q99" i="15"/>
  <c r="P99" i="15"/>
  <c r="O99" i="15"/>
  <c r="N99" i="15"/>
  <c r="M99" i="15"/>
  <c r="L99" i="15"/>
  <c r="K99" i="15"/>
  <c r="J99" i="15"/>
  <c r="I99" i="15"/>
  <c r="H99" i="15"/>
  <c r="G99" i="15"/>
  <c r="F99" i="15"/>
  <c r="E99" i="15"/>
  <c r="D99" i="15"/>
  <c r="C99" i="15"/>
  <c r="B99" i="15"/>
  <c r="AP98" i="15"/>
  <c r="AP97" i="15"/>
  <c r="Q97" i="15"/>
  <c r="P97" i="15"/>
  <c r="O97" i="15"/>
  <c r="N97" i="15"/>
  <c r="M97" i="15"/>
  <c r="L97" i="15"/>
  <c r="K97" i="15"/>
  <c r="J97" i="15"/>
  <c r="I97" i="15"/>
  <c r="H97" i="15"/>
  <c r="G97" i="15"/>
  <c r="F97" i="15"/>
  <c r="E97" i="15"/>
  <c r="D97" i="15"/>
  <c r="C97" i="15"/>
  <c r="B97" i="15"/>
  <c r="AP96" i="15"/>
  <c r="Q96" i="15"/>
  <c r="P96" i="15"/>
  <c r="O96" i="15"/>
  <c r="N96" i="15"/>
  <c r="M96" i="15"/>
  <c r="L96" i="15"/>
  <c r="K96" i="15"/>
  <c r="J96" i="15"/>
  <c r="I96" i="15"/>
  <c r="H96" i="15"/>
  <c r="G96" i="15"/>
  <c r="F96" i="15"/>
  <c r="E96" i="15"/>
  <c r="D96" i="15"/>
  <c r="C96" i="15"/>
  <c r="B96" i="15"/>
  <c r="AP95" i="15"/>
  <c r="Q95" i="15"/>
  <c r="P95" i="15"/>
  <c r="O95" i="15"/>
  <c r="N95" i="15"/>
  <c r="M95" i="15"/>
  <c r="L95" i="15"/>
  <c r="K95" i="15"/>
  <c r="J95" i="15"/>
  <c r="I95" i="15"/>
  <c r="H95" i="15"/>
  <c r="G95" i="15"/>
  <c r="F95" i="15"/>
  <c r="E95" i="15"/>
  <c r="D95" i="15"/>
  <c r="C95" i="15"/>
  <c r="B95" i="15"/>
  <c r="AP94" i="15"/>
  <c r="T94" i="15"/>
  <c r="S94" i="15"/>
  <c r="AP93" i="15"/>
  <c r="T93" i="15"/>
  <c r="S93" i="15"/>
  <c r="R93" i="15"/>
  <c r="AP92" i="15"/>
  <c r="T92" i="15"/>
  <c r="S92" i="15"/>
  <c r="R92" i="15"/>
  <c r="AP91" i="15"/>
  <c r="T91" i="15"/>
  <c r="S91" i="15"/>
  <c r="R91" i="15"/>
  <c r="AP90" i="15"/>
  <c r="T90" i="15"/>
  <c r="S90" i="15"/>
  <c r="R90" i="15"/>
  <c r="AP89" i="15"/>
  <c r="T89" i="15"/>
  <c r="S89" i="15"/>
  <c r="R89" i="15"/>
  <c r="AP88" i="15"/>
  <c r="T88" i="15"/>
  <c r="S88" i="15"/>
  <c r="R88" i="15"/>
  <c r="AP87" i="15"/>
  <c r="T87" i="15"/>
  <c r="S87" i="15"/>
  <c r="R87" i="15"/>
  <c r="AP86" i="15"/>
  <c r="T86" i="15"/>
  <c r="S86" i="15"/>
  <c r="R86" i="15"/>
  <c r="AP85" i="15"/>
  <c r="T85" i="15"/>
  <c r="S85" i="15"/>
  <c r="R85" i="15"/>
  <c r="AP84" i="15"/>
  <c r="T84" i="15"/>
  <c r="S84" i="15"/>
  <c r="R84" i="15"/>
  <c r="AP83" i="15"/>
  <c r="T83" i="15"/>
  <c r="S83" i="15"/>
  <c r="R83" i="15"/>
  <c r="AP82" i="15"/>
  <c r="T82" i="15"/>
  <c r="S82" i="15"/>
  <c r="R82" i="15"/>
  <c r="AP81" i="15"/>
  <c r="T81" i="15"/>
  <c r="S81" i="15"/>
  <c r="R81" i="15"/>
  <c r="AP80" i="15"/>
  <c r="T80" i="15"/>
  <c r="S80" i="15"/>
  <c r="R80" i="15"/>
  <c r="AP79" i="15"/>
  <c r="T79" i="15"/>
  <c r="S79" i="15"/>
  <c r="R79" i="15"/>
  <c r="AP78" i="15"/>
  <c r="AP77" i="15"/>
  <c r="AP76" i="15"/>
  <c r="Q76" i="15"/>
  <c r="P76" i="15"/>
  <c r="O76" i="15"/>
  <c r="N76" i="15"/>
  <c r="M76" i="15"/>
  <c r="L76" i="15"/>
  <c r="K76" i="15"/>
  <c r="J76" i="15"/>
  <c r="I76" i="15"/>
  <c r="H76" i="15"/>
  <c r="G76" i="15"/>
  <c r="F76" i="15"/>
  <c r="E76" i="15"/>
  <c r="D76" i="15"/>
  <c r="C76" i="15"/>
  <c r="B76" i="15"/>
  <c r="R76" i="15" s="1"/>
  <c r="AP75" i="15"/>
  <c r="Q75" i="15"/>
  <c r="P75" i="15"/>
  <c r="O75" i="15"/>
  <c r="N75" i="15"/>
  <c r="M75" i="15"/>
  <c r="L75" i="15"/>
  <c r="K75" i="15"/>
  <c r="J75" i="15"/>
  <c r="I75" i="15"/>
  <c r="H75" i="15"/>
  <c r="G75" i="15"/>
  <c r="F75" i="15"/>
  <c r="E75" i="15"/>
  <c r="D75" i="15"/>
  <c r="C75" i="15"/>
  <c r="B75" i="15"/>
  <c r="AP74" i="15"/>
  <c r="AP73" i="15"/>
  <c r="Q73" i="15"/>
  <c r="P73" i="15"/>
  <c r="O73" i="15"/>
  <c r="N73" i="15"/>
  <c r="M73" i="15"/>
  <c r="L73" i="15"/>
  <c r="K73" i="15"/>
  <c r="J73" i="15"/>
  <c r="I73" i="15"/>
  <c r="H73" i="15"/>
  <c r="G73" i="15"/>
  <c r="F73" i="15"/>
  <c r="E73" i="15"/>
  <c r="D73" i="15"/>
  <c r="C73" i="15"/>
  <c r="B73" i="15"/>
  <c r="AP72" i="15"/>
  <c r="Q72" i="15"/>
  <c r="P72" i="15"/>
  <c r="O72" i="15"/>
  <c r="N72" i="15"/>
  <c r="M72" i="15"/>
  <c r="L72" i="15"/>
  <c r="K72" i="15"/>
  <c r="J72" i="15"/>
  <c r="I72" i="15"/>
  <c r="H72" i="15"/>
  <c r="G72" i="15"/>
  <c r="F72" i="15"/>
  <c r="E72" i="15"/>
  <c r="D72" i="15"/>
  <c r="C72" i="15"/>
  <c r="B72" i="15"/>
  <c r="AP71" i="15"/>
  <c r="Q71" i="15"/>
  <c r="P71" i="15"/>
  <c r="O71" i="15"/>
  <c r="N71" i="15"/>
  <c r="M71" i="15"/>
  <c r="L71" i="15"/>
  <c r="K71" i="15"/>
  <c r="J71" i="15"/>
  <c r="I71" i="15"/>
  <c r="H71" i="15"/>
  <c r="G71" i="15"/>
  <c r="F71" i="15"/>
  <c r="E71" i="15"/>
  <c r="D71" i="15"/>
  <c r="C71" i="15"/>
  <c r="B71" i="15"/>
  <c r="AP70" i="15"/>
  <c r="T70" i="15"/>
  <c r="S70" i="15"/>
  <c r="R70" i="15"/>
  <c r="AP69" i="15"/>
  <c r="T69" i="15"/>
  <c r="S69" i="15"/>
  <c r="R69" i="15"/>
  <c r="AP68" i="15"/>
  <c r="T68" i="15"/>
  <c r="S68" i="15"/>
  <c r="R68" i="15"/>
  <c r="AP67" i="15"/>
  <c r="T67" i="15"/>
  <c r="S67" i="15"/>
  <c r="R67" i="15"/>
  <c r="AP66" i="15"/>
  <c r="T66" i="15"/>
  <c r="S66" i="15"/>
  <c r="R66" i="15"/>
  <c r="AP65" i="15"/>
  <c r="T65" i="15"/>
  <c r="S65" i="15"/>
  <c r="R65" i="15"/>
  <c r="AP64" i="15"/>
  <c r="T64" i="15"/>
  <c r="S64" i="15"/>
  <c r="R64" i="15"/>
  <c r="AP63" i="15"/>
  <c r="T63" i="15"/>
  <c r="S63" i="15"/>
  <c r="R63" i="15"/>
  <c r="AP62" i="15"/>
  <c r="T62" i="15"/>
  <c r="S62" i="15"/>
  <c r="R62" i="15"/>
  <c r="AP61" i="15"/>
  <c r="T61" i="15"/>
  <c r="S61" i="15"/>
  <c r="R61" i="15"/>
  <c r="AP60" i="15"/>
  <c r="T60" i="15"/>
  <c r="S60" i="15"/>
  <c r="R60" i="15"/>
  <c r="AP59" i="15"/>
  <c r="T59" i="15"/>
  <c r="S59" i="15"/>
  <c r="R59" i="15"/>
  <c r="AP58" i="15"/>
  <c r="T58" i="15"/>
  <c r="S58" i="15"/>
  <c r="R58" i="15"/>
  <c r="AP57" i="15"/>
  <c r="T57" i="15"/>
  <c r="S57" i="15"/>
  <c r="R57" i="15"/>
  <c r="AP56" i="15"/>
  <c r="T56" i="15"/>
  <c r="S56" i="15"/>
  <c r="R56" i="15"/>
  <c r="AP55" i="15"/>
  <c r="T55" i="15"/>
  <c r="S55" i="15"/>
  <c r="R55" i="15"/>
  <c r="AP54" i="15"/>
  <c r="AP53" i="15"/>
  <c r="AP52" i="15"/>
  <c r="Q52" i="15"/>
  <c r="P52" i="15"/>
  <c r="O52" i="15"/>
  <c r="N52" i="15"/>
  <c r="M52" i="15"/>
  <c r="L52" i="15"/>
  <c r="K52" i="15"/>
  <c r="J52" i="15"/>
  <c r="I52" i="15"/>
  <c r="H52" i="15"/>
  <c r="G52" i="15"/>
  <c r="F52" i="15"/>
  <c r="E52" i="15"/>
  <c r="D52" i="15"/>
  <c r="C52" i="15"/>
  <c r="B52" i="15"/>
  <c r="AP51" i="15"/>
  <c r="Q51" i="15"/>
  <c r="P51" i="15"/>
  <c r="O51" i="15"/>
  <c r="N51" i="15"/>
  <c r="M51" i="15"/>
  <c r="L51" i="15"/>
  <c r="K51" i="15"/>
  <c r="J51" i="15"/>
  <c r="I51" i="15"/>
  <c r="H51" i="15"/>
  <c r="G51" i="15"/>
  <c r="F51" i="15"/>
  <c r="E51" i="15"/>
  <c r="D51" i="15"/>
  <c r="C51" i="15"/>
  <c r="B51" i="15"/>
  <c r="AP50" i="15"/>
  <c r="AP49" i="15"/>
  <c r="Q49" i="15"/>
  <c r="P49" i="15"/>
  <c r="O49" i="15"/>
  <c r="N49" i="15"/>
  <c r="M49" i="15"/>
  <c r="L49" i="15"/>
  <c r="K49" i="15"/>
  <c r="J49" i="15"/>
  <c r="I49" i="15"/>
  <c r="H49" i="15"/>
  <c r="G49" i="15"/>
  <c r="F49" i="15"/>
  <c r="E49" i="15"/>
  <c r="D49" i="15"/>
  <c r="C49" i="15"/>
  <c r="B49" i="15"/>
  <c r="AP48" i="15"/>
  <c r="Q48" i="15"/>
  <c r="P48" i="15"/>
  <c r="O48" i="15"/>
  <c r="N48" i="15"/>
  <c r="M48" i="15"/>
  <c r="L48" i="15"/>
  <c r="K48" i="15"/>
  <c r="J48" i="15"/>
  <c r="I48" i="15"/>
  <c r="H48" i="15"/>
  <c r="G48" i="15"/>
  <c r="F48" i="15"/>
  <c r="E48" i="15"/>
  <c r="D48" i="15"/>
  <c r="C48" i="15"/>
  <c r="B48" i="15"/>
  <c r="AP47" i="15"/>
  <c r="Q47" i="15"/>
  <c r="P47" i="15"/>
  <c r="O47" i="15"/>
  <c r="N47" i="15"/>
  <c r="M47" i="15"/>
  <c r="L47" i="15"/>
  <c r="K47" i="15"/>
  <c r="J47" i="15"/>
  <c r="I47" i="15"/>
  <c r="H47" i="15"/>
  <c r="G47" i="15"/>
  <c r="F47" i="15"/>
  <c r="E47" i="15"/>
  <c r="D47" i="15"/>
  <c r="C47" i="15"/>
  <c r="B47" i="15"/>
  <c r="AP46" i="15"/>
  <c r="T46" i="15"/>
  <c r="S46" i="15"/>
  <c r="R46" i="15"/>
  <c r="AP45" i="15"/>
  <c r="T45" i="15"/>
  <c r="S45" i="15"/>
  <c r="R45" i="15"/>
  <c r="AP44" i="15"/>
  <c r="T44" i="15"/>
  <c r="S44" i="15"/>
  <c r="R44" i="15"/>
  <c r="AP43" i="15"/>
  <c r="T43" i="15"/>
  <c r="S43" i="15"/>
  <c r="R43" i="15"/>
  <c r="AP42" i="15"/>
  <c r="T42" i="15"/>
  <c r="S42" i="15"/>
  <c r="R42" i="15"/>
  <c r="AP41" i="15"/>
  <c r="T41" i="15"/>
  <c r="S41" i="15"/>
  <c r="R41" i="15"/>
  <c r="AP40" i="15"/>
  <c r="T40" i="15"/>
  <c r="S40" i="15"/>
  <c r="R40" i="15"/>
  <c r="AP39" i="15"/>
  <c r="T39" i="15"/>
  <c r="S39" i="15"/>
  <c r="R39" i="15"/>
  <c r="AP38" i="15"/>
  <c r="T38" i="15"/>
  <c r="S38" i="15"/>
  <c r="R38" i="15"/>
  <c r="AP37" i="15"/>
  <c r="T37" i="15"/>
  <c r="S37" i="15"/>
  <c r="R37" i="15"/>
  <c r="AP36" i="15"/>
  <c r="T36" i="15"/>
  <c r="S36" i="15"/>
  <c r="R36" i="15"/>
  <c r="AP35" i="15"/>
  <c r="T35" i="15"/>
  <c r="S35" i="15"/>
  <c r="R35" i="15"/>
  <c r="AP34" i="15"/>
  <c r="T34" i="15"/>
  <c r="S34" i="15"/>
  <c r="R34" i="15"/>
  <c r="AP33" i="15"/>
  <c r="T33" i="15"/>
  <c r="S33" i="15"/>
  <c r="R33" i="15"/>
  <c r="AP32" i="15"/>
  <c r="T32" i="15"/>
  <c r="S32" i="15"/>
  <c r="R32" i="15"/>
  <c r="AP31" i="15"/>
  <c r="T31" i="15"/>
  <c r="S31" i="15"/>
  <c r="R31" i="15"/>
  <c r="AP30" i="15"/>
  <c r="AP29" i="15"/>
  <c r="AP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B28" i="15"/>
  <c r="R28" i="15" s="1"/>
  <c r="AP27" i="15"/>
  <c r="Q27" i="15"/>
  <c r="P27" i="15"/>
  <c r="O27" i="15"/>
  <c r="N27" i="15"/>
  <c r="M27" i="15"/>
  <c r="L27" i="15"/>
  <c r="K27" i="15"/>
  <c r="J27" i="15"/>
  <c r="I27" i="15"/>
  <c r="H27" i="15"/>
  <c r="G27" i="15"/>
  <c r="F27" i="15"/>
  <c r="E27" i="15"/>
  <c r="D27" i="15"/>
  <c r="C27" i="15"/>
  <c r="B27" i="15"/>
  <c r="AP26" i="15"/>
  <c r="AP25" i="15"/>
  <c r="Q25" i="15"/>
  <c r="P25" i="15"/>
  <c r="O25" i="15"/>
  <c r="N25" i="15"/>
  <c r="M25" i="15"/>
  <c r="L25" i="15"/>
  <c r="K25" i="15"/>
  <c r="J25" i="15"/>
  <c r="I25" i="15"/>
  <c r="H25" i="15"/>
  <c r="G25" i="15"/>
  <c r="F25" i="15"/>
  <c r="E25" i="15"/>
  <c r="D25" i="15"/>
  <c r="C25" i="15"/>
  <c r="B25" i="15"/>
  <c r="AP24" i="15"/>
  <c r="Q24" i="15"/>
  <c r="P24" i="15"/>
  <c r="O24" i="15"/>
  <c r="N24" i="15"/>
  <c r="M24" i="15"/>
  <c r="L24" i="15"/>
  <c r="K24" i="15"/>
  <c r="J24" i="15"/>
  <c r="I24" i="15"/>
  <c r="H24" i="15"/>
  <c r="G24" i="15"/>
  <c r="F24" i="15"/>
  <c r="E24" i="15"/>
  <c r="D24" i="15"/>
  <c r="C24" i="15"/>
  <c r="B24" i="15"/>
  <c r="AP23" i="15"/>
  <c r="Q23" i="15"/>
  <c r="P23" i="15"/>
  <c r="O23" i="15"/>
  <c r="N23" i="15"/>
  <c r="M23" i="15"/>
  <c r="L23" i="15"/>
  <c r="K23" i="15"/>
  <c r="J23" i="15"/>
  <c r="I23" i="15"/>
  <c r="H23" i="15"/>
  <c r="G23" i="15"/>
  <c r="F23" i="15"/>
  <c r="E23" i="15"/>
  <c r="D23" i="15"/>
  <c r="C23" i="15"/>
  <c r="B23" i="15"/>
  <c r="AP22" i="15"/>
  <c r="T22" i="15"/>
  <c r="S22" i="15"/>
  <c r="R22" i="15"/>
  <c r="AP21" i="15"/>
  <c r="T21" i="15"/>
  <c r="S21" i="15"/>
  <c r="R21" i="15"/>
  <c r="AP20" i="15"/>
  <c r="T20" i="15"/>
  <c r="S20" i="15"/>
  <c r="R20" i="15"/>
  <c r="AP19" i="15"/>
  <c r="T19" i="15"/>
  <c r="S19" i="15"/>
  <c r="R19" i="15"/>
  <c r="AP18" i="15"/>
  <c r="T18" i="15"/>
  <c r="S18" i="15"/>
  <c r="R18" i="15"/>
  <c r="AP17" i="15"/>
  <c r="T17" i="15"/>
  <c r="S17" i="15"/>
  <c r="R17" i="15"/>
  <c r="AP16" i="15"/>
  <c r="T16" i="15"/>
  <c r="S16" i="15"/>
  <c r="R16" i="15"/>
  <c r="AP15" i="15"/>
  <c r="T15" i="15"/>
  <c r="S15" i="15"/>
  <c r="R15" i="15"/>
  <c r="AP14" i="15"/>
  <c r="T14" i="15"/>
  <c r="S14" i="15"/>
  <c r="R14" i="15"/>
  <c r="AP13" i="15"/>
  <c r="T13" i="15"/>
  <c r="S13" i="15"/>
  <c r="R13" i="15"/>
  <c r="AP12" i="15"/>
  <c r="T12" i="15"/>
  <c r="S12" i="15"/>
  <c r="R12" i="15"/>
  <c r="AP11" i="15"/>
  <c r="T11" i="15"/>
  <c r="S11" i="15"/>
  <c r="R11" i="15"/>
  <c r="AP10" i="15"/>
  <c r="T10" i="15"/>
  <c r="S10" i="15"/>
  <c r="R10" i="15"/>
  <c r="AP9" i="15"/>
  <c r="T9" i="15"/>
  <c r="S9" i="15"/>
  <c r="R9" i="15"/>
  <c r="AP8" i="15"/>
  <c r="T8" i="15"/>
  <c r="S8" i="15"/>
  <c r="R8" i="15"/>
  <c r="T7" i="15"/>
  <c r="S7" i="15"/>
  <c r="R7" i="15"/>
  <c r="S4" i="15"/>
  <c r="AP263" i="14"/>
  <c r="AP262" i="14"/>
  <c r="AP261" i="14"/>
  <c r="AP260" i="14"/>
  <c r="AP259" i="14"/>
  <c r="AP258" i="14"/>
  <c r="AP257" i="14"/>
  <c r="AP256" i="14"/>
  <c r="AP255" i="14"/>
  <c r="AP254" i="14"/>
  <c r="AP253" i="14"/>
  <c r="AP252" i="14"/>
  <c r="AP251" i="14"/>
  <c r="AP250" i="14"/>
  <c r="AP249" i="14"/>
  <c r="AP248" i="14"/>
  <c r="AP247" i="14"/>
  <c r="AP246" i="14"/>
  <c r="AP245" i="14"/>
  <c r="AP244" i="14"/>
  <c r="P51" i="14" s="1"/>
  <c r="AP243" i="14"/>
  <c r="AP242" i="14"/>
  <c r="AP241" i="14"/>
  <c r="AP240" i="14"/>
  <c r="AP239" i="14"/>
  <c r="AP238" i="14"/>
  <c r="AP237" i="14"/>
  <c r="AP236" i="14"/>
  <c r="AP235" i="14"/>
  <c r="AP234" i="14"/>
  <c r="AP233" i="14"/>
  <c r="AP232" i="14"/>
  <c r="AP231" i="14"/>
  <c r="AP230" i="14"/>
  <c r="AP229" i="14"/>
  <c r="AP228" i="14"/>
  <c r="AP227" i="14"/>
  <c r="AP226" i="14"/>
  <c r="AP225" i="14"/>
  <c r="AP224" i="14"/>
  <c r="AP223" i="14"/>
  <c r="AP222" i="14"/>
  <c r="AP221" i="14"/>
  <c r="AP220" i="14"/>
  <c r="AP219" i="14"/>
  <c r="AP218" i="14"/>
  <c r="AP217" i="14"/>
  <c r="AP216" i="14"/>
  <c r="I51" i="14" s="1"/>
  <c r="AP215" i="14"/>
  <c r="AP214" i="14"/>
  <c r="AP213" i="14"/>
  <c r="AP212" i="14"/>
  <c r="AP211" i="14"/>
  <c r="K51" i="14" s="1"/>
  <c r="AP210" i="14"/>
  <c r="AP209" i="14"/>
  <c r="AP208" i="14"/>
  <c r="O52" i="14" s="1"/>
  <c r="AP207" i="14"/>
  <c r="AP206" i="14"/>
  <c r="AP205" i="14"/>
  <c r="AP204" i="14"/>
  <c r="AP203" i="14"/>
  <c r="AP202" i="14"/>
  <c r="AP201" i="14"/>
  <c r="AP200" i="14"/>
  <c r="AP199" i="14"/>
  <c r="AP198" i="14"/>
  <c r="AP197" i="14"/>
  <c r="AP196" i="14"/>
  <c r="AP195" i="14"/>
  <c r="AP194" i="14"/>
  <c r="AP193" i="14"/>
  <c r="AP192" i="14"/>
  <c r="AP191" i="14"/>
  <c r="AP190" i="14"/>
  <c r="AP189" i="14"/>
  <c r="AP188" i="14"/>
  <c r="AP187" i="14"/>
  <c r="AP186" i="14"/>
  <c r="AP185" i="14"/>
  <c r="AP184" i="14"/>
  <c r="AP183" i="14"/>
  <c r="AP182" i="14"/>
  <c r="AP181" i="14"/>
  <c r="AP180" i="14"/>
  <c r="AP179" i="14"/>
  <c r="AP178" i="14"/>
  <c r="AP177" i="14"/>
  <c r="AP176" i="14"/>
  <c r="AP175" i="14"/>
  <c r="AP174" i="14"/>
  <c r="AP173" i="14"/>
  <c r="AP172" i="14"/>
  <c r="AP171" i="14"/>
  <c r="AP170" i="14"/>
  <c r="AP169" i="14"/>
  <c r="AP168" i="14"/>
  <c r="AP167" i="14"/>
  <c r="AP166" i="14"/>
  <c r="AP165" i="14"/>
  <c r="AP164" i="14"/>
  <c r="AP163" i="14"/>
  <c r="AP162" i="14"/>
  <c r="AP161" i="14"/>
  <c r="AP160" i="14"/>
  <c r="AP159" i="14"/>
  <c r="AP158" i="14"/>
  <c r="AP157" i="14"/>
  <c r="AP156" i="14"/>
  <c r="AP155" i="14"/>
  <c r="AP154" i="14"/>
  <c r="AP153" i="14"/>
  <c r="AP152" i="14"/>
  <c r="AP151" i="14"/>
  <c r="AP150" i="14"/>
  <c r="AP149" i="14"/>
  <c r="AP148" i="14"/>
  <c r="AP147" i="14"/>
  <c r="AP146" i="14"/>
  <c r="AP145" i="14"/>
  <c r="AP144" i="14"/>
  <c r="AP143" i="14"/>
  <c r="AP142" i="14"/>
  <c r="AP141" i="14"/>
  <c r="AP140" i="14"/>
  <c r="AP139" i="14"/>
  <c r="AP138" i="14"/>
  <c r="AP137" i="14"/>
  <c r="AP136" i="14"/>
  <c r="AP135" i="14"/>
  <c r="AP134" i="14"/>
  <c r="AP133" i="14"/>
  <c r="AP132" i="14"/>
  <c r="AP131" i="14"/>
  <c r="AP130" i="14"/>
  <c r="AP129" i="14"/>
  <c r="AP128" i="14"/>
  <c r="AP127" i="14"/>
  <c r="AP126" i="14"/>
  <c r="AP125" i="14"/>
  <c r="AP124" i="14"/>
  <c r="AP123" i="14"/>
  <c r="AP122" i="14"/>
  <c r="AP121" i="14"/>
  <c r="AP120" i="14"/>
  <c r="AP119" i="14"/>
  <c r="AP118" i="14"/>
  <c r="AP117" i="14"/>
  <c r="AP116" i="14"/>
  <c r="AP115" i="14"/>
  <c r="AP114" i="14"/>
  <c r="AP113" i="14"/>
  <c r="AP112" i="14"/>
  <c r="AP111" i="14"/>
  <c r="AP110" i="14"/>
  <c r="AP109" i="14"/>
  <c r="AP108" i="14"/>
  <c r="AP107" i="14"/>
  <c r="AP106" i="14"/>
  <c r="AP105" i="14"/>
  <c r="AP104" i="14"/>
  <c r="AP103" i="14"/>
  <c r="AP102" i="14"/>
  <c r="AP101" i="14"/>
  <c r="AP100" i="14"/>
  <c r="Q100" i="14"/>
  <c r="P100" i="14"/>
  <c r="O100" i="14"/>
  <c r="N100" i="14"/>
  <c r="M100" i="14"/>
  <c r="L100" i="14"/>
  <c r="K100" i="14"/>
  <c r="J100" i="14"/>
  <c r="I100" i="14"/>
  <c r="H100" i="14"/>
  <c r="G100" i="14"/>
  <c r="F100" i="14"/>
  <c r="E100" i="14"/>
  <c r="D100" i="14"/>
  <c r="T100" i="14" s="1"/>
  <c r="C100" i="14"/>
  <c r="B100" i="14"/>
  <c r="AP99" i="14"/>
  <c r="Q99" i="14"/>
  <c r="P99" i="14"/>
  <c r="O99" i="14"/>
  <c r="N99" i="14"/>
  <c r="M99" i="14"/>
  <c r="L99" i="14"/>
  <c r="K99" i="14"/>
  <c r="J99" i="14"/>
  <c r="I99" i="14"/>
  <c r="H99" i="14"/>
  <c r="G99" i="14"/>
  <c r="F99" i="14"/>
  <c r="E99" i="14"/>
  <c r="T99" i="14" s="1"/>
  <c r="D99" i="14"/>
  <c r="C99" i="14"/>
  <c r="B99" i="14"/>
  <c r="AP98" i="14"/>
  <c r="AP97" i="14"/>
  <c r="Q97" i="14"/>
  <c r="P97" i="14"/>
  <c r="O97" i="14"/>
  <c r="N97" i="14"/>
  <c r="M97" i="14"/>
  <c r="L97" i="14"/>
  <c r="K97" i="14"/>
  <c r="J97" i="14"/>
  <c r="I97" i="14"/>
  <c r="H97" i="14"/>
  <c r="G97" i="14"/>
  <c r="F97" i="14"/>
  <c r="E97" i="14"/>
  <c r="D97" i="14"/>
  <c r="C97" i="14"/>
  <c r="B97" i="14"/>
  <c r="AP96" i="14"/>
  <c r="Q96" i="14"/>
  <c r="P96" i="14"/>
  <c r="O96" i="14"/>
  <c r="N96" i="14"/>
  <c r="M96" i="14"/>
  <c r="L96" i="14"/>
  <c r="K96" i="14"/>
  <c r="J96" i="14"/>
  <c r="I96" i="14"/>
  <c r="H96" i="14"/>
  <c r="G96" i="14"/>
  <c r="F96" i="14"/>
  <c r="E96" i="14"/>
  <c r="D96" i="14"/>
  <c r="C96" i="14"/>
  <c r="B96" i="14"/>
  <c r="AP95" i="14"/>
  <c r="Q95" i="14"/>
  <c r="P95" i="14"/>
  <c r="O95" i="14"/>
  <c r="N95" i="14"/>
  <c r="M95" i="14"/>
  <c r="L95" i="14"/>
  <c r="K95" i="14"/>
  <c r="J95" i="14"/>
  <c r="I95" i="14"/>
  <c r="H95" i="14"/>
  <c r="G95" i="14"/>
  <c r="F95" i="14"/>
  <c r="E95" i="14"/>
  <c r="D95" i="14"/>
  <c r="C95" i="14"/>
  <c r="B95" i="14"/>
  <c r="AP94" i="14"/>
  <c r="S94" i="14"/>
  <c r="R94" i="14"/>
  <c r="AP93" i="14"/>
  <c r="S93" i="14"/>
  <c r="R93" i="14"/>
  <c r="AP92" i="14"/>
  <c r="S92" i="14"/>
  <c r="R92" i="14"/>
  <c r="AP91" i="14"/>
  <c r="S91" i="14"/>
  <c r="R91" i="14"/>
  <c r="AP90" i="14"/>
  <c r="F51" i="14" s="1"/>
  <c r="S90" i="14"/>
  <c r="R90" i="14"/>
  <c r="AP89" i="14"/>
  <c r="S89" i="14"/>
  <c r="R89" i="14"/>
  <c r="AP88" i="14"/>
  <c r="S88" i="14"/>
  <c r="R88" i="14"/>
  <c r="AP87" i="14"/>
  <c r="S87" i="14"/>
  <c r="R87" i="14"/>
  <c r="AP86" i="14"/>
  <c r="S86" i="14"/>
  <c r="R86" i="14"/>
  <c r="AP85" i="14"/>
  <c r="S85" i="14"/>
  <c r="R85" i="14"/>
  <c r="AP84" i="14"/>
  <c r="S84" i="14"/>
  <c r="R84" i="14"/>
  <c r="AP83" i="14"/>
  <c r="S83" i="14"/>
  <c r="R83" i="14"/>
  <c r="AP82" i="14"/>
  <c r="S82" i="14"/>
  <c r="R82" i="14"/>
  <c r="AP81" i="14"/>
  <c r="S81" i="14"/>
  <c r="R81" i="14"/>
  <c r="AP80" i="14"/>
  <c r="S80" i="14"/>
  <c r="R80" i="14"/>
  <c r="AP79" i="14"/>
  <c r="S79" i="14"/>
  <c r="R79" i="14"/>
  <c r="AP78" i="14"/>
  <c r="L27" i="14" s="1"/>
  <c r="AP77" i="14"/>
  <c r="AP76" i="14"/>
  <c r="Q76" i="14"/>
  <c r="P76" i="14"/>
  <c r="O76" i="14"/>
  <c r="N76" i="14"/>
  <c r="M76" i="14"/>
  <c r="L76" i="14"/>
  <c r="K76" i="14"/>
  <c r="J76" i="14"/>
  <c r="I76" i="14"/>
  <c r="H76" i="14"/>
  <c r="G76" i="14"/>
  <c r="F76" i="14"/>
  <c r="E76" i="14"/>
  <c r="D76" i="14"/>
  <c r="C76" i="14"/>
  <c r="B76" i="14"/>
  <c r="AP75" i="14"/>
  <c r="Q75" i="14"/>
  <c r="P75" i="14"/>
  <c r="O75" i="14"/>
  <c r="N75" i="14"/>
  <c r="M75" i="14"/>
  <c r="L75" i="14"/>
  <c r="K75" i="14"/>
  <c r="J75" i="14"/>
  <c r="I75" i="14"/>
  <c r="H75" i="14"/>
  <c r="G75" i="14"/>
  <c r="F75" i="14"/>
  <c r="E75" i="14"/>
  <c r="D75" i="14"/>
  <c r="C75" i="14"/>
  <c r="B75" i="14"/>
  <c r="T75" i="14" s="1"/>
  <c r="AP74" i="14"/>
  <c r="AP73" i="14"/>
  <c r="Q73" i="14"/>
  <c r="P73" i="14"/>
  <c r="O73" i="14"/>
  <c r="N73" i="14"/>
  <c r="M73" i="14"/>
  <c r="L73" i="14"/>
  <c r="K73" i="14"/>
  <c r="J73" i="14"/>
  <c r="I73" i="14"/>
  <c r="H73" i="14"/>
  <c r="G73" i="14"/>
  <c r="F73" i="14"/>
  <c r="E73" i="14"/>
  <c r="D73" i="14"/>
  <c r="C73" i="14"/>
  <c r="B73" i="14"/>
  <c r="AP72" i="14"/>
  <c r="Q72" i="14"/>
  <c r="P72" i="14"/>
  <c r="O72" i="14"/>
  <c r="N72" i="14"/>
  <c r="M72" i="14"/>
  <c r="L72" i="14"/>
  <c r="K72" i="14"/>
  <c r="J72" i="14"/>
  <c r="I72" i="14"/>
  <c r="H72" i="14"/>
  <c r="G72" i="14"/>
  <c r="F72" i="14"/>
  <c r="E72" i="14"/>
  <c r="D72" i="14"/>
  <c r="C72" i="14"/>
  <c r="B72" i="14"/>
  <c r="AP71" i="14"/>
  <c r="Q71" i="14"/>
  <c r="P71" i="14"/>
  <c r="O71" i="14"/>
  <c r="N71" i="14"/>
  <c r="M71" i="14"/>
  <c r="L71" i="14"/>
  <c r="K71" i="14"/>
  <c r="J71" i="14"/>
  <c r="I71" i="14"/>
  <c r="H71" i="14"/>
  <c r="G71" i="14"/>
  <c r="F71" i="14"/>
  <c r="E71" i="14"/>
  <c r="D71" i="14"/>
  <c r="C71" i="14"/>
  <c r="B71" i="14"/>
  <c r="AP70" i="14"/>
  <c r="S70" i="14"/>
  <c r="R70" i="14"/>
  <c r="AP69" i="14"/>
  <c r="S69" i="14"/>
  <c r="R69" i="14"/>
  <c r="AP68" i="14"/>
  <c r="S68" i="14"/>
  <c r="R68" i="14"/>
  <c r="AP67" i="14"/>
  <c r="S67" i="14"/>
  <c r="R67" i="14"/>
  <c r="AP66" i="14"/>
  <c r="S66" i="14"/>
  <c r="R66" i="14"/>
  <c r="AP65" i="14"/>
  <c r="S65" i="14"/>
  <c r="R65" i="14"/>
  <c r="AP64" i="14"/>
  <c r="S64" i="14"/>
  <c r="R64" i="14"/>
  <c r="AP63" i="14"/>
  <c r="S63" i="14"/>
  <c r="R63" i="14"/>
  <c r="AP62" i="14"/>
  <c r="S62" i="14"/>
  <c r="R62" i="14"/>
  <c r="AP61" i="14"/>
  <c r="S61" i="14"/>
  <c r="R61" i="14"/>
  <c r="AP60" i="14"/>
  <c r="S60" i="14"/>
  <c r="R60" i="14"/>
  <c r="AP59" i="14"/>
  <c r="S59" i="14"/>
  <c r="R59" i="14"/>
  <c r="AP58" i="14"/>
  <c r="S58" i="14"/>
  <c r="R58" i="14"/>
  <c r="AP57" i="14"/>
  <c r="S57" i="14"/>
  <c r="R57" i="14"/>
  <c r="AP56" i="14"/>
  <c r="S56" i="14"/>
  <c r="R56" i="14"/>
  <c r="AP55" i="14"/>
  <c r="S55" i="14"/>
  <c r="R55" i="14"/>
  <c r="AP54" i="14"/>
  <c r="AP53" i="14"/>
  <c r="AP52" i="14"/>
  <c r="J52" i="14" s="1"/>
  <c r="L52" i="14"/>
  <c r="I52" i="14"/>
  <c r="H52" i="14"/>
  <c r="D52" i="14"/>
  <c r="AP51" i="14"/>
  <c r="Q51" i="14"/>
  <c r="M51" i="14"/>
  <c r="L51" i="14"/>
  <c r="H51" i="14"/>
  <c r="E51" i="14"/>
  <c r="D51" i="14"/>
  <c r="AP50" i="14"/>
  <c r="AP49" i="14"/>
  <c r="AP48" i="14"/>
  <c r="AP47" i="14"/>
  <c r="AP46" i="14"/>
  <c r="AP45" i="14"/>
  <c r="AP44" i="14"/>
  <c r="O51" i="14"/>
  <c r="AP43" i="14"/>
  <c r="N51" i="14"/>
  <c r="E52" i="14"/>
  <c r="AP42" i="14"/>
  <c r="AP41" i="14"/>
  <c r="G52" i="14"/>
  <c r="AP40" i="14"/>
  <c r="AP39" i="14"/>
  <c r="J51" i="14"/>
  <c r="AP38" i="14"/>
  <c r="AP37" i="14"/>
  <c r="K52" i="14"/>
  <c r="AP36" i="14"/>
  <c r="AP35" i="14"/>
  <c r="M52" i="14"/>
  <c r="AP34" i="14"/>
  <c r="N52" i="14"/>
  <c r="AP33" i="14"/>
  <c r="AP32" i="14"/>
  <c r="C51" i="14"/>
  <c r="AP31" i="14"/>
  <c r="AP30" i="14"/>
  <c r="AP29" i="14"/>
  <c r="AP28" i="14"/>
  <c r="N28" i="14"/>
  <c r="F28" i="14"/>
  <c r="AP27" i="14"/>
  <c r="G51" i="14" s="1"/>
  <c r="N27" i="14"/>
  <c r="F27" i="14"/>
  <c r="C27" i="14"/>
  <c r="AP26" i="14"/>
  <c r="AP25" i="14"/>
  <c r="AP24" i="14"/>
  <c r="AP23" i="14"/>
  <c r="AP22" i="14"/>
  <c r="Q27" i="14"/>
  <c r="AP21" i="14"/>
  <c r="P27" i="14"/>
  <c r="C28" i="14"/>
  <c r="AP20" i="14"/>
  <c r="O27" i="14"/>
  <c r="D28" i="14"/>
  <c r="AP19" i="14"/>
  <c r="AP18" i="14"/>
  <c r="AP17" i="14"/>
  <c r="G28" i="14"/>
  <c r="AP16" i="14"/>
  <c r="H28" i="14"/>
  <c r="AP15" i="14"/>
  <c r="I28" i="14"/>
  <c r="AP14" i="14"/>
  <c r="I27" i="14"/>
  <c r="AP13" i="14"/>
  <c r="K28" i="14"/>
  <c r="H27" i="14"/>
  <c r="AP12" i="14"/>
  <c r="G27" i="14"/>
  <c r="AP11" i="14"/>
  <c r="M28" i="14"/>
  <c r="AP10" i="14"/>
  <c r="E27" i="14"/>
  <c r="AP9" i="14"/>
  <c r="O28" i="14"/>
  <c r="D27" i="14"/>
  <c r="AP8" i="14"/>
  <c r="P28" i="14"/>
  <c r="Q28" i="14"/>
  <c r="S4" i="14"/>
  <c r="S2" i="17" l="1"/>
  <c r="R76" i="17"/>
  <c r="S76" i="17"/>
  <c r="R75" i="17"/>
  <c r="S75" i="17"/>
  <c r="S51" i="17"/>
  <c r="R28" i="17"/>
  <c r="S28" i="17"/>
  <c r="R27" i="17"/>
  <c r="R75" i="15"/>
  <c r="R27" i="15"/>
  <c r="R51" i="17"/>
  <c r="R52" i="17"/>
  <c r="R99" i="17"/>
  <c r="R100" i="17"/>
  <c r="S99" i="17"/>
  <c r="S100" i="17"/>
  <c r="S99" i="16"/>
  <c r="R27" i="16"/>
  <c r="S27" i="16"/>
  <c r="S28" i="16"/>
  <c r="S75" i="16"/>
  <c r="S76" i="16"/>
  <c r="S51" i="16"/>
  <c r="S52" i="16"/>
  <c r="R28" i="16"/>
  <c r="R75" i="16"/>
  <c r="R76" i="16"/>
  <c r="S27" i="15"/>
  <c r="S28" i="15"/>
  <c r="S75" i="15"/>
  <c r="S76" i="15"/>
  <c r="R52" i="15"/>
  <c r="R99" i="15"/>
  <c r="R100" i="15"/>
  <c r="S51" i="15"/>
  <c r="S52" i="15"/>
  <c r="S99" i="15"/>
  <c r="S100" i="15"/>
  <c r="R51" i="15"/>
  <c r="S9" i="14"/>
  <c r="R9" i="14"/>
  <c r="K48" i="14"/>
  <c r="R10" i="14"/>
  <c r="R13" i="14"/>
  <c r="S14" i="14"/>
  <c r="B49" i="14"/>
  <c r="P24" i="14"/>
  <c r="S12" i="14"/>
  <c r="L24" i="14"/>
  <c r="S2" i="14"/>
  <c r="C52" i="14"/>
  <c r="S45" i="14"/>
  <c r="R45" i="14"/>
  <c r="E23" i="14"/>
  <c r="R19" i="14"/>
  <c r="S37" i="14"/>
  <c r="P23" i="14"/>
  <c r="G49" i="14"/>
  <c r="S18" i="14"/>
  <c r="S41" i="14"/>
  <c r="R12" i="14"/>
  <c r="Q49" i="14"/>
  <c r="L47" i="14"/>
  <c r="Q23" i="14"/>
  <c r="N47" i="14"/>
  <c r="K27" i="14"/>
  <c r="M49" i="14"/>
  <c r="L28" i="14"/>
  <c r="R40" i="14"/>
  <c r="I23" i="14"/>
  <c r="F52" i="14"/>
  <c r="G48" i="14"/>
  <c r="R44" i="14"/>
  <c r="S8" i="14"/>
  <c r="R8" i="14"/>
  <c r="S10" i="14"/>
  <c r="O23" i="14"/>
  <c r="H47" i="14"/>
  <c r="P25" i="14"/>
  <c r="K47" i="14"/>
  <c r="N24" i="14"/>
  <c r="R32" i="14"/>
  <c r="H49" i="14"/>
  <c r="O49" i="14"/>
  <c r="E25" i="14"/>
  <c r="R11" i="14"/>
  <c r="J25" i="14"/>
  <c r="M27" i="14"/>
  <c r="M25" i="14"/>
  <c r="E28" i="14"/>
  <c r="O25" i="14"/>
  <c r="S22" i="14"/>
  <c r="L25" i="14"/>
  <c r="S42" i="14"/>
  <c r="O48" i="14"/>
  <c r="J28" i="14"/>
  <c r="F24" i="14"/>
  <c r="P52" i="14"/>
  <c r="Q25" i="14"/>
  <c r="J47" i="14"/>
  <c r="S33" i="14"/>
  <c r="C23" i="14"/>
  <c r="D25" i="14"/>
  <c r="I25" i="14"/>
  <c r="G23" i="14"/>
  <c r="S16" i="14"/>
  <c r="R16" i="14"/>
  <c r="F23" i="14"/>
  <c r="R21" i="14"/>
  <c r="H48" i="14"/>
  <c r="P48" i="14"/>
  <c r="P47" i="14"/>
  <c r="I48" i="14"/>
  <c r="R33" i="14"/>
  <c r="S36" i="14"/>
  <c r="T76" i="14"/>
  <c r="S76" i="14"/>
  <c r="R76" i="14"/>
  <c r="R75" i="14"/>
  <c r="S99" i="14"/>
  <c r="K25" i="14"/>
  <c r="N25" i="14"/>
  <c r="N23" i="14"/>
  <c r="B28" i="14"/>
  <c r="G47" i="14"/>
  <c r="S44" i="14"/>
  <c r="P49" i="14"/>
  <c r="C49" i="14"/>
  <c r="F48" i="14"/>
  <c r="F47" i="14"/>
  <c r="S75" i="14"/>
  <c r="J27" i="14"/>
  <c r="E49" i="14"/>
  <c r="L49" i="14"/>
  <c r="R41" i="14"/>
  <c r="S100" i="14"/>
  <c r="J48" i="14"/>
  <c r="S31" i="14"/>
  <c r="B51" i="14"/>
  <c r="R31" i="14"/>
  <c r="R35" i="14"/>
  <c r="R39" i="14"/>
  <c r="B52" i="14"/>
  <c r="R99" i="14"/>
  <c r="R100" i="14"/>
  <c r="S20" i="14" l="1"/>
  <c r="R20" i="14"/>
  <c r="J49" i="14"/>
  <c r="R43" i="14"/>
  <c r="N48" i="14"/>
  <c r="R38" i="14"/>
  <c r="S38" i="14"/>
  <c r="R36" i="14"/>
  <c r="C47" i="14"/>
  <c r="O47" i="14"/>
  <c r="O24" i="14"/>
  <c r="I49" i="14"/>
  <c r="R18" i="14"/>
  <c r="S32" i="14"/>
  <c r="F49" i="14"/>
  <c r="D24" i="14"/>
  <c r="I24" i="14"/>
  <c r="B48" i="14"/>
  <c r="R46" i="14"/>
  <c r="S40" i="14"/>
  <c r="R42" i="14"/>
  <c r="T28" i="14"/>
  <c r="S28" i="14"/>
  <c r="R28" i="14"/>
  <c r="M24" i="14"/>
  <c r="S46" i="14"/>
  <c r="G24" i="14"/>
  <c r="R37" i="14"/>
  <c r="R22" i="14"/>
  <c r="S15" i="14"/>
  <c r="K49" i="14"/>
  <c r="M48" i="14"/>
  <c r="J24" i="14"/>
  <c r="J23" i="14"/>
  <c r="C25" i="14"/>
  <c r="L48" i="14"/>
  <c r="C48" i="14"/>
  <c r="I47" i="14"/>
  <c r="R15" i="14"/>
  <c r="L23" i="14"/>
  <c r="S13" i="14"/>
  <c r="D23" i="14"/>
  <c r="M23" i="14"/>
  <c r="S51" i="14"/>
  <c r="R51" i="14"/>
  <c r="T51" i="14"/>
  <c r="E24" i="14"/>
  <c r="M47" i="14"/>
  <c r="S11" i="14"/>
  <c r="F25" i="14"/>
  <c r="K24" i="14"/>
  <c r="G25" i="14"/>
  <c r="S43" i="14"/>
  <c r="D47" i="14"/>
  <c r="C24" i="14"/>
  <c r="S52" i="14"/>
  <c r="B47" i="14"/>
  <c r="S39" i="14"/>
  <c r="S35" i="14"/>
  <c r="Q24" i="14"/>
  <c r="S21" i="14"/>
  <c r="R34" i="14"/>
  <c r="S34" i="14"/>
  <c r="H24" i="14"/>
  <c r="H23" i="14"/>
  <c r="R17" i="14"/>
  <c r="D49" i="14"/>
  <c r="E48" i="14"/>
  <c r="E47" i="14"/>
  <c r="R14" i="14"/>
  <c r="K23" i="14"/>
  <c r="B27" i="14"/>
  <c r="B24" i="14"/>
  <c r="R7" i="14"/>
  <c r="B23" i="14"/>
  <c r="B25" i="14"/>
  <c r="S7" i="14"/>
  <c r="N49" i="14"/>
  <c r="Q48" i="14"/>
  <c r="Q47" i="14"/>
  <c r="Q52" i="14"/>
  <c r="R52" i="14" s="1"/>
  <c r="D48" i="14"/>
  <c r="S17" i="14"/>
  <c r="H25" i="14"/>
  <c r="S19" i="14"/>
  <c r="T27" i="14" l="1"/>
  <c r="R27" i="14"/>
  <c r="S27" i="14"/>
  <c r="T52" i="14"/>
  <c r="Q46" i="13" l="1"/>
  <c r="Q45" i="13"/>
  <c r="Q44" i="13"/>
  <c r="Q43" i="13"/>
  <c r="Q42" i="13"/>
  <c r="Q41" i="13"/>
  <c r="Q40" i="13"/>
  <c r="Q39" i="13"/>
  <c r="Q38" i="13"/>
  <c r="Q37" i="13"/>
  <c r="Q36" i="13"/>
  <c r="Q35" i="13"/>
  <c r="Q34" i="13"/>
  <c r="Q33" i="13"/>
  <c r="Q32" i="13"/>
  <c r="Q31" i="13"/>
  <c r="P46" i="13"/>
  <c r="P45" i="13"/>
  <c r="P44" i="13"/>
  <c r="P43" i="13"/>
  <c r="P42" i="13"/>
  <c r="P41" i="13"/>
  <c r="P40" i="13"/>
  <c r="P39" i="13"/>
  <c r="P38" i="13"/>
  <c r="P37" i="13"/>
  <c r="P36" i="13"/>
  <c r="P35" i="13"/>
  <c r="P34" i="13"/>
  <c r="P33" i="13"/>
  <c r="P32" i="13"/>
  <c r="P31" i="13"/>
  <c r="O46" i="13"/>
  <c r="O45" i="13"/>
  <c r="O44" i="13"/>
  <c r="O43" i="13"/>
  <c r="O42" i="13"/>
  <c r="O41" i="13"/>
  <c r="O40" i="13"/>
  <c r="O39" i="13"/>
  <c r="O38" i="13"/>
  <c r="O37" i="13"/>
  <c r="O36" i="13"/>
  <c r="O35" i="13"/>
  <c r="O34" i="13"/>
  <c r="O33" i="13"/>
  <c r="O32" i="13"/>
  <c r="O31" i="13"/>
  <c r="N46" i="13"/>
  <c r="N45" i="13"/>
  <c r="N44" i="13"/>
  <c r="N43" i="13"/>
  <c r="N42" i="13"/>
  <c r="N41" i="13"/>
  <c r="N40" i="13"/>
  <c r="N39" i="13"/>
  <c r="N38" i="13"/>
  <c r="N37" i="13"/>
  <c r="N36" i="13"/>
  <c r="N35" i="13"/>
  <c r="N34" i="13"/>
  <c r="N33" i="13"/>
  <c r="N32" i="13"/>
  <c r="N31" i="13"/>
  <c r="M46" i="13"/>
  <c r="M45" i="13"/>
  <c r="M44" i="13"/>
  <c r="M43" i="13"/>
  <c r="M42" i="13"/>
  <c r="M41" i="13"/>
  <c r="M40" i="13"/>
  <c r="M39" i="13"/>
  <c r="M38" i="13"/>
  <c r="M37" i="13"/>
  <c r="M36" i="13"/>
  <c r="M35" i="13"/>
  <c r="M34" i="13"/>
  <c r="M33" i="13"/>
  <c r="M32" i="13"/>
  <c r="M31" i="13"/>
  <c r="L46" i="13"/>
  <c r="L45" i="13"/>
  <c r="L44" i="13"/>
  <c r="L43" i="13"/>
  <c r="L42" i="13"/>
  <c r="L41" i="13"/>
  <c r="L40" i="13"/>
  <c r="L39" i="13"/>
  <c r="L38" i="13"/>
  <c r="L37" i="13"/>
  <c r="L36" i="13"/>
  <c r="L35" i="13"/>
  <c r="L34" i="13"/>
  <c r="L33" i="13"/>
  <c r="L32" i="13"/>
  <c r="L31" i="13"/>
  <c r="K46" i="13"/>
  <c r="K45" i="13"/>
  <c r="K44" i="13"/>
  <c r="K43" i="13"/>
  <c r="K42" i="13"/>
  <c r="K41" i="13"/>
  <c r="K40" i="13"/>
  <c r="K39" i="13"/>
  <c r="K38" i="13"/>
  <c r="K37" i="13"/>
  <c r="K36" i="13"/>
  <c r="K35" i="13"/>
  <c r="K34" i="13"/>
  <c r="K33" i="13"/>
  <c r="K32" i="13"/>
  <c r="K31" i="13"/>
  <c r="J46" i="13"/>
  <c r="J45" i="13"/>
  <c r="J44" i="13"/>
  <c r="J43" i="13"/>
  <c r="J42" i="13"/>
  <c r="J41" i="13"/>
  <c r="J40" i="13"/>
  <c r="J39" i="13"/>
  <c r="J38" i="13"/>
  <c r="J37" i="13"/>
  <c r="J36" i="13"/>
  <c r="J35" i="13"/>
  <c r="J34" i="13"/>
  <c r="J33" i="13"/>
  <c r="J32" i="13"/>
  <c r="J31" i="13"/>
  <c r="I34" i="13"/>
  <c r="I46" i="13"/>
  <c r="I45" i="13"/>
  <c r="I44" i="13"/>
  <c r="I43" i="13"/>
  <c r="I42" i="13"/>
  <c r="I41" i="13"/>
  <c r="I40" i="13"/>
  <c r="I39" i="13"/>
  <c r="I38" i="13"/>
  <c r="I37" i="13"/>
  <c r="I36" i="13"/>
  <c r="I35" i="13"/>
  <c r="I33" i="13"/>
  <c r="I32" i="13"/>
  <c r="I31" i="13"/>
  <c r="H46" i="13"/>
  <c r="H45" i="13"/>
  <c r="H44" i="13"/>
  <c r="H43" i="13"/>
  <c r="H42" i="13"/>
  <c r="H41" i="13"/>
  <c r="H40" i="13"/>
  <c r="H39" i="13"/>
  <c r="H38" i="13"/>
  <c r="H37" i="13"/>
  <c r="H36" i="13"/>
  <c r="H35" i="13"/>
  <c r="H34" i="13"/>
  <c r="H33" i="13"/>
  <c r="H32" i="13"/>
  <c r="H31" i="13"/>
  <c r="G47" i="13"/>
  <c r="G46" i="13"/>
  <c r="G45" i="13"/>
  <c r="G44" i="13"/>
  <c r="G43" i="13"/>
  <c r="G42" i="13"/>
  <c r="G41" i="13"/>
  <c r="G40" i="13"/>
  <c r="G39" i="13"/>
  <c r="G38" i="13"/>
  <c r="G37" i="13"/>
  <c r="G36" i="13"/>
  <c r="G35" i="13"/>
  <c r="G34" i="13"/>
  <c r="G33" i="13"/>
  <c r="G32" i="13"/>
  <c r="G31" i="13"/>
  <c r="F46" i="13"/>
  <c r="F45" i="13"/>
  <c r="F44" i="13"/>
  <c r="F43" i="13"/>
  <c r="F42" i="13"/>
  <c r="F41" i="13"/>
  <c r="F40" i="13"/>
  <c r="F39" i="13"/>
  <c r="F38" i="13"/>
  <c r="F37" i="13"/>
  <c r="F36" i="13"/>
  <c r="F35" i="13"/>
  <c r="F34" i="13"/>
  <c r="F33" i="13"/>
  <c r="F32" i="13"/>
  <c r="F31" i="13"/>
  <c r="E46" i="13"/>
  <c r="E45" i="13"/>
  <c r="E44" i="13"/>
  <c r="E43" i="13"/>
  <c r="E42" i="13"/>
  <c r="E41" i="13"/>
  <c r="E40" i="13"/>
  <c r="E39" i="13"/>
  <c r="E38" i="13"/>
  <c r="E37" i="13"/>
  <c r="E36" i="13"/>
  <c r="E35" i="13"/>
  <c r="E34" i="13"/>
  <c r="E33" i="13"/>
  <c r="E32" i="13"/>
  <c r="E31" i="13"/>
  <c r="D46" i="13"/>
  <c r="D45" i="13"/>
  <c r="D44" i="13"/>
  <c r="D43" i="13"/>
  <c r="D42" i="13"/>
  <c r="D41" i="13"/>
  <c r="D40" i="13"/>
  <c r="D39" i="13"/>
  <c r="D38" i="13"/>
  <c r="D37" i="13"/>
  <c r="D36" i="13"/>
  <c r="D35" i="13"/>
  <c r="D34" i="13"/>
  <c r="D33" i="13"/>
  <c r="D32" i="13"/>
  <c r="D31" i="13"/>
  <c r="C46" i="13"/>
  <c r="C45" i="13"/>
  <c r="C44" i="13"/>
  <c r="C43" i="13"/>
  <c r="C42" i="13"/>
  <c r="C41" i="13"/>
  <c r="C40" i="13"/>
  <c r="C39" i="13"/>
  <c r="C38" i="13"/>
  <c r="C37" i="13"/>
  <c r="C36" i="13"/>
  <c r="C35" i="13"/>
  <c r="C34" i="13"/>
  <c r="C33" i="13"/>
  <c r="C32" i="13"/>
  <c r="C31" i="13"/>
  <c r="B47" i="13"/>
  <c r="B46" i="13"/>
  <c r="B45" i="13"/>
  <c r="B44" i="13"/>
  <c r="B43" i="13"/>
  <c r="B42" i="13"/>
  <c r="B41" i="13"/>
  <c r="B40" i="13"/>
  <c r="B39" i="13"/>
  <c r="B38" i="13"/>
  <c r="B37" i="13"/>
  <c r="B36" i="13"/>
  <c r="B35" i="13"/>
  <c r="B34" i="13"/>
  <c r="B33" i="13"/>
  <c r="B32" i="13"/>
  <c r="B31" i="13"/>
  <c r="Q22" i="13"/>
  <c r="Q21" i="13"/>
  <c r="Q20" i="13"/>
  <c r="Q19" i="13"/>
  <c r="Q18" i="13"/>
  <c r="Q17" i="13"/>
  <c r="Q16" i="13"/>
  <c r="Q15" i="13"/>
  <c r="Q14" i="13"/>
  <c r="Q13" i="13"/>
  <c r="Q12" i="13"/>
  <c r="Q11" i="13"/>
  <c r="Q10" i="13"/>
  <c r="Q9" i="13"/>
  <c r="Q8" i="13"/>
  <c r="Q7" i="13"/>
  <c r="P22" i="13"/>
  <c r="P21" i="13"/>
  <c r="P20" i="13"/>
  <c r="P19" i="13"/>
  <c r="P18" i="13"/>
  <c r="P17" i="13"/>
  <c r="P16" i="13"/>
  <c r="P15" i="13"/>
  <c r="P14" i="13"/>
  <c r="P13" i="13"/>
  <c r="P12" i="13"/>
  <c r="P11" i="13"/>
  <c r="P10" i="13"/>
  <c r="P9" i="13"/>
  <c r="P8" i="13"/>
  <c r="P7" i="13"/>
  <c r="O22" i="13"/>
  <c r="O21" i="13"/>
  <c r="O20" i="13"/>
  <c r="O19" i="13"/>
  <c r="O18" i="13"/>
  <c r="O17" i="13"/>
  <c r="O16" i="13"/>
  <c r="O15" i="13"/>
  <c r="O14" i="13"/>
  <c r="O13" i="13"/>
  <c r="O12" i="13"/>
  <c r="O11" i="13"/>
  <c r="O10" i="13"/>
  <c r="O9" i="13"/>
  <c r="O8" i="13"/>
  <c r="O7" i="13"/>
  <c r="N22" i="13"/>
  <c r="N21" i="13"/>
  <c r="N20" i="13"/>
  <c r="N19" i="13"/>
  <c r="N18" i="13"/>
  <c r="N17" i="13"/>
  <c r="N16" i="13"/>
  <c r="N15" i="13"/>
  <c r="N14" i="13"/>
  <c r="N13" i="13"/>
  <c r="N12" i="13"/>
  <c r="N11" i="13"/>
  <c r="N10" i="13"/>
  <c r="N9" i="13"/>
  <c r="N8" i="13"/>
  <c r="N7" i="13"/>
  <c r="M22" i="13"/>
  <c r="M21" i="13"/>
  <c r="M20" i="13"/>
  <c r="M19" i="13"/>
  <c r="M18" i="13"/>
  <c r="M17" i="13"/>
  <c r="M16" i="13"/>
  <c r="M15" i="13"/>
  <c r="M14" i="13"/>
  <c r="M13" i="13"/>
  <c r="M12" i="13"/>
  <c r="M11" i="13"/>
  <c r="M10" i="13"/>
  <c r="M9" i="13"/>
  <c r="M8" i="13"/>
  <c r="M7" i="13"/>
  <c r="L22" i="13"/>
  <c r="L21" i="13"/>
  <c r="L20" i="13"/>
  <c r="L19" i="13"/>
  <c r="L18" i="13"/>
  <c r="L17" i="13"/>
  <c r="L16" i="13"/>
  <c r="L15" i="13"/>
  <c r="L14" i="13"/>
  <c r="L13" i="13"/>
  <c r="L12" i="13"/>
  <c r="L11" i="13"/>
  <c r="L10" i="13"/>
  <c r="L9" i="13"/>
  <c r="L8" i="13"/>
  <c r="L7" i="13"/>
  <c r="K22" i="13"/>
  <c r="K21" i="13"/>
  <c r="K20" i="13"/>
  <c r="K19" i="13"/>
  <c r="K18" i="13"/>
  <c r="K17" i="13"/>
  <c r="K16" i="13"/>
  <c r="K15" i="13"/>
  <c r="K14" i="13"/>
  <c r="K13" i="13"/>
  <c r="K12" i="13"/>
  <c r="K11" i="13"/>
  <c r="K10" i="13"/>
  <c r="K9" i="13"/>
  <c r="K8" i="13"/>
  <c r="K7" i="13"/>
  <c r="J22" i="13"/>
  <c r="J21" i="13"/>
  <c r="J20" i="13"/>
  <c r="J19" i="13"/>
  <c r="J18" i="13"/>
  <c r="J17" i="13"/>
  <c r="J16" i="13"/>
  <c r="J15" i="13"/>
  <c r="J14" i="13"/>
  <c r="J13" i="13"/>
  <c r="J12" i="13"/>
  <c r="J11" i="13"/>
  <c r="J10" i="13"/>
  <c r="J9" i="13"/>
  <c r="J8" i="13"/>
  <c r="J7" i="13"/>
  <c r="I22" i="13"/>
  <c r="I21" i="13"/>
  <c r="I20" i="13"/>
  <c r="I19" i="13"/>
  <c r="I18" i="13"/>
  <c r="I17" i="13"/>
  <c r="I16" i="13"/>
  <c r="I15" i="13"/>
  <c r="I28" i="13" s="1"/>
  <c r="I14" i="13"/>
  <c r="I13" i="13"/>
  <c r="I12" i="13"/>
  <c r="I11" i="13"/>
  <c r="I10" i="13"/>
  <c r="I9" i="13"/>
  <c r="I8" i="13"/>
  <c r="I7" i="13"/>
  <c r="H22" i="13"/>
  <c r="H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H7" i="13"/>
  <c r="G22" i="13"/>
  <c r="G21" i="13"/>
  <c r="G20" i="13"/>
  <c r="G19" i="13"/>
  <c r="G18" i="13"/>
  <c r="G17" i="13"/>
  <c r="G28" i="13" s="1"/>
  <c r="G16" i="13"/>
  <c r="G15" i="13"/>
  <c r="G14" i="13"/>
  <c r="G13" i="13"/>
  <c r="G12" i="13"/>
  <c r="G11" i="13"/>
  <c r="G10" i="13"/>
  <c r="G9" i="13"/>
  <c r="G8" i="13"/>
  <c r="G7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E22" i="13"/>
  <c r="E21" i="13"/>
  <c r="E20" i="13"/>
  <c r="E19" i="13"/>
  <c r="E28" i="13" s="1"/>
  <c r="E18" i="13"/>
  <c r="E17" i="13"/>
  <c r="E16" i="13"/>
  <c r="E15" i="13"/>
  <c r="E14" i="13"/>
  <c r="E13" i="13"/>
  <c r="E12" i="13"/>
  <c r="E11" i="13"/>
  <c r="E10" i="13"/>
  <c r="E27" i="13" s="1"/>
  <c r="E9" i="13"/>
  <c r="E8" i="13"/>
  <c r="E7" i="13"/>
  <c r="D21" i="13"/>
  <c r="D22" i="13"/>
  <c r="D20" i="13"/>
  <c r="D28" i="13" s="1"/>
  <c r="D19" i="13"/>
  <c r="D18" i="13"/>
  <c r="D17" i="13"/>
  <c r="D16" i="13"/>
  <c r="D15" i="13"/>
  <c r="D14" i="13"/>
  <c r="D13" i="13"/>
  <c r="D12" i="13"/>
  <c r="D11" i="13"/>
  <c r="D10" i="13"/>
  <c r="D9" i="13"/>
  <c r="D8" i="13"/>
  <c r="D7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Q94" i="9"/>
  <c r="Q93" i="9"/>
  <c r="Q92" i="9"/>
  <c r="Q91" i="9"/>
  <c r="Q90" i="9"/>
  <c r="Q89" i="9"/>
  <c r="Q88" i="9"/>
  <c r="Q87" i="9"/>
  <c r="Q86" i="9"/>
  <c r="Q85" i="9"/>
  <c r="Q84" i="9"/>
  <c r="Q83" i="9"/>
  <c r="Q82" i="9"/>
  <c r="E97" i="9" s="1"/>
  <c r="Q81" i="9"/>
  <c r="Q80" i="9"/>
  <c r="Q79" i="9"/>
  <c r="P94" i="9"/>
  <c r="P93" i="9"/>
  <c r="P92" i="9"/>
  <c r="P91" i="9"/>
  <c r="P90" i="9"/>
  <c r="P89" i="9"/>
  <c r="P88" i="9"/>
  <c r="P87" i="9"/>
  <c r="P86" i="9"/>
  <c r="P85" i="9"/>
  <c r="P84" i="9"/>
  <c r="P83" i="9"/>
  <c r="P82" i="9"/>
  <c r="P81" i="9"/>
  <c r="P80" i="9"/>
  <c r="P79" i="9"/>
  <c r="O94" i="9"/>
  <c r="O93" i="9"/>
  <c r="S93" i="9" s="1"/>
  <c r="O92" i="9"/>
  <c r="O91" i="9"/>
  <c r="O90" i="9"/>
  <c r="O89" i="9"/>
  <c r="O88" i="9"/>
  <c r="O87" i="9"/>
  <c r="O86" i="9"/>
  <c r="O85" i="9"/>
  <c r="O84" i="9"/>
  <c r="O83" i="9"/>
  <c r="O82" i="9"/>
  <c r="O81" i="9"/>
  <c r="R81" i="9" s="1"/>
  <c r="O80" i="9"/>
  <c r="O79" i="9"/>
  <c r="N94" i="9"/>
  <c r="N93" i="9"/>
  <c r="N92" i="9"/>
  <c r="N91" i="9"/>
  <c r="N90" i="9"/>
  <c r="N89" i="9"/>
  <c r="N88" i="9"/>
  <c r="N87" i="9"/>
  <c r="S87" i="9" s="1"/>
  <c r="N86" i="9"/>
  <c r="N85" i="9"/>
  <c r="N84" i="9"/>
  <c r="N83" i="9"/>
  <c r="N82" i="9"/>
  <c r="N81" i="9"/>
  <c r="N80" i="9"/>
  <c r="N79" i="9"/>
  <c r="M94" i="9"/>
  <c r="M93" i="9"/>
  <c r="M92" i="9"/>
  <c r="M91" i="9"/>
  <c r="M90" i="9"/>
  <c r="M89" i="9"/>
  <c r="M88" i="9"/>
  <c r="M87" i="9"/>
  <c r="M86" i="9"/>
  <c r="M85" i="9"/>
  <c r="M84" i="9"/>
  <c r="M83" i="9"/>
  <c r="M82" i="9"/>
  <c r="M81" i="9"/>
  <c r="M80" i="9"/>
  <c r="M79" i="9"/>
  <c r="L94" i="9"/>
  <c r="L93" i="9"/>
  <c r="L92" i="9"/>
  <c r="L91" i="9"/>
  <c r="L90" i="9"/>
  <c r="L89" i="9"/>
  <c r="L88" i="9"/>
  <c r="L87" i="9"/>
  <c r="L86" i="9"/>
  <c r="L85" i="9"/>
  <c r="L84" i="9"/>
  <c r="L83" i="9"/>
  <c r="L82" i="9"/>
  <c r="L81" i="9"/>
  <c r="L80" i="9"/>
  <c r="L79" i="9"/>
  <c r="K94" i="9"/>
  <c r="K93" i="9"/>
  <c r="K92" i="9"/>
  <c r="K91" i="9"/>
  <c r="K90" i="9"/>
  <c r="K89" i="9"/>
  <c r="K88" i="9"/>
  <c r="K87" i="9"/>
  <c r="K86" i="9"/>
  <c r="K85" i="9"/>
  <c r="K84" i="9"/>
  <c r="K83" i="9"/>
  <c r="K82" i="9"/>
  <c r="K81" i="9"/>
  <c r="K80" i="9"/>
  <c r="K79" i="9"/>
  <c r="J94" i="9"/>
  <c r="J96" i="9" s="1"/>
  <c r="J93" i="9"/>
  <c r="J92" i="9"/>
  <c r="J91" i="9"/>
  <c r="J90" i="9"/>
  <c r="J89" i="9"/>
  <c r="J88" i="9"/>
  <c r="J87" i="9"/>
  <c r="J86" i="9"/>
  <c r="J85" i="9"/>
  <c r="J84" i="9"/>
  <c r="J83" i="9"/>
  <c r="J82" i="9"/>
  <c r="J81" i="9"/>
  <c r="S81" i="9" s="1"/>
  <c r="J80" i="9"/>
  <c r="J79" i="9"/>
  <c r="I94" i="9"/>
  <c r="I93" i="9"/>
  <c r="I92" i="9"/>
  <c r="I91" i="9"/>
  <c r="I90" i="9"/>
  <c r="I89" i="9"/>
  <c r="I88" i="9"/>
  <c r="I87" i="9"/>
  <c r="I86" i="9"/>
  <c r="I85" i="9"/>
  <c r="I84" i="9"/>
  <c r="I83" i="9"/>
  <c r="I82" i="9"/>
  <c r="I81" i="9"/>
  <c r="I80" i="9"/>
  <c r="I79" i="9"/>
  <c r="H94" i="9"/>
  <c r="H93" i="9"/>
  <c r="H92" i="9"/>
  <c r="H91" i="9"/>
  <c r="H90" i="9"/>
  <c r="H89" i="9"/>
  <c r="H88" i="9"/>
  <c r="H100" i="9" s="1"/>
  <c r="H87" i="9"/>
  <c r="H86" i="9"/>
  <c r="H85" i="9"/>
  <c r="H84" i="9"/>
  <c r="H83" i="9"/>
  <c r="H82" i="9"/>
  <c r="S82" i="9" s="1"/>
  <c r="H81" i="9"/>
  <c r="H80" i="9"/>
  <c r="H79" i="9"/>
  <c r="G94" i="9"/>
  <c r="G93" i="9"/>
  <c r="G92" i="9"/>
  <c r="S92" i="9" s="1"/>
  <c r="G91" i="9"/>
  <c r="S91" i="9" s="1"/>
  <c r="G90" i="9"/>
  <c r="G89" i="9"/>
  <c r="G88" i="9"/>
  <c r="G87" i="9"/>
  <c r="G86" i="9"/>
  <c r="G85" i="9"/>
  <c r="T85" i="9" s="1"/>
  <c r="G84" i="9"/>
  <c r="G83" i="9"/>
  <c r="G82" i="9"/>
  <c r="G81" i="9"/>
  <c r="G80" i="9"/>
  <c r="G79" i="9"/>
  <c r="F94" i="9"/>
  <c r="F93" i="9"/>
  <c r="F92" i="9"/>
  <c r="F91" i="9"/>
  <c r="F90" i="9"/>
  <c r="F100" i="9" s="1"/>
  <c r="F89" i="9"/>
  <c r="F88" i="9"/>
  <c r="F87" i="9"/>
  <c r="T87" i="9" s="1"/>
  <c r="F86" i="9"/>
  <c r="F85" i="9"/>
  <c r="F84" i="9"/>
  <c r="F83" i="9"/>
  <c r="F82" i="9"/>
  <c r="F81" i="9"/>
  <c r="F80" i="9"/>
  <c r="F79" i="9"/>
  <c r="E94" i="9"/>
  <c r="E93" i="9"/>
  <c r="E92" i="9"/>
  <c r="E91" i="9"/>
  <c r="E90" i="9"/>
  <c r="E89" i="9"/>
  <c r="E88" i="9"/>
  <c r="E87" i="9"/>
  <c r="E86" i="9"/>
  <c r="E85" i="9"/>
  <c r="E84" i="9"/>
  <c r="E83" i="9"/>
  <c r="E82" i="9"/>
  <c r="E99" i="9" s="1"/>
  <c r="E81" i="9"/>
  <c r="E80" i="9"/>
  <c r="E79" i="9"/>
  <c r="D94" i="9"/>
  <c r="D93" i="9"/>
  <c r="D92" i="9"/>
  <c r="D91" i="9"/>
  <c r="D90" i="9"/>
  <c r="D89" i="9"/>
  <c r="S89" i="9" s="1"/>
  <c r="D88" i="9"/>
  <c r="D87" i="9"/>
  <c r="D86" i="9"/>
  <c r="D85" i="9"/>
  <c r="S85" i="9" s="1"/>
  <c r="D84" i="9"/>
  <c r="D83" i="9"/>
  <c r="D82" i="9"/>
  <c r="D81" i="9"/>
  <c r="T81" i="9" s="1"/>
  <c r="D80" i="9"/>
  <c r="D79" i="9"/>
  <c r="C94" i="9"/>
  <c r="T94" i="9" s="1"/>
  <c r="C93" i="9"/>
  <c r="C92" i="9"/>
  <c r="C91" i="9"/>
  <c r="C90" i="9"/>
  <c r="C89" i="9"/>
  <c r="C88" i="9"/>
  <c r="C87" i="9"/>
  <c r="C86" i="9"/>
  <c r="C85" i="9"/>
  <c r="C84" i="9"/>
  <c r="C83" i="9"/>
  <c r="C82" i="9"/>
  <c r="C81" i="9"/>
  <c r="C80" i="9"/>
  <c r="C99" i="9" s="1"/>
  <c r="C79" i="9"/>
  <c r="B94" i="9"/>
  <c r="B100" i="9" s="1"/>
  <c r="B93" i="9"/>
  <c r="B92" i="9"/>
  <c r="B91" i="9"/>
  <c r="B90" i="9"/>
  <c r="B89" i="9"/>
  <c r="B88" i="9"/>
  <c r="B87" i="9"/>
  <c r="B86" i="9"/>
  <c r="B85" i="9"/>
  <c r="B84" i="9"/>
  <c r="R84" i="9" s="1"/>
  <c r="B83" i="9"/>
  <c r="B82" i="9"/>
  <c r="B81" i="9"/>
  <c r="B80" i="9"/>
  <c r="R80" i="9" s="1"/>
  <c r="B79" i="9"/>
  <c r="S79" i="9" s="1"/>
  <c r="Q70" i="9"/>
  <c r="Q69" i="9"/>
  <c r="Q68" i="9"/>
  <c r="Q67" i="9"/>
  <c r="Q66" i="9"/>
  <c r="Q65" i="9"/>
  <c r="Q64" i="9"/>
  <c r="Q63" i="9"/>
  <c r="Q62" i="9"/>
  <c r="Q61" i="9"/>
  <c r="Q60" i="9"/>
  <c r="Q59" i="9"/>
  <c r="Q58" i="9"/>
  <c r="Q57" i="9"/>
  <c r="Q56" i="9"/>
  <c r="Q55" i="9"/>
  <c r="P70" i="9"/>
  <c r="P69" i="9"/>
  <c r="P75" i="9" s="1"/>
  <c r="P68" i="9"/>
  <c r="P67" i="9"/>
  <c r="P66" i="9"/>
  <c r="P65" i="9"/>
  <c r="P64" i="9"/>
  <c r="P63" i="9"/>
  <c r="P62" i="9"/>
  <c r="P61" i="9"/>
  <c r="P60" i="9"/>
  <c r="P59" i="9"/>
  <c r="P58" i="9"/>
  <c r="P57" i="9"/>
  <c r="P56" i="9"/>
  <c r="P55" i="9"/>
  <c r="O70" i="9"/>
  <c r="O69" i="9"/>
  <c r="O68" i="9"/>
  <c r="O67" i="9"/>
  <c r="O66" i="9"/>
  <c r="O65" i="9"/>
  <c r="O64" i="9"/>
  <c r="O63" i="9"/>
  <c r="O62" i="9"/>
  <c r="O61" i="9"/>
  <c r="O60" i="9"/>
  <c r="O59" i="9"/>
  <c r="O58" i="9"/>
  <c r="O57" i="9"/>
  <c r="O56" i="9"/>
  <c r="O55" i="9"/>
  <c r="N70" i="9"/>
  <c r="N69" i="9"/>
  <c r="N68" i="9"/>
  <c r="N67" i="9"/>
  <c r="N66" i="9"/>
  <c r="N65" i="9"/>
  <c r="N64" i="9"/>
  <c r="N63" i="9"/>
  <c r="N62" i="9"/>
  <c r="N61" i="9"/>
  <c r="N60" i="9"/>
  <c r="N59" i="9"/>
  <c r="N58" i="9"/>
  <c r="N57" i="9"/>
  <c r="N56" i="9"/>
  <c r="N55" i="9"/>
  <c r="M70" i="9"/>
  <c r="M69" i="9"/>
  <c r="M68" i="9"/>
  <c r="M67" i="9"/>
  <c r="M66" i="9"/>
  <c r="M65" i="9"/>
  <c r="T65" i="9" s="1"/>
  <c r="M64" i="9"/>
  <c r="M63" i="9"/>
  <c r="M62" i="9"/>
  <c r="M61" i="9"/>
  <c r="M60" i="9"/>
  <c r="M59" i="9"/>
  <c r="M58" i="9"/>
  <c r="M57" i="9"/>
  <c r="M56" i="9"/>
  <c r="M55" i="9"/>
  <c r="L70" i="9"/>
  <c r="L69" i="9"/>
  <c r="L68" i="9"/>
  <c r="L67" i="9"/>
  <c r="T67" i="9" s="1"/>
  <c r="L66" i="9"/>
  <c r="L65" i="9"/>
  <c r="L75" i="9" s="1"/>
  <c r="L64" i="9"/>
  <c r="L63" i="9"/>
  <c r="L62" i="9"/>
  <c r="L61" i="9"/>
  <c r="L60" i="9"/>
  <c r="L76" i="9" s="1"/>
  <c r="L59" i="9"/>
  <c r="L58" i="9"/>
  <c r="L57" i="9"/>
  <c r="L56" i="9"/>
  <c r="L55" i="9"/>
  <c r="K70" i="9"/>
  <c r="K69" i="9"/>
  <c r="K68" i="9"/>
  <c r="K67" i="9"/>
  <c r="K66" i="9"/>
  <c r="K65" i="9"/>
  <c r="K64" i="9"/>
  <c r="K75" i="9" s="1"/>
  <c r="K63" i="9"/>
  <c r="K62" i="9"/>
  <c r="K61" i="9"/>
  <c r="K60" i="9"/>
  <c r="K59" i="9"/>
  <c r="K58" i="9"/>
  <c r="K57" i="9"/>
  <c r="K56" i="9"/>
  <c r="K55" i="9"/>
  <c r="J70" i="9"/>
  <c r="J69" i="9"/>
  <c r="J68" i="9"/>
  <c r="J67" i="9"/>
  <c r="J66" i="9"/>
  <c r="J65" i="9"/>
  <c r="J64" i="9"/>
  <c r="J63" i="9"/>
  <c r="J75" i="9" s="1"/>
  <c r="J62" i="9"/>
  <c r="J61" i="9"/>
  <c r="J60" i="9"/>
  <c r="R60" i="9" s="1"/>
  <c r="J59" i="9"/>
  <c r="J58" i="9"/>
  <c r="J57" i="9"/>
  <c r="J56" i="9"/>
  <c r="J55" i="9"/>
  <c r="I70" i="9"/>
  <c r="I69" i="9"/>
  <c r="I68" i="9"/>
  <c r="I67" i="9"/>
  <c r="I66" i="9"/>
  <c r="R66" i="9" s="1"/>
  <c r="I65" i="9"/>
  <c r="I64" i="9"/>
  <c r="I63" i="9"/>
  <c r="I76" i="9" s="1"/>
  <c r="I62" i="9"/>
  <c r="I61" i="9"/>
  <c r="I60" i="9"/>
  <c r="I59" i="9"/>
  <c r="I58" i="9"/>
  <c r="I57" i="9"/>
  <c r="I56" i="9"/>
  <c r="I55" i="9"/>
  <c r="H70" i="9"/>
  <c r="H69" i="9"/>
  <c r="H68" i="9"/>
  <c r="H67" i="9"/>
  <c r="H66" i="9"/>
  <c r="T66" i="9" s="1"/>
  <c r="H65" i="9"/>
  <c r="H64" i="9"/>
  <c r="H76" i="9" s="1"/>
  <c r="H63" i="9"/>
  <c r="H62" i="9"/>
  <c r="H61" i="9"/>
  <c r="H75" i="9" s="1"/>
  <c r="H60" i="9"/>
  <c r="T60" i="9" s="1"/>
  <c r="H59" i="9"/>
  <c r="H58" i="9"/>
  <c r="H57" i="9"/>
  <c r="H56" i="9"/>
  <c r="S56" i="9" s="1"/>
  <c r="H55" i="9"/>
  <c r="G66" i="9"/>
  <c r="G70" i="9"/>
  <c r="G69" i="9"/>
  <c r="G68" i="9"/>
  <c r="G67" i="9"/>
  <c r="G65" i="9"/>
  <c r="G64" i="9"/>
  <c r="G63" i="9"/>
  <c r="G62" i="9"/>
  <c r="G61" i="9"/>
  <c r="G60" i="9"/>
  <c r="G59" i="9"/>
  <c r="G58" i="9"/>
  <c r="G57" i="9"/>
  <c r="G56" i="9"/>
  <c r="G55" i="9"/>
  <c r="F70" i="9"/>
  <c r="F69" i="9"/>
  <c r="T69" i="9" s="1"/>
  <c r="F68" i="9"/>
  <c r="F67" i="9"/>
  <c r="F66" i="9"/>
  <c r="F76" i="9" s="1"/>
  <c r="F65" i="9"/>
  <c r="F64" i="9"/>
  <c r="F63" i="9"/>
  <c r="F62" i="9"/>
  <c r="F61" i="9"/>
  <c r="F60" i="9"/>
  <c r="F59" i="9"/>
  <c r="F58" i="9"/>
  <c r="F57" i="9"/>
  <c r="F56" i="9"/>
  <c r="F55" i="9"/>
  <c r="E71" i="9"/>
  <c r="E70" i="9"/>
  <c r="E69" i="9"/>
  <c r="E68" i="9"/>
  <c r="E67" i="9"/>
  <c r="E66" i="9"/>
  <c r="E65" i="9"/>
  <c r="E64" i="9"/>
  <c r="E63" i="9"/>
  <c r="E62" i="9"/>
  <c r="E61" i="9"/>
  <c r="E60" i="9"/>
  <c r="E59" i="9"/>
  <c r="E58" i="9"/>
  <c r="E57" i="9"/>
  <c r="E56" i="9"/>
  <c r="E55" i="9"/>
  <c r="D70" i="9"/>
  <c r="D69" i="9"/>
  <c r="D68" i="9"/>
  <c r="D67" i="9"/>
  <c r="D66" i="9"/>
  <c r="D65" i="9"/>
  <c r="D64" i="9"/>
  <c r="D63" i="9"/>
  <c r="D62" i="9"/>
  <c r="D61" i="9"/>
  <c r="D60" i="9"/>
  <c r="D59" i="9"/>
  <c r="D58" i="9"/>
  <c r="D57" i="9"/>
  <c r="D56" i="9"/>
  <c r="D55" i="9"/>
  <c r="C71" i="9"/>
  <c r="C70" i="9"/>
  <c r="C69" i="9"/>
  <c r="C76" i="9" s="1"/>
  <c r="C68" i="9"/>
  <c r="C67" i="9"/>
  <c r="C66" i="9"/>
  <c r="C65" i="9"/>
  <c r="C64" i="9"/>
  <c r="C63" i="9"/>
  <c r="C62" i="9"/>
  <c r="C61" i="9"/>
  <c r="C60" i="9"/>
  <c r="C59" i="9"/>
  <c r="C58" i="9"/>
  <c r="C57" i="9"/>
  <c r="C56" i="9"/>
  <c r="C75" i="9" s="1"/>
  <c r="C55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AP263" i="12"/>
  <c r="AP262" i="12"/>
  <c r="AP261" i="12"/>
  <c r="AP260" i="12"/>
  <c r="AP259" i="12"/>
  <c r="AP258" i="12"/>
  <c r="AP257" i="12"/>
  <c r="AP256" i="12"/>
  <c r="AP255" i="12"/>
  <c r="AP254" i="12"/>
  <c r="AP253" i="12"/>
  <c r="AP252" i="12"/>
  <c r="AP251" i="12"/>
  <c r="AP250" i="12"/>
  <c r="AP249" i="12"/>
  <c r="AP248" i="12"/>
  <c r="AP247" i="12"/>
  <c r="AP246" i="12"/>
  <c r="AP245" i="12"/>
  <c r="AP244" i="12"/>
  <c r="AP243" i="12"/>
  <c r="AP242" i="12"/>
  <c r="AP241" i="12"/>
  <c r="AP240" i="12"/>
  <c r="AP239" i="12"/>
  <c r="AP238" i="12"/>
  <c r="AP237" i="12"/>
  <c r="AP236" i="12"/>
  <c r="AP235" i="12"/>
  <c r="AP234" i="12"/>
  <c r="AP233" i="12"/>
  <c r="AP232" i="12"/>
  <c r="AP231" i="12"/>
  <c r="AP230" i="12"/>
  <c r="AP229" i="12"/>
  <c r="AP228" i="12"/>
  <c r="AP227" i="12"/>
  <c r="AP226" i="12"/>
  <c r="AP225" i="12"/>
  <c r="AP224" i="12"/>
  <c r="AP223" i="12"/>
  <c r="AP222" i="12"/>
  <c r="AP221" i="12"/>
  <c r="AP220" i="12"/>
  <c r="AP219" i="12"/>
  <c r="AP218" i="12"/>
  <c r="AP217" i="12"/>
  <c r="AP216" i="12"/>
  <c r="AP215" i="12"/>
  <c r="AP214" i="12"/>
  <c r="AP213" i="12"/>
  <c r="AP212" i="12"/>
  <c r="AP211" i="12"/>
  <c r="AP210" i="12"/>
  <c r="AP209" i="12"/>
  <c r="AP208" i="12"/>
  <c r="AP207" i="12"/>
  <c r="AP206" i="12"/>
  <c r="AP205" i="12"/>
  <c r="AP204" i="12"/>
  <c r="AP203" i="12"/>
  <c r="AP202" i="12"/>
  <c r="AP201" i="12"/>
  <c r="AP200" i="12"/>
  <c r="AP199" i="12"/>
  <c r="AP198" i="12"/>
  <c r="AP197" i="12"/>
  <c r="AP196" i="12"/>
  <c r="AP195" i="12"/>
  <c r="AP194" i="12"/>
  <c r="AP193" i="12"/>
  <c r="AP192" i="12"/>
  <c r="AP191" i="12"/>
  <c r="AP190" i="12"/>
  <c r="AP189" i="12"/>
  <c r="AP188" i="12"/>
  <c r="AP187" i="12"/>
  <c r="AP186" i="12"/>
  <c r="AP185" i="12"/>
  <c r="AP184" i="12"/>
  <c r="AP183" i="12"/>
  <c r="AP182" i="12"/>
  <c r="AP181" i="12"/>
  <c r="AP180" i="12"/>
  <c r="AP179" i="12"/>
  <c r="AP178" i="12"/>
  <c r="AP177" i="12"/>
  <c r="AP176" i="12"/>
  <c r="AP175" i="12"/>
  <c r="AP174" i="12"/>
  <c r="AP173" i="12"/>
  <c r="AP172" i="12"/>
  <c r="AP171" i="12"/>
  <c r="AP170" i="12"/>
  <c r="AP169" i="12"/>
  <c r="AP168" i="12"/>
  <c r="AP167" i="12"/>
  <c r="AP166" i="12"/>
  <c r="AP165" i="12"/>
  <c r="AP164" i="12"/>
  <c r="AP163" i="12"/>
  <c r="AP162" i="12"/>
  <c r="AP161" i="12"/>
  <c r="AP160" i="12"/>
  <c r="AP159" i="12"/>
  <c r="AP158" i="12"/>
  <c r="AP157" i="12"/>
  <c r="AP156" i="12"/>
  <c r="AP155" i="12"/>
  <c r="AP154" i="12"/>
  <c r="AP153" i="12"/>
  <c r="AP152" i="12"/>
  <c r="AP151" i="12"/>
  <c r="AP150" i="12"/>
  <c r="AP149" i="12"/>
  <c r="AP148" i="12"/>
  <c r="AP147" i="12"/>
  <c r="AP146" i="12"/>
  <c r="AP145" i="12"/>
  <c r="AP144" i="12"/>
  <c r="AP143" i="12"/>
  <c r="AP142" i="12"/>
  <c r="AP141" i="12"/>
  <c r="AP140" i="12"/>
  <c r="AP139" i="12"/>
  <c r="AP138" i="12"/>
  <c r="AP137" i="12"/>
  <c r="AP136" i="12"/>
  <c r="AP135" i="12"/>
  <c r="AP134" i="12"/>
  <c r="AP133" i="12"/>
  <c r="AP132" i="12"/>
  <c r="AP131" i="12"/>
  <c r="AP130" i="12"/>
  <c r="AP129" i="12"/>
  <c r="AP128" i="12"/>
  <c r="AP127" i="12"/>
  <c r="AP126" i="12"/>
  <c r="AP125" i="12"/>
  <c r="AP124" i="12"/>
  <c r="AP123" i="12"/>
  <c r="AP122" i="12"/>
  <c r="AP121" i="12"/>
  <c r="AP120" i="12"/>
  <c r="AP119" i="12"/>
  <c r="AP118" i="12"/>
  <c r="AP117" i="12"/>
  <c r="AP116" i="12"/>
  <c r="AP115" i="12"/>
  <c r="AP114" i="12"/>
  <c r="AP113" i="12"/>
  <c r="AP112" i="12"/>
  <c r="AP111" i="12"/>
  <c r="AP110" i="12"/>
  <c r="AP109" i="12"/>
  <c r="AP108" i="12"/>
  <c r="AP107" i="12"/>
  <c r="AP106" i="12"/>
  <c r="AP105" i="12"/>
  <c r="AP104" i="12"/>
  <c r="AP103" i="12"/>
  <c r="AP102" i="12"/>
  <c r="AP101" i="12"/>
  <c r="AP100" i="12"/>
  <c r="AP99" i="12"/>
  <c r="AP98" i="12"/>
  <c r="AP97" i="12"/>
  <c r="AP96" i="12"/>
  <c r="AP95" i="12"/>
  <c r="AP94" i="12"/>
  <c r="AP93" i="12"/>
  <c r="AP92" i="12"/>
  <c r="AP91" i="12"/>
  <c r="AP90" i="12"/>
  <c r="AP89" i="12"/>
  <c r="AP88" i="12"/>
  <c r="AP87" i="12"/>
  <c r="AP86" i="12"/>
  <c r="AP85" i="12"/>
  <c r="AP84" i="12"/>
  <c r="AP83" i="12"/>
  <c r="AP82" i="12"/>
  <c r="AP81" i="12"/>
  <c r="AP80" i="12"/>
  <c r="AP79" i="12"/>
  <c r="AP78" i="12"/>
  <c r="AP77" i="12"/>
  <c r="AP76" i="12"/>
  <c r="AP75" i="12"/>
  <c r="AP74" i="12"/>
  <c r="AP73" i="12"/>
  <c r="AP72" i="12"/>
  <c r="AP71" i="12"/>
  <c r="AP70" i="12"/>
  <c r="AP69" i="12"/>
  <c r="AP68" i="12"/>
  <c r="AP67" i="12"/>
  <c r="AP66" i="12"/>
  <c r="AP65" i="12"/>
  <c r="AP64" i="12"/>
  <c r="AP63" i="12"/>
  <c r="AP62" i="12"/>
  <c r="AP61" i="12"/>
  <c r="AP60" i="12"/>
  <c r="AP59" i="12"/>
  <c r="AP58" i="12"/>
  <c r="AP57" i="12"/>
  <c r="AP56" i="12"/>
  <c r="AP55" i="12"/>
  <c r="AP54" i="12"/>
  <c r="AP53" i="12"/>
  <c r="AP52" i="12"/>
  <c r="AP51" i="12"/>
  <c r="AP50" i="12"/>
  <c r="AP49" i="12"/>
  <c r="AP48" i="12"/>
  <c r="AP47" i="12"/>
  <c r="AP46" i="12"/>
  <c r="AP45" i="12"/>
  <c r="AP44" i="12"/>
  <c r="AP43" i="12"/>
  <c r="AP42" i="12"/>
  <c r="AP41" i="12"/>
  <c r="AP40" i="12"/>
  <c r="AP39" i="12"/>
  <c r="AP38" i="12"/>
  <c r="AP37" i="12"/>
  <c r="AP36" i="12"/>
  <c r="AP35" i="12"/>
  <c r="AP34" i="12"/>
  <c r="AP33" i="12"/>
  <c r="AP32" i="12"/>
  <c r="AP31" i="12"/>
  <c r="AP30" i="12"/>
  <c r="AP29" i="12"/>
  <c r="AP28" i="12"/>
  <c r="AP27" i="12"/>
  <c r="AP26" i="12"/>
  <c r="AP25" i="12"/>
  <c r="AP24" i="12"/>
  <c r="AP23" i="12"/>
  <c r="AP22" i="12"/>
  <c r="AP21" i="12"/>
  <c r="AP20" i="12"/>
  <c r="AP19" i="12"/>
  <c r="AP18" i="12"/>
  <c r="AP17" i="12"/>
  <c r="AP16" i="12"/>
  <c r="AP15" i="12"/>
  <c r="AP14" i="12"/>
  <c r="AP13" i="12"/>
  <c r="AP12" i="12"/>
  <c r="AP11" i="12"/>
  <c r="AP10" i="12"/>
  <c r="AP9" i="12"/>
  <c r="AP8" i="12"/>
  <c r="AP263" i="13"/>
  <c r="AP262" i="13"/>
  <c r="AP261" i="13"/>
  <c r="AP260" i="13"/>
  <c r="AP259" i="13"/>
  <c r="AP258" i="13"/>
  <c r="AP257" i="13"/>
  <c r="AP256" i="13"/>
  <c r="AP255" i="13"/>
  <c r="AP254" i="13"/>
  <c r="AP253" i="13"/>
  <c r="AP252" i="13"/>
  <c r="AP251" i="13"/>
  <c r="AP250" i="13"/>
  <c r="AP249" i="13"/>
  <c r="AP248" i="13"/>
  <c r="AP247" i="13"/>
  <c r="AP246" i="13"/>
  <c r="AP245" i="13"/>
  <c r="AP244" i="13"/>
  <c r="AP243" i="13"/>
  <c r="AP242" i="13"/>
  <c r="AP241" i="13"/>
  <c r="AP240" i="13"/>
  <c r="AP239" i="13"/>
  <c r="AP238" i="13"/>
  <c r="AP237" i="13"/>
  <c r="AP236" i="13"/>
  <c r="AP235" i="13"/>
  <c r="AP234" i="13"/>
  <c r="AP233" i="13"/>
  <c r="AP232" i="13"/>
  <c r="AP231" i="13"/>
  <c r="AP230" i="13"/>
  <c r="AP229" i="13"/>
  <c r="AP228" i="13"/>
  <c r="AP227" i="13"/>
  <c r="AP226" i="13"/>
  <c r="AP225" i="13"/>
  <c r="AP224" i="13"/>
  <c r="AP223" i="13"/>
  <c r="AP222" i="13"/>
  <c r="AP221" i="13"/>
  <c r="AP220" i="13"/>
  <c r="AP219" i="13"/>
  <c r="AP218" i="13"/>
  <c r="AP217" i="13"/>
  <c r="AP216" i="13"/>
  <c r="AP215" i="13"/>
  <c r="AP214" i="13"/>
  <c r="AP213" i="13"/>
  <c r="AP212" i="13"/>
  <c r="AP211" i="13"/>
  <c r="AP210" i="13"/>
  <c r="AP209" i="13"/>
  <c r="AP208" i="13"/>
  <c r="AP207" i="13"/>
  <c r="AP206" i="13"/>
  <c r="AP205" i="13"/>
  <c r="AP204" i="13"/>
  <c r="AP203" i="13"/>
  <c r="AP202" i="13"/>
  <c r="AP201" i="13"/>
  <c r="AP200" i="13"/>
  <c r="AP199" i="13"/>
  <c r="AP198" i="13"/>
  <c r="AP197" i="13"/>
  <c r="AP196" i="13"/>
  <c r="AP195" i="13"/>
  <c r="AP194" i="13"/>
  <c r="AP193" i="13"/>
  <c r="AP192" i="13"/>
  <c r="AP191" i="13"/>
  <c r="AP190" i="13"/>
  <c r="AP189" i="13"/>
  <c r="AP188" i="13"/>
  <c r="AP187" i="13"/>
  <c r="AP186" i="13"/>
  <c r="AP185" i="13"/>
  <c r="AP184" i="13"/>
  <c r="AP183" i="13"/>
  <c r="AP182" i="13"/>
  <c r="AP181" i="13"/>
  <c r="AP180" i="13"/>
  <c r="AP179" i="13"/>
  <c r="AP178" i="13"/>
  <c r="AP177" i="13"/>
  <c r="AP176" i="13"/>
  <c r="AP175" i="13"/>
  <c r="AP174" i="13"/>
  <c r="AP173" i="13"/>
  <c r="AP172" i="13"/>
  <c r="AP171" i="13"/>
  <c r="AP170" i="13"/>
  <c r="AP169" i="13"/>
  <c r="AP168" i="13"/>
  <c r="AP167" i="13"/>
  <c r="AP166" i="13"/>
  <c r="AP165" i="13"/>
  <c r="AP164" i="13"/>
  <c r="AP163" i="13"/>
  <c r="AP162" i="13"/>
  <c r="AP161" i="13"/>
  <c r="AP160" i="13"/>
  <c r="AP159" i="13"/>
  <c r="AP158" i="13"/>
  <c r="AP157" i="13"/>
  <c r="AP156" i="13"/>
  <c r="AP155" i="13"/>
  <c r="AP154" i="13"/>
  <c r="AP153" i="13"/>
  <c r="AP152" i="13"/>
  <c r="AP151" i="13"/>
  <c r="AP150" i="13"/>
  <c r="AP149" i="13"/>
  <c r="AP148" i="13"/>
  <c r="AP147" i="13"/>
  <c r="AP146" i="13"/>
  <c r="AP145" i="13"/>
  <c r="AP144" i="13"/>
  <c r="AP143" i="13"/>
  <c r="AP142" i="13"/>
  <c r="AP141" i="13"/>
  <c r="AP140" i="13"/>
  <c r="AP139" i="13"/>
  <c r="AP138" i="13"/>
  <c r="AP137" i="13"/>
  <c r="AP136" i="13"/>
  <c r="AP135" i="13"/>
  <c r="AP134" i="13"/>
  <c r="AP133" i="13"/>
  <c r="AP132" i="13"/>
  <c r="AP131" i="13"/>
  <c r="AP130" i="13"/>
  <c r="AP129" i="13"/>
  <c r="AP128" i="13"/>
  <c r="AP127" i="13"/>
  <c r="AP126" i="13"/>
  <c r="AP125" i="13"/>
  <c r="AP124" i="13"/>
  <c r="AP123" i="13"/>
  <c r="AP122" i="13"/>
  <c r="AP121" i="13"/>
  <c r="AP120" i="13"/>
  <c r="AP119" i="13"/>
  <c r="AP118" i="13"/>
  <c r="AP117" i="13"/>
  <c r="AP116" i="13"/>
  <c r="AP115" i="13"/>
  <c r="AP114" i="13"/>
  <c r="AP113" i="13"/>
  <c r="AP112" i="13"/>
  <c r="AP111" i="13"/>
  <c r="AP110" i="13"/>
  <c r="AP109" i="13"/>
  <c r="AP108" i="13"/>
  <c r="AP107" i="13"/>
  <c r="AP106" i="13"/>
  <c r="AP105" i="13"/>
  <c r="AP104" i="13"/>
  <c r="AP103" i="13"/>
  <c r="AP102" i="13"/>
  <c r="AP101" i="13"/>
  <c r="AP100" i="13"/>
  <c r="AP99" i="13"/>
  <c r="AP98" i="13"/>
  <c r="AP97" i="13"/>
  <c r="AP96" i="13"/>
  <c r="AP95" i="13"/>
  <c r="AP94" i="13"/>
  <c r="AP93" i="13"/>
  <c r="AP92" i="13"/>
  <c r="AP91" i="13"/>
  <c r="AP90" i="13"/>
  <c r="AP89" i="13"/>
  <c r="AP88" i="13"/>
  <c r="AP87" i="13"/>
  <c r="AP86" i="13"/>
  <c r="AP85" i="13"/>
  <c r="AP84" i="13"/>
  <c r="AP83" i="13"/>
  <c r="AP82" i="13"/>
  <c r="AP81" i="13"/>
  <c r="AP80" i="13"/>
  <c r="AP79" i="13"/>
  <c r="AP78" i="13"/>
  <c r="AP77" i="13"/>
  <c r="AP76" i="13"/>
  <c r="AP75" i="13"/>
  <c r="AP74" i="13"/>
  <c r="AP73" i="13"/>
  <c r="AP72" i="13"/>
  <c r="AP71" i="13"/>
  <c r="AP70" i="13"/>
  <c r="AP69" i="13"/>
  <c r="AP68" i="13"/>
  <c r="AP67" i="13"/>
  <c r="AP66" i="13"/>
  <c r="AP65" i="13"/>
  <c r="AP64" i="13"/>
  <c r="AP63" i="13"/>
  <c r="AP62" i="13"/>
  <c r="AP61" i="13"/>
  <c r="AP60" i="13"/>
  <c r="AP59" i="13"/>
  <c r="AP58" i="13"/>
  <c r="AP57" i="13"/>
  <c r="AP56" i="13"/>
  <c r="AP55" i="13"/>
  <c r="AP54" i="13"/>
  <c r="AP53" i="13"/>
  <c r="AP52" i="13"/>
  <c r="AP51" i="13"/>
  <c r="AP50" i="13"/>
  <c r="AP49" i="13"/>
  <c r="AP48" i="13"/>
  <c r="AP47" i="13"/>
  <c r="AP46" i="13"/>
  <c r="AP45" i="13"/>
  <c r="AP44" i="13"/>
  <c r="AP43" i="13"/>
  <c r="AP42" i="13"/>
  <c r="AP41" i="13"/>
  <c r="AP40" i="13"/>
  <c r="AP39" i="13"/>
  <c r="AP38" i="13"/>
  <c r="AP37" i="13"/>
  <c r="AP36" i="13"/>
  <c r="AP35" i="13"/>
  <c r="AP34" i="13"/>
  <c r="AP33" i="13"/>
  <c r="AP32" i="13"/>
  <c r="AP31" i="13"/>
  <c r="AP30" i="13"/>
  <c r="AP29" i="13"/>
  <c r="AP28" i="13"/>
  <c r="AP27" i="13"/>
  <c r="AP26" i="13"/>
  <c r="AP25" i="13"/>
  <c r="AP24" i="13"/>
  <c r="AP23" i="13"/>
  <c r="AP22" i="13"/>
  <c r="AP21" i="13"/>
  <c r="AP20" i="13"/>
  <c r="AP19" i="13"/>
  <c r="AP18" i="13"/>
  <c r="AP17" i="13"/>
  <c r="AP16" i="13"/>
  <c r="AP15" i="13"/>
  <c r="AP14" i="13"/>
  <c r="AP13" i="13"/>
  <c r="AP12" i="13"/>
  <c r="AP11" i="13"/>
  <c r="AP10" i="13"/>
  <c r="AP9" i="13"/>
  <c r="AP8" i="13"/>
  <c r="AP263" i="9"/>
  <c r="AP262" i="9"/>
  <c r="B40" i="9" s="1"/>
  <c r="AP261" i="9"/>
  <c r="D46" i="9" s="1"/>
  <c r="AP260" i="9"/>
  <c r="AP259" i="9"/>
  <c r="G36" i="9" s="1"/>
  <c r="G51" i="9" s="1"/>
  <c r="AP258" i="9"/>
  <c r="P33" i="9" s="1"/>
  <c r="AP257" i="9"/>
  <c r="N35" i="9" s="1"/>
  <c r="AP256" i="9"/>
  <c r="I34" i="9" s="1"/>
  <c r="AP255" i="9"/>
  <c r="E44" i="9" s="1"/>
  <c r="AP254" i="9"/>
  <c r="AP253" i="9"/>
  <c r="AP252" i="9"/>
  <c r="C42" i="9" s="1"/>
  <c r="AP251" i="9"/>
  <c r="O37" i="9" s="1"/>
  <c r="AP250" i="9"/>
  <c r="H32" i="9" s="1"/>
  <c r="AP249" i="9"/>
  <c r="F38" i="9" s="1"/>
  <c r="AP248" i="9"/>
  <c r="AP247" i="9"/>
  <c r="AP246" i="9"/>
  <c r="E43" i="9" s="1"/>
  <c r="AP245" i="9"/>
  <c r="C41" i="9" s="1"/>
  <c r="AP244" i="9"/>
  <c r="AP243" i="9"/>
  <c r="H31" i="9" s="1"/>
  <c r="AP242" i="9"/>
  <c r="O38" i="9" s="1"/>
  <c r="AP241" i="9"/>
  <c r="AP240" i="9"/>
  <c r="AP239" i="9"/>
  <c r="B39" i="9" s="1"/>
  <c r="AP238" i="9"/>
  <c r="AP237" i="9"/>
  <c r="AP236" i="9"/>
  <c r="D45" i="9" s="1"/>
  <c r="AP235" i="9"/>
  <c r="AP234" i="9"/>
  <c r="G35" i="9" s="1"/>
  <c r="AP233" i="9"/>
  <c r="I33" i="9" s="1"/>
  <c r="AP232" i="9"/>
  <c r="N36" i="9" s="1"/>
  <c r="AP231" i="9"/>
  <c r="H38" i="9" s="1"/>
  <c r="AP230" i="9"/>
  <c r="O31" i="9" s="1"/>
  <c r="AP229" i="9"/>
  <c r="AP228" i="9"/>
  <c r="AP227" i="9"/>
  <c r="AP226" i="9"/>
  <c r="E42" i="9" s="1"/>
  <c r="AP225" i="9"/>
  <c r="C44" i="9" s="1"/>
  <c r="AP224" i="9"/>
  <c r="AP223" i="9"/>
  <c r="P35" i="9" s="1"/>
  <c r="AP222" i="9"/>
  <c r="G34" i="9" s="1"/>
  <c r="AP221" i="9"/>
  <c r="I36" i="9" s="1"/>
  <c r="AP220" i="9"/>
  <c r="N33" i="9" s="1"/>
  <c r="AP219" i="9"/>
  <c r="B46" i="9" s="1"/>
  <c r="B52" i="9" s="1"/>
  <c r="AP218" i="9"/>
  <c r="AP217" i="9"/>
  <c r="AP216" i="9"/>
  <c r="D40" i="9" s="1"/>
  <c r="AP215" i="9"/>
  <c r="G33" i="9" s="1"/>
  <c r="AP214" i="9"/>
  <c r="P36" i="9" s="1"/>
  <c r="AP213" i="9"/>
  <c r="N34" i="9" s="1"/>
  <c r="AP212" i="9"/>
  <c r="I35" i="9" s="1"/>
  <c r="AP211" i="9"/>
  <c r="AP210" i="9"/>
  <c r="B45" i="9" s="1"/>
  <c r="AP209" i="9"/>
  <c r="D39" i="9" s="1"/>
  <c r="AP208" i="9"/>
  <c r="AP207" i="9"/>
  <c r="O32" i="9" s="1"/>
  <c r="AP206" i="9"/>
  <c r="H37" i="9" s="1"/>
  <c r="AP205" i="9"/>
  <c r="F31" i="9" s="1"/>
  <c r="AP204" i="9"/>
  <c r="AP203" i="9"/>
  <c r="E41" i="9" s="1"/>
  <c r="AP202" i="9"/>
  <c r="AP201" i="9"/>
  <c r="AP200" i="9"/>
  <c r="C43" i="9" s="1"/>
  <c r="AP199" i="9"/>
  <c r="AP198" i="9"/>
  <c r="C37" i="9" s="1"/>
  <c r="AP197" i="9"/>
  <c r="E31" i="9" s="1"/>
  <c r="AP196" i="9"/>
  <c r="AP195" i="9"/>
  <c r="F41" i="9" s="1"/>
  <c r="AP194" i="9"/>
  <c r="AP193" i="9"/>
  <c r="O42" i="9" s="1"/>
  <c r="AP192" i="9"/>
  <c r="H43" i="9" s="1"/>
  <c r="AP191" i="9"/>
  <c r="D33" i="9" s="1"/>
  <c r="D51" i="9" s="1"/>
  <c r="AP190" i="9"/>
  <c r="AP189" i="9"/>
  <c r="AP188" i="9"/>
  <c r="B35" i="9" s="1"/>
  <c r="AP187" i="9"/>
  <c r="N40" i="9" s="1"/>
  <c r="AP186" i="9"/>
  <c r="I45" i="9" s="1"/>
  <c r="AP185" i="9"/>
  <c r="G39" i="9" s="1"/>
  <c r="AP184" i="9"/>
  <c r="P46" i="9" s="1"/>
  <c r="AP183" i="9"/>
  <c r="AP182" i="9"/>
  <c r="D34" i="9" s="1"/>
  <c r="AP181" i="9"/>
  <c r="B36" i="9" s="1"/>
  <c r="AP180" i="9"/>
  <c r="AP179" i="9"/>
  <c r="I46" i="9" s="1"/>
  <c r="AP178" i="9"/>
  <c r="N39" i="9" s="1"/>
  <c r="AP177" i="9"/>
  <c r="P45" i="9" s="1"/>
  <c r="AP176" i="9"/>
  <c r="G40" i="9" s="1"/>
  <c r="AP175" i="9"/>
  <c r="C38" i="9" s="1"/>
  <c r="AP174" i="9"/>
  <c r="AP173" i="9"/>
  <c r="AP172" i="9"/>
  <c r="E32" i="9" s="1"/>
  <c r="AP171" i="9"/>
  <c r="Q43" i="9" s="1"/>
  <c r="AP170" i="9"/>
  <c r="F42" i="9" s="1"/>
  <c r="AP169" i="9"/>
  <c r="H44" i="9" s="1"/>
  <c r="AP168" i="9"/>
  <c r="O41" i="9" s="1"/>
  <c r="AP167" i="9"/>
  <c r="I39" i="9" s="1"/>
  <c r="I52" i="9" s="1"/>
  <c r="AP166" i="9"/>
  <c r="N46" i="9" s="1"/>
  <c r="AP165" i="9"/>
  <c r="P40" i="9" s="1"/>
  <c r="AP164" i="9"/>
  <c r="G45" i="9" s="1"/>
  <c r="AP163" i="9"/>
  <c r="AP162" i="9"/>
  <c r="D35" i="9" s="1"/>
  <c r="AP161" i="9"/>
  <c r="B33" i="9" s="1"/>
  <c r="AP160" i="9"/>
  <c r="AP159" i="9"/>
  <c r="AP158" i="9"/>
  <c r="F43" i="9" s="1"/>
  <c r="AP157" i="9"/>
  <c r="H41" i="9" s="1"/>
  <c r="AP156" i="9"/>
  <c r="O44" i="9" s="1"/>
  <c r="O51" i="9" s="1"/>
  <c r="AP155" i="9"/>
  <c r="C31" i="9" s="1"/>
  <c r="AP154" i="9"/>
  <c r="AP153" i="9"/>
  <c r="AP152" i="9"/>
  <c r="E37" i="9" s="1"/>
  <c r="AP151" i="9"/>
  <c r="F44" i="9" s="1"/>
  <c r="AP150" i="9"/>
  <c r="AP149" i="9"/>
  <c r="O43" i="9" s="1"/>
  <c r="AP148" i="9"/>
  <c r="H42" i="9" s="1"/>
  <c r="AP147" i="9"/>
  <c r="AP146" i="9"/>
  <c r="C32" i="9" s="1"/>
  <c r="AP145" i="9"/>
  <c r="E38" i="9" s="1"/>
  <c r="AP144" i="9"/>
  <c r="AP143" i="9"/>
  <c r="N45" i="9" s="1"/>
  <c r="AP142" i="9"/>
  <c r="I40" i="9" s="1"/>
  <c r="AP141" i="9"/>
  <c r="G46" i="9" s="1"/>
  <c r="AP140" i="9"/>
  <c r="P39" i="9" s="1"/>
  <c r="AP139" i="9"/>
  <c r="D36" i="9" s="1"/>
  <c r="AP138" i="9"/>
  <c r="AP137" i="9"/>
  <c r="AP136" i="9"/>
  <c r="B34" i="9" s="1"/>
  <c r="AP135" i="9"/>
  <c r="AP134" i="9"/>
  <c r="F35" i="9" s="1"/>
  <c r="F51" i="9" s="1"/>
  <c r="AP133" i="9"/>
  <c r="H33" i="9" s="1"/>
  <c r="AP132" i="9"/>
  <c r="O36" i="9" s="1"/>
  <c r="AP131" i="9"/>
  <c r="C39" i="9" s="1"/>
  <c r="AP130" i="9"/>
  <c r="AP129" i="9"/>
  <c r="AP128" i="9"/>
  <c r="E45" i="9" s="1"/>
  <c r="AP127" i="9"/>
  <c r="I31" i="9" s="1"/>
  <c r="AP126" i="9"/>
  <c r="N38" i="9" s="1"/>
  <c r="AP125" i="9"/>
  <c r="AP124" i="9"/>
  <c r="G37" i="9" s="1"/>
  <c r="AP123" i="9"/>
  <c r="AP122" i="9"/>
  <c r="D43" i="9" s="1"/>
  <c r="AP121" i="9"/>
  <c r="B41" i="9" s="1"/>
  <c r="AP120" i="9"/>
  <c r="AP119" i="9"/>
  <c r="N37" i="9" s="1"/>
  <c r="AP118" i="9"/>
  <c r="I32" i="9" s="1"/>
  <c r="AP117" i="9"/>
  <c r="G38" i="9" s="1"/>
  <c r="AP116" i="9"/>
  <c r="P31" i="9" s="1"/>
  <c r="AP115" i="9"/>
  <c r="D44" i="9" s="1"/>
  <c r="AP114" i="9"/>
  <c r="AP113" i="9"/>
  <c r="AP112" i="9"/>
  <c r="B42" i="9" s="1"/>
  <c r="AP111" i="9"/>
  <c r="F36" i="9" s="1"/>
  <c r="AP110" i="9"/>
  <c r="AP109" i="9"/>
  <c r="O35" i="9" s="1"/>
  <c r="AP108" i="9"/>
  <c r="H34" i="9" s="1"/>
  <c r="AP107" i="9"/>
  <c r="AP106" i="9"/>
  <c r="C40" i="9" s="1"/>
  <c r="AP105" i="9"/>
  <c r="E46" i="9" s="1"/>
  <c r="AP104" i="9"/>
  <c r="AP103" i="9"/>
  <c r="D41" i="9" s="1"/>
  <c r="AP102" i="9"/>
  <c r="AP101" i="9"/>
  <c r="AP100" i="9"/>
  <c r="B43" i="9" s="1"/>
  <c r="AP99" i="9"/>
  <c r="N32" i="9" s="1"/>
  <c r="AP98" i="9"/>
  <c r="I37" i="9" s="1"/>
  <c r="AP97" i="9"/>
  <c r="G31" i="9" s="1"/>
  <c r="AP96" i="9"/>
  <c r="P38" i="9" s="1"/>
  <c r="AP95" i="9"/>
  <c r="AP94" i="9"/>
  <c r="C45" i="9" s="1"/>
  <c r="AP93" i="9"/>
  <c r="E39" i="9" s="1"/>
  <c r="AP92" i="9"/>
  <c r="AP91" i="9"/>
  <c r="F33" i="9" s="1"/>
  <c r="AP90" i="9"/>
  <c r="AP89" i="9"/>
  <c r="O34" i="9" s="1"/>
  <c r="AP88" i="9"/>
  <c r="H35" i="9" s="1"/>
  <c r="AP87" i="9"/>
  <c r="C46" i="9" s="1"/>
  <c r="AP86" i="9"/>
  <c r="AP85" i="9"/>
  <c r="AP84" i="9"/>
  <c r="E40" i="9" s="1"/>
  <c r="AP83" i="9"/>
  <c r="AP82" i="9"/>
  <c r="F34" i="9" s="1"/>
  <c r="AP81" i="9"/>
  <c r="H36" i="9" s="1"/>
  <c r="AP80" i="9"/>
  <c r="O33" i="9" s="1"/>
  <c r="O52" i="9" s="1"/>
  <c r="AP79" i="9"/>
  <c r="AP78" i="9"/>
  <c r="D42" i="9" s="1"/>
  <c r="AP77" i="9"/>
  <c r="B44" i="9" s="1"/>
  <c r="AP76" i="9"/>
  <c r="AP75" i="9"/>
  <c r="I38" i="9" s="1"/>
  <c r="AP74" i="9"/>
  <c r="N31" i="9" s="1"/>
  <c r="AP73" i="9"/>
  <c r="P37" i="9" s="1"/>
  <c r="AP72" i="9"/>
  <c r="G32" i="9" s="1"/>
  <c r="AP71" i="9"/>
  <c r="P43" i="9" s="1"/>
  <c r="AP70" i="9"/>
  <c r="G42" i="9" s="1"/>
  <c r="AP69" i="9"/>
  <c r="I44" i="9" s="1"/>
  <c r="AP68" i="9"/>
  <c r="N41" i="9" s="1"/>
  <c r="AP67" i="9"/>
  <c r="B38" i="9" s="1"/>
  <c r="AP66" i="9"/>
  <c r="AP65" i="9"/>
  <c r="AP64" i="9"/>
  <c r="D32" i="9" s="1"/>
  <c r="AP63" i="9"/>
  <c r="H46" i="9" s="1"/>
  <c r="AP62" i="9"/>
  <c r="O39" i="9" s="1"/>
  <c r="AP61" i="9"/>
  <c r="Q45" i="9" s="1"/>
  <c r="AP60" i="9"/>
  <c r="AP59" i="9"/>
  <c r="AP58" i="9"/>
  <c r="E34" i="9" s="1"/>
  <c r="E51" i="9" s="1"/>
  <c r="AP57" i="9"/>
  <c r="C36" i="9" s="1"/>
  <c r="AP56" i="9"/>
  <c r="AP55" i="9"/>
  <c r="O40" i="9" s="1"/>
  <c r="AP54" i="9"/>
  <c r="H45" i="9" s="1"/>
  <c r="AP53" i="9"/>
  <c r="F39" i="9" s="1"/>
  <c r="AP52" i="9"/>
  <c r="AP51" i="9"/>
  <c r="E33" i="9" s="1"/>
  <c r="AP50" i="9"/>
  <c r="AP49" i="9"/>
  <c r="AP48" i="9"/>
  <c r="C35" i="9" s="1"/>
  <c r="AP47" i="9"/>
  <c r="G41" i="9" s="1"/>
  <c r="G52" i="9" s="1"/>
  <c r="AP46" i="9"/>
  <c r="P44" i="9" s="1"/>
  <c r="AP45" i="9"/>
  <c r="N42" i="9" s="1"/>
  <c r="AP44" i="9"/>
  <c r="I43" i="9" s="1"/>
  <c r="AP43" i="9"/>
  <c r="AP42" i="9"/>
  <c r="B37" i="9" s="1"/>
  <c r="AP41" i="9"/>
  <c r="D31" i="9" s="1"/>
  <c r="AP40" i="9"/>
  <c r="AP39" i="9"/>
  <c r="E36" i="9" s="1"/>
  <c r="AP38" i="9"/>
  <c r="AP37" i="9"/>
  <c r="AP36" i="9"/>
  <c r="C34" i="9" s="1"/>
  <c r="AP35" i="9"/>
  <c r="O45" i="9" s="1"/>
  <c r="AP34" i="9"/>
  <c r="H40" i="9" s="1"/>
  <c r="AP33" i="9"/>
  <c r="F46" i="9" s="1"/>
  <c r="AP32" i="9"/>
  <c r="AP31" i="9"/>
  <c r="AP30" i="9"/>
  <c r="B32" i="9" s="1"/>
  <c r="AP29" i="9"/>
  <c r="D38" i="9" s="1"/>
  <c r="AP28" i="9"/>
  <c r="AP27" i="9"/>
  <c r="G44" i="9" s="1"/>
  <c r="AP26" i="9"/>
  <c r="P41" i="9" s="1"/>
  <c r="AP25" i="9"/>
  <c r="N43" i="9" s="1"/>
  <c r="AP24" i="9"/>
  <c r="I42" i="9" s="1"/>
  <c r="AP23" i="9"/>
  <c r="B31" i="9" s="1"/>
  <c r="AP22" i="9"/>
  <c r="AP21" i="9"/>
  <c r="AP20" i="9"/>
  <c r="AP19" i="9"/>
  <c r="P42" i="9" s="1"/>
  <c r="AP18" i="9"/>
  <c r="G43" i="9" s="1"/>
  <c r="AP17" i="9"/>
  <c r="I41" i="9" s="1"/>
  <c r="AP16" i="9"/>
  <c r="N44" i="9" s="1"/>
  <c r="AP15" i="9"/>
  <c r="AP14" i="9"/>
  <c r="E35" i="9" s="1"/>
  <c r="AP13" i="9"/>
  <c r="C33" i="9" s="1"/>
  <c r="AP12" i="9"/>
  <c r="AP11" i="9"/>
  <c r="H39" i="9" s="1"/>
  <c r="AP10" i="9"/>
  <c r="O46" i="9" s="1"/>
  <c r="AP9" i="9"/>
  <c r="AP8" i="9"/>
  <c r="F45" i="9" s="1"/>
  <c r="B16" i="9"/>
  <c r="B21" i="9"/>
  <c r="B20" i="9"/>
  <c r="B17" i="9"/>
  <c r="B13" i="9"/>
  <c r="B12" i="9"/>
  <c r="B9" i="9"/>
  <c r="B8" i="9"/>
  <c r="I100" i="13"/>
  <c r="Q99" i="13"/>
  <c r="M99" i="13"/>
  <c r="P99" i="13"/>
  <c r="O99" i="13"/>
  <c r="N99" i="13"/>
  <c r="L99" i="13"/>
  <c r="K99" i="13"/>
  <c r="H100" i="13"/>
  <c r="J99" i="13"/>
  <c r="E99" i="13"/>
  <c r="J100" i="13"/>
  <c r="K100" i="13"/>
  <c r="L100" i="13"/>
  <c r="G99" i="13"/>
  <c r="M100" i="13"/>
  <c r="F99" i="13"/>
  <c r="N100" i="13"/>
  <c r="O100" i="13"/>
  <c r="P100" i="13"/>
  <c r="O76" i="13"/>
  <c r="G75" i="13"/>
  <c r="B76" i="13"/>
  <c r="P75" i="13"/>
  <c r="C76" i="13"/>
  <c r="O75" i="13"/>
  <c r="D76" i="13"/>
  <c r="E76" i="13"/>
  <c r="M75" i="13"/>
  <c r="G76" i="13"/>
  <c r="H76" i="13"/>
  <c r="I76" i="13"/>
  <c r="H99" i="13"/>
  <c r="J76" i="13"/>
  <c r="H75" i="13"/>
  <c r="M76" i="13"/>
  <c r="F75" i="13"/>
  <c r="E75" i="13"/>
  <c r="D75" i="13"/>
  <c r="D100" i="13"/>
  <c r="P76" i="13"/>
  <c r="G100" i="13"/>
  <c r="Q52" i="13"/>
  <c r="O52" i="13"/>
  <c r="K52" i="13"/>
  <c r="I52" i="13"/>
  <c r="O51" i="13"/>
  <c r="N51" i="13"/>
  <c r="J51" i="13"/>
  <c r="I51" i="13"/>
  <c r="E51" i="13"/>
  <c r="Q51" i="13"/>
  <c r="P51" i="13"/>
  <c r="D52" i="13"/>
  <c r="M51" i="13"/>
  <c r="F52" i="13"/>
  <c r="L51" i="13"/>
  <c r="G52" i="13"/>
  <c r="K51" i="13"/>
  <c r="H52" i="13"/>
  <c r="J52" i="13"/>
  <c r="L52" i="13"/>
  <c r="G51" i="13"/>
  <c r="M52" i="13"/>
  <c r="F51" i="13"/>
  <c r="N52" i="13"/>
  <c r="P52" i="13"/>
  <c r="J28" i="13"/>
  <c r="H28" i="13"/>
  <c r="B28" i="13"/>
  <c r="J27" i="13"/>
  <c r="F27" i="13"/>
  <c r="P27" i="13"/>
  <c r="C28" i="13"/>
  <c r="O27" i="13"/>
  <c r="M27" i="13"/>
  <c r="L27" i="13"/>
  <c r="F28" i="13"/>
  <c r="K28" i="13"/>
  <c r="H27" i="13"/>
  <c r="G27" i="13"/>
  <c r="M28" i="13"/>
  <c r="O28" i="13"/>
  <c r="D27" i="13"/>
  <c r="P28" i="13"/>
  <c r="C27" i="13"/>
  <c r="S4" i="13"/>
  <c r="S4" i="12"/>
  <c r="Q100" i="9"/>
  <c r="P100" i="9"/>
  <c r="O100" i="9"/>
  <c r="N100" i="9"/>
  <c r="M100" i="9"/>
  <c r="L100" i="9"/>
  <c r="K100" i="9"/>
  <c r="J100" i="9"/>
  <c r="I100" i="9"/>
  <c r="G100" i="9"/>
  <c r="E100" i="9"/>
  <c r="D100" i="9"/>
  <c r="C100" i="9"/>
  <c r="Q99" i="9"/>
  <c r="P99" i="9"/>
  <c r="O99" i="9"/>
  <c r="N99" i="9"/>
  <c r="M99" i="9"/>
  <c r="L99" i="9"/>
  <c r="K99" i="9"/>
  <c r="J99" i="9"/>
  <c r="I99" i="9"/>
  <c r="H99" i="9"/>
  <c r="G99" i="9"/>
  <c r="F99" i="9"/>
  <c r="D99" i="9"/>
  <c r="D97" i="9"/>
  <c r="M95" i="9"/>
  <c r="T82" i="9"/>
  <c r="T79" i="9"/>
  <c r="Q76" i="9"/>
  <c r="P76" i="9"/>
  <c r="O76" i="9"/>
  <c r="N76" i="9"/>
  <c r="M76" i="9"/>
  <c r="K76" i="9"/>
  <c r="J76" i="9"/>
  <c r="G76" i="9"/>
  <c r="E76" i="9"/>
  <c r="D76" i="9"/>
  <c r="B76" i="9"/>
  <c r="Q75" i="9"/>
  <c r="O75" i="9"/>
  <c r="N75" i="9"/>
  <c r="M75" i="9"/>
  <c r="I75" i="9"/>
  <c r="G75" i="9"/>
  <c r="F75" i="9"/>
  <c r="E75" i="9"/>
  <c r="D75" i="9"/>
  <c r="B75" i="9"/>
  <c r="N52" i="9"/>
  <c r="H52" i="9"/>
  <c r="F52" i="9"/>
  <c r="E52" i="9"/>
  <c r="D52" i="9"/>
  <c r="C52" i="9"/>
  <c r="P51" i="9"/>
  <c r="N51" i="9"/>
  <c r="I51" i="9"/>
  <c r="H51" i="9"/>
  <c r="C51" i="9"/>
  <c r="AP25" i="1"/>
  <c r="B32" i="1" s="1"/>
  <c r="F59" i="12" l="1"/>
  <c r="F75" i="12" s="1"/>
  <c r="B89" i="12"/>
  <c r="P32" i="12"/>
  <c r="P52" i="12" s="1"/>
  <c r="L22" i="12"/>
  <c r="M91" i="12"/>
  <c r="G38" i="12"/>
  <c r="C16" i="12"/>
  <c r="Q57" i="12"/>
  <c r="E94" i="12"/>
  <c r="K17" i="12"/>
  <c r="I56" i="12"/>
  <c r="O35" i="12"/>
  <c r="G79" i="12"/>
  <c r="Q12" i="12"/>
  <c r="M42" i="12"/>
  <c r="M51" i="12" s="1"/>
  <c r="C69" i="12"/>
  <c r="C76" i="12" s="1"/>
  <c r="O82" i="12"/>
  <c r="K68" i="12"/>
  <c r="I13" i="12"/>
  <c r="E39" i="12"/>
  <c r="D66" i="12"/>
  <c r="J45" i="12"/>
  <c r="H84" i="12"/>
  <c r="N7" i="12"/>
  <c r="P85" i="12"/>
  <c r="F10" i="12"/>
  <c r="L63" i="12"/>
  <c r="B44" i="12"/>
  <c r="K85" i="12"/>
  <c r="K100" i="12" s="1"/>
  <c r="I44" i="12"/>
  <c r="E10" i="12"/>
  <c r="E27" i="12" s="1"/>
  <c r="O63" i="12"/>
  <c r="Q45" i="12"/>
  <c r="C84" i="12"/>
  <c r="M7" i="12"/>
  <c r="G66" i="12"/>
  <c r="L82" i="12"/>
  <c r="F39" i="12"/>
  <c r="P68" i="12"/>
  <c r="B13" i="12"/>
  <c r="D79" i="12"/>
  <c r="H69" i="12"/>
  <c r="J12" i="12"/>
  <c r="N42" i="12"/>
  <c r="P17" i="12"/>
  <c r="F94" i="12"/>
  <c r="B56" i="12"/>
  <c r="L35" i="12"/>
  <c r="N91" i="12"/>
  <c r="N99" i="12" s="1"/>
  <c r="D38" i="12"/>
  <c r="J57" i="12"/>
  <c r="H16" i="12"/>
  <c r="H28" i="12" s="1"/>
  <c r="O22" i="12"/>
  <c r="K32" i="12"/>
  <c r="I89" i="12"/>
  <c r="E59" i="12"/>
  <c r="Q88" i="12"/>
  <c r="M62" i="12"/>
  <c r="G19" i="12"/>
  <c r="C33" i="12"/>
  <c r="N83" i="12"/>
  <c r="D46" i="12"/>
  <c r="J65" i="12"/>
  <c r="H8" i="12"/>
  <c r="F86" i="12"/>
  <c r="L43" i="12"/>
  <c r="B64" i="12"/>
  <c r="P9" i="12"/>
  <c r="Q80" i="12"/>
  <c r="M70" i="12"/>
  <c r="C41" i="12"/>
  <c r="G11" i="12"/>
  <c r="I81" i="12"/>
  <c r="O14" i="12"/>
  <c r="E67" i="12"/>
  <c r="E76" i="12" s="1"/>
  <c r="K40" i="12"/>
  <c r="K51" i="12" s="1"/>
  <c r="Q37" i="12"/>
  <c r="M15" i="12"/>
  <c r="G58" i="12"/>
  <c r="C92" i="12"/>
  <c r="K93" i="12"/>
  <c r="I36" i="12"/>
  <c r="O55" i="12"/>
  <c r="E18" i="12"/>
  <c r="D87" i="12"/>
  <c r="J20" i="12"/>
  <c r="H61" i="12"/>
  <c r="H75" i="12" s="1"/>
  <c r="N34" i="12"/>
  <c r="N52" i="12" s="1"/>
  <c r="L90" i="12"/>
  <c r="F31" i="12"/>
  <c r="P60" i="12"/>
  <c r="B21" i="12"/>
  <c r="O90" i="12"/>
  <c r="I21" i="12"/>
  <c r="E31" i="12"/>
  <c r="K60" i="12"/>
  <c r="G87" i="12"/>
  <c r="Q20" i="12"/>
  <c r="M34" i="12"/>
  <c r="C61" i="12"/>
  <c r="P93" i="12"/>
  <c r="P99" i="12" s="1"/>
  <c r="F18" i="12"/>
  <c r="F28" i="12" s="1"/>
  <c r="B36" i="12"/>
  <c r="L55" i="12"/>
  <c r="D58" i="12"/>
  <c r="J37" i="12"/>
  <c r="H92" i="12"/>
  <c r="N15" i="12"/>
  <c r="P40" i="12"/>
  <c r="L14" i="12"/>
  <c r="F67" i="12"/>
  <c r="B81" i="12"/>
  <c r="J80" i="12"/>
  <c r="N70" i="12"/>
  <c r="H41" i="12"/>
  <c r="D11" i="12"/>
  <c r="E86" i="12"/>
  <c r="K9" i="12"/>
  <c r="I64" i="12"/>
  <c r="O43" i="12"/>
  <c r="M83" i="12"/>
  <c r="M100" i="12" s="1"/>
  <c r="G46" i="12"/>
  <c r="Q65" i="12"/>
  <c r="C8" i="12"/>
  <c r="C27" i="12" s="1"/>
  <c r="Q82" i="12"/>
  <c r="B17" i="12"/>
  <c r="F35" i="12"/>
  <c r="F51" i="12" s="1"/>
  <c r="M68" i="12"/>
  <c r="N38" i="12"/>
  <c r="E69" i="12"/>
  <c r="J16" i="12"/>
  <c r="I79" i="12"/>
  <c r="N85" i="12"/>
  <c r="J63" i="12"/>
  <c r="I32" i="12"/>
  <c r="E22" i="12"/>
  <c r="M19" i="12"/>
  <c r="Q33" i="12"/>
  <c r="B66" i="12"/>
  <c r="F84" i="12"/>
  <c r="D89" i="12"/>
  <c r="H59" i="12"/>
  <c r="K44" i="12"/>
  <c r="O10" i="12"/>
  <c r="L88" i="12"/>
  <c r="P62" i="12"/>
  <c r="C45" i="12"/>
  <c r="C52" i="12" s="1"/>
  <c r="G7" i="12"/>
  <c r="C94" i="12"/>
  <c r="G56" i="12"/>
  <c r="L39" i="12"/>
  <c r="P13" i="12"/>
  <c r="K91" i="12"/>
  <c r="H12" i="12"/>
  <c r="O57" i="12"/>
  <c r="O76" i="12" s="1"/>
  <c r="D42" i="12"/>
  <c r="P91" i="12"/>
  <c r="L57" i="12"/>
  <c r="C12" i="12"/>
  <c r="G42" i="12"/>
  <c r="K13" i="12"/>
  <c r="K28" i="12" s="1"/>
  <c r="O39" i="12"/>
  <c r="H94" i="12"/>
  <c r="D56" i="12"/>
  <c r="O88" i="12"/>
  <c r="K62" i="12"/>
  <c r="H45" i="12"/>
  <c r="D7" i="12"/>
  <c r="L10" i="12"/>
  <c r="G89" i="12"/>
  <c r="G100" i="12" s="1"/>
  <c r="P44" i="12"/>
  <c r="C59" i="12"/>
  <c r="E84" i="12"/>
  <c r="J33" i="12"/>
  <c r="I66" i="12"/>
  <c r="N19" i="12"/>
  <c r="N27" i="12" s="1"/>
  <c r="M85" i="12"/>
  <c r="B32" i="12"/>
  <c r="Q63" i="12"/>
  <c r="F22" i="12"/>
  <c r="M38" i="12"/>
  <c r="F69" i="12"/>
  <c r="B79" i="12"/>
  <c r="Q16" i="12"/>
  <c r="J82" i="12"/>
  <c r="E35" i="12"/>
  <c r="I17" i="12"/>
  <c r="N68" i="12"/>
  <c r="M93" i="12"/>
  <c r="B40" i="12"/>
  <c r="Q55" i="12"/>
  <c r="F14" i="12"/>
  <c r="E92" i="12"/>
  <c r="N11" i="12"/>
  <c r="I58" i="12"/>
  <c r="J41" i="12"/>
  <c r="J90" i="12"/>
  <c r="N60" i="12"/>
  <c r="I9" i="12"/>
  <c r="E43" i="12"/>
  <c r="E52" i="12" s="1"/>
  <c r="M46" i="12"/>
  <c r="B87" i="12"/>
  <c r="F61" i="12"/>
  <c r="Q8" i="12"/>
  <c r="H86" i="12"/>
  <c r="O31" i="12"/>
  <c r="K21" i="12"/>
  <c r="D64" i="12"/>
  <c r="P83" i="12"/>
  <c r="C20" i="12"/>
  <c r="L65" i="12"/>
  <c r="L75" i="12" s="1"/>
  <c r="G34" i="12"/>
  <c r="G81" i="12"/>
  <c r="P36" i="12"/>
  <c r="C67" i="12"/>
  <c r="L18" i="12"/>
  <c r="O80" i="12"/>
  <c r="K70" i="12"/>
  <c r="D15" i="12"/>
  <c r="H37" i="12"/>
  <c r="H51" i="12" s="1"/>
  <c r="L80" i="12"/>
  <c r="P70" i="12"/>
  <c r="C37" i="12"/>
  <c r="G15" i="12"/>
  <c r="H67" i="12"/>
  <c r="K36" i="12"/>
  <c r="O18" i="12"/>
  <c r="D81" i="12"/>
  <c r="D99" i="12" s="1"/>
  <c r="K83" i="12"/>
  <c r="O65" i="12"/>
  <c r="D34" i="12"/>
  <c r="H20" i="12"/>
  <c r="C86" i="12"/>
  <c r="G64" i="12"/>
  <c r="P21" i="12"/>
  <c r="P27" i="12" s="1"/>
  <c r="L31" i="12"/>
  <c r="N46" i="12"/>
  <c r="I87" i="12"/>
  <c r="I100" i="12" s="1"/>
  <c r="E61" i="12"/>
  <c r="J8" i="12"/>
  <c r="Q90" i="12"/>
  <c r="M60" i="12"/>
  <c r="B9" i="12"/>
  <c r="F43" i="12"/>
  <c r="Q41" i="12"/>
  <c r="B58" i="12"/>
  <c r="F92" i="12"/>
  <c r="M11" i="12"/>
  <c r="M28" i="12" s="1"/>
  <c r="N93" i="12"/>
  <c r="I40" i="12"/>
  <c r="J55" i="12"/>
  <c r="E14" i="12"/>
  <c r="H81" i="12"/>
  <c r="D67" i="12"/>
  <c r="Q34" i="12"/>
  <c r="M20" i="12"/>
  <c r="P80" i="12"/>
  <c r="P100" i="12" s="1"/>
  <c r="L70" i="12"/>
  <c r="E21" i="12"/>
  <c r="I31" i="12"/>
  <c r="N37" i="12"/>
  <c r="C64" i="12"/>
  <c r="J15" i="12"/>
  <c r="G86" i="12"/>
  <c r="O83" i="12"/>
  <c r="K65" i="12"/>
  <c r="B18" i="12"/>
  <c r="F36" i="12"/>
  <c r="M90" i="12"/>
  <c r="M99" i="12" s="1"/>
  <c r="Q60" i="12"/>
  <c r="D41" i="12"/>
  <c r="H11" i="12"/>
  <c r="P14" i="12"/>
  <c r="E87" i="12"/>
  <c r="L40" i="12"/>
  <c r="I61" i="12"/>
  <c r="J93" i="12"/>
  <c r="C46" i="12"/>
  <c r="N55" i="12"/>
  <c r="G8" i="12"/>
  <c r="O9" i="12"/>
  <c r="O28" i="12" s="1"/>
  <c r="F58" i="12"/>
  <c r="K43" i="12"/>
  <c r="B92" i="12"/>
  <c r="I92" i="12"/>
  <c r="P43" i="12"/>
  <c r="L9" i="12"/>
  <c r="E58" i="12"/>
  <c r="E75" i="12" s="1"/>
  <c r="Q93" i="12"/>
  <c r="H46" i="12"/>
  <c r="D8" i="12"/>
  <c r="M55" i="12"/>
  <c r="K14" i="12"/>
  <c r="F87" i="12"/>
  <c r="O40" i="12"/>
  <c r="B61" i="12"/>
  <c r="N90" i="12"/>
  <c r="G41" i="12"/>
  <c r="G52" i="12" s="1"/>
  <c r="C11" i="12"/>
  <c r="J60" i="12"/>
  <c r="L83" i="12"/>
  <c r="E36" i="12"/>
  <c r="P65" i="12"/>
  <c r="I18" i="12"/>
  <c r="D86" i="12"/>
  <c r="Q15" i="12"/>
  <c r="M37" i="12"/>
  <c r="H64" i="12"/>
  <c r="H76" i="12" s="1"/>
  <c r="K80" i="12"/>
  <c r="O70" i="12"/>
  <c r="B31" i="12"/>
  <c r="F21" i="12"/>
  <c r="N20" i="12"/>
  <c r="J34" i="12"/>
  <c r="C81" i="12"/>
  <c r="G67" i="12"/>
  <c r="D94" i="12"/>
  <c r="M45" i="12"/>
  <c r="H56" i="12"/>
  <c r="Q7" i="12"/>
  <c r="L91" i="12"/>
  <c r="E44" i="12"/>
  <c r="I10" i="12"/>
  <c r="P57" i="12"/>
  <c r="C89" i="12"/>
  <c r="N12" i="12"/>
  <c r="G59" i="12"/>
  <c r="J42" i="12"/>
  <c r="K88" i="12"/>
  <c r="K99" i="12" s="1"/>
  <c r="O62" i="12"/>
  <c r="B39" i="12"/>
  <c r="F13" i="12"/>
  <c r="Q85" i="12"/>
  <c r="H38" i="12"/>
  <c r="M63" i="12"/>
  <c r="D16" i="12"/>
  <c r="J88" i="12"/>
  <c r="N62" i="12"/>
  <c r="H33" i="12"/>
  <c r="D19" i="12"/>
  <c r="L17" i="12"/>
  <c r="L27" i="12" s="1"/>
  <c r="E66" i="12"/>
  <c r="P35" i="12"/>
  <c r="I84" i="12"/>
  <c r="N82" i="12"/>
  <c r="N100" i="12" s="1"/>
  <c r="G33" i="12"/>
  <c r="J68" i="12"/>
  <c r="C19" i="12"/>
  <c r="O32" i="12"/>
  <c r="B69" i="12"/>
  <c r="K22" i="12"/>
  <c r="F79" i="12"/>
  <c r="P22" i="12"/>
  <c r="I69" i="12"/>
  <c r="L32" i="12"/>
  <c r="E79" i="12"/>
  <c r="M82" i="12"/>
  <c r="H19" i="12"/>
  <c r="Q68" i="12"/>
  <c r="D33" i="12"/>
  <c r="D51" i="12" s="1"/>
  <c r="O17" i="12"/>
  <c r="K35" i="12"/>
  <c r="B84" i="12"/>
  <c r="F66" i="12"/>
  <c r="F76" i="12" s="1"/>
  <c r="J85" i="12"/>
  <c r="C38" i="12"/>
  <c r="N63" i="12"/>
  <c r="G16" i="12"/>
  <c r="P88" i="12"/>
  <c r="L62" i="12"/>
  <c r="I39" i="12"/>
  <c r="I52" i="12" s="1"/>
  <c r="E13" i="12"/>
  <c r="Q42" i="12"/>
  <c r="D59" i="12"/>
  <c r="H89" i="12"/>
  <c r="M12" i="12"/>
  <c r="O91" i="12"/>
  <c r="B10" i="12"/>
  <c r="F44" i="12"/>
  <c r="K57" i="12"/>
  <c r="C56" i="12"/>
  <c r="C75" i="12" s="1"/>
  <c r="G94" i="12"/>
  <c r="N45" i="12"/>
  <c r="J7" i="12"/>
  <c r="N79" i="12"/>
  <c r="C22" i="12"/>
  <c r="J69" i="12"/>
  <c r="G32" i="12"/>
  <c r="M92" i="12"/>
  <c r="B41" i="12"/>
  <c r="F11" i="12"/>
  <c r="F27" i="12" s="1"/>
  <c r="Q58" i="12"/>
  <c r="P86" i="12"/>
  <c r="L64" i="12"/>
  <c r="C21" i="12"/>
  <c r="C28" i="12" s="1"/>
  <c r="G31" i="12"/>
  <c r="C70" i="12"/>
  <c r="P37" i="12"/>
  <c r="L15" i="12"/>
  <c r="G80" i="12"/>
  <c r="L81" i="12"/>
  <c r="P67" i="12"/>
  <c r="C36" i="12"/>
  <c r="G18" i="12"/>
  <c r="K86" i="12"/>
  <c r="D31" i="12"/>
  <c r="O64" i="12"/>
  <c r="H21" i="12"/>
  <c r="E60" i="12"/>
  <c r="I90" i="12"/>
  <c r="N43" i="12"/>
  <c r="N51" i="12" s="1"/>
  <c r="J9" i="12"/>
  <c r="F93" i="12"/>
  <c r="M14" i="12"/>
  <c r="B55" i="12"/>
  <c r="Q40" i="12"/>
  <c r="Q79" i="12"/>
  <c r="F38" i="12"/>
  <c r="M69" i="12"/>
  <c r="B16" i="12"/>
  <c r="N84" i="12"/>
  <c r="I33" i="12"/>
  <c r="J66" i="12"/>
  <c r="E19" i="12"/>
  <c r="E28" i="12" s="1"/>
  <c r="L89" i="12"/>
  <c r="L99" i="12" s="1"/>
  <c r="P59" i="12"/>
  <c r="G10" i="12"/>
  <c r="C44" i="12"/>
  <c r="K94" i="12"/>
  <c r="O56" i="12"/>
  <c r="H13" i="12"/>
  <c r="H27" i="12" s="1"/>
  <c r="D39" i="12"/>
  <c r="O42" i="12"/>
  <c r="K12" i="12"/>
  <c r="H91" i="12"/>
  <c r="D57" i="12"/>
  <c r="D75" i="12" s="1"/>
  <c r="C62" i="12"/>
  <c r="G88" i="12"/>
  <c r="L7" i="12"/>
  <c r="P45" i="12"/>
  <c r="P51" i="12" s="1"/>
  <c r="O89" i="12"/>
  <c r="K59" i="12"/>
  <c r="H44" i="12"/>
  <c r="D10" i="12"/>
  <c r="I63" i="12"/>
  <c r="I76" i="12" s="1"/>
  <c r="E85" i="12"/>
  <c r="N22" i="12"/>
  <c r="J32" i="12"/>
  <c r="J79" i="12"/>
  <c r="E38" i="12"/>
  <c r="N69" i="12"/>
  <c r="I16" i="12"/>
  <c r="N86" i="12"/>
  <c r="D43" i="12"/>
  <c r="J64" i="12"/>
  <c r="H9" i="12"/>
  <c r="Q81" i="12"/>
  <c r="M67" i="12"/>
  <c r="C40" i="12"/>
  <c r="G14" i="12"/>
  <c r="Q36" i="12"/>
  <c r="C93" i="12"/>
  <c r="C100" i="12" s="1"/>
  <c r="M18" i="12"/>
  <c r="M27" i="12" s="1"/>
  <c r="G55" i="12"/>
  <c r="J21" i="12"/>
  <c r="N31" i="12"/>
  <c r="H60" i="12"/>
  <c r="D90" i="12"/>
  <c r="O87" i="12"/>
  <c r="I20" i="12"/>
  <c r="K61" i="12"/>
  <c r="K76" i="12" s="1"/>
  <c r="E34" i="12"/>
  <c r="E51" i="12" s="1"/>
  <c r="P92" i="12"/>
  <c r="L58" i="12"/>
  <c r="B37" i="12"/>
  <c r="F15" i="12"/>
  <c r="F70" i="12"/>
  <c r="B80" i="12"/>
  <c r="P41" i="12"/>
  <c r="L11" i="12"/>
  <c r="O46" i="12"/>
  <c r="E83" i="12"/>
  <c r="K8" i="12"/>
  <c r="I65" i="12"/>
  <c r="J89" i="12"/>
  <c r="N59" i="12"/>
  <c r="D22" i="12"/>
  <c r="H32" i="12"/>
  <c r="O79" i="12"/>
  <c r="I12" i="12"/>
  <c r="E42" i="12"/>
  <c r="K69" i="12"/>
  <c r="P84" i="12"/>
  <c r="L66" i="12"/>
  <c r="F7" i="12"/>
  <c r="B45" i="12"/>
  <c r="M10" i="12"/>
  <c r="G63" i="12"/>
  <c r="C85" i="12"/>
  <c r="Q44" i="12"/>
  <c r="L79" i="12"/>
  <c r="B12" i="12"/>
  <c r="P69" i="12"/>
  <c r="P75" i="12" s="1"/>
  <c r="F42" i="12"/>
  <c r="F52" i="12" s="1"/>
  <c r="L38" i="12"/>
  <c r="B57" i="12"/>
  <c r="P16" i="12"/>
  <c r="F91" i="12"/>
  <c r="E62" i="12"/>
  <c r="K33" i="12"/>
  <c r="I88" i="12"/>
  <c r="O19" i="12"/>
  <c r="O84" i="12"/>
  <c r="C39" i="12"/>
  <c r="G13" i="12"/>
  <c r="K66" i="12"/>
  <c r="G85" i="12"/>
  <c r="C63" i="12"/>
  <c r="K42" i="12"/>
  <c r="O12" i="12"/>
  <c r="P79" i="12"/>
  <c r="D44" i="12"/>
  <c r="D52" i="12" s="1"/>
  <c r="H10" i="12"/>
  <c r="L69" i="12"/>
  <c r="P7" i="12"/>
  <c r="D68" i="12"/>
  <c r="D76" i="12" s="1"/>
  <c r="L45" i="12"/>
  <c r="H82" i="12"/>
  <c r="B91" i="12"/>
  <c r="F57" i="12"/>
  <c r="J22" i="12"/>
  <c r="N32" i="12"/>
  <c r="J94" i="12"/>
  <c r="N56" i="12"/>
  <c r="F33" i="12"/>
  <c r="B19" i="12"/>
  <c r="I62" i="12"/>
  <c r="I75" i="12" s="1"/>
  <c r="M17" i="12"/>
  <c r="Q35" i="12"/>
  <c r="E88" i="12"/>
  <c r="M89" i="12"/>
  <c r="I38" i="12"/>
  <c r="I51" i="12" s="1"/>
  <c r="Q59" i="12"/>
  <c r="E16" i="12"/>
  <c r="N89" i="12"/>
  <c r="B38" i="12"/>
  <c r="F16" i="12"/>
  <c r="J59" i="12"/>
  <c r="B62" i="12"/>
  <c r="N17" i="12"/>
  <c r="F88" i="12"/>
  <c r="J35" i="12"/>
  <c r="G49" i="12" s="1"/>
  <c r="Q94" i="12"/>
  <c r="Q99" i="12" s="1"/>
  <c r="I19" i="12"/>
  <c r="E33" i="12"/>
  <c r="M56" i="12"/>
  <c r="Q22" i="12"/>
  <c r="Q27" i="12" s="1"/>
  <c r="I91" i="12"/>
  <c r="M32" i="12"/>
  <c r="E57" i="12"/>
  <c r="C82" i="12"/>
  <c r="K7" i="12"/>
  <c r="O45" i="12"/>
  <c r="G68" i="12"/>
  <c r="K79" i="12"/>
  <c r="G44" i="12"/>
  <c r="O69" i="12"/>
  <c r="C10" i="12"/>
  <c r="D85" i="12"/>
  <c r="H63" i="12"/>
  <c r="P42" i="12"/>
  <c r="L12" i="12"/>
  <c r="L28" i="12" s="1"/>
  <c r="L84" i="12"/>
  <c r="L100" i="12" s="1"/>
  <c r="P66" i="12"/>
  <c r="H39" i="12"/>
  <c r="D13" i="12"/>
  <c r="K87" i="12"/>
  <c r="O61" i="12"/>
  <c r="G36" i="12"/>
  <c r="G51" i="12" s="1"/>
  <c r="C18" i="12"/>
  <c r="C90" i="12"/>
  <c r="G60" i="12"/>
  <c r="G75" i="12" s="1"/>
  <c r="O37" i="12"/>
  <c r="K15" i="12"/>
  <c r="L92" i="12"/>
  <c r="P58" i="12"/>
  <c r="D21" i="12"/>
  <c r="H31" i="12"/>
  <c r="P34" i="12"/>
  <c r="L20" i="12"/>
  <c r="H55" i="12"/>
  <c r="D93" i="12"/>
  <c r="B70" i="12"/>
  <c r="N9" i="12"/>
  <c r="F80" i="12"/>
  <c r="J43" i="12"/>
  <c r="N81" i="12"/>
  <c r="B46" i="12"/>
  <c r="J67" i="12"/>
  <c r="F8" i="12"/>
  <c r="Q14" i="12"/>
  <c r="I83" i="12"/>
  <c r="E65" i="12"/>
  <c r="M40" i="12"/>
  <c r="Q86" i="12"/>
  <c r="I11" i="12"/>
  <c r="M64" i="12"/>
  <c r="E41" i="12"/>
  <c r="J86" i="12"/>
  <c r="J100" i="12" s="1"/>
  <c r="F41" i="12"/>
  <c r="N64" i="12"/>
  <c r="B11" i="12"/>
  <c r="F65" i="12"/>
  <c r="J14" i="12"/>
  <c r="J28" i="12" s="1"/>
  <c r="N40" i="12"/>
  <c r="B83" i="12"/>
  <c r="M81" i="12"/>
  <c r="I46" i="12"/>
  <c r="E8" i="12"/>
  <c r="Q67" i="12"/>
  <c r="I70" i="12"/>
  <c r="M9" i="12"/>
  <c r="E80" i="12"/>
  <c r="Q43" i="12"/>
  <c r="G93" i="12"/>
  <c r="C55" i="12"/>
  <c r="K34" i="12"/>
  <c r="O20" i="12"/>
  <c r="O27" i="12" s="1"/>
  <c r="O92" i="12"/>
  <c r="O99" i="12" s="1"/>
  <c r="G21" i="12"/>
  <c r="C31" i="12"/>
  <c r="K58" i="12"/>
  <c r="H90" i="12"/>
  <c r="D60" i="12"/>
  <c r="L37" i="12"/>
  <c r="P15" i="12"/>
  <c r="P87" i="12"/>
  <c r="D36" i="12"/>
  <c r="L61" i="12"/>
  <c r="H18" i="12"/>
  <c r="S2" i="12"/>
  <c r="L94" i="12"/>
  <c r="E45" i="12"/>
  <c r="P56" i="12"/>
  <c r="P76" i="12" s="1"/>
  <c r="I7" i="12"/>
  <c r="D91" i="12"/>
  <c r="H57" i="12"/>
  <c r="M44" i="12"/>
  <c r="Q10" i="12"/>
  <c r="K89" i="12"/>
  <c r="B42" i="12"/>
  <c r="F12" i="12"/>
  <c r="O59" i="12"/>
  <c r="G62" i="12"/>
  <c r="J39" i="12"/>
  <c r="C88" i="12"/>
  <c r="N13" i="12"/>
  <c r="I85" i="12"/>
  <c r="P38" i="12"/>
  <c r="L16" i="12"/>
  <c r="E63" i="12"/>
  <c r="Q84" i="12"/>
  <c r="H35" i="12"/>
  <c r="M66" i="12"/>
  <c r="M75" i="12" s="1"/>
  <c r="D17" i="12"/>
  <c r="O33" i="12"/>
  <c r="O52" i="12" s="1"/>
  <c r="F82" i="12"/>
  <c r="B68" i="12"/>
  <c r="K19" i="12"/>
  <c r="M79" i="12"/>
  <c r="Q69" i="12"/>
  <c r="D32" i="12"/>
  <c r="H22" i="12"/>
  <c r="P19" i="12"/>
  <c r="E82" i="12"/>
  <c r="E99" i="12" s="1"/>
  <c r="L33" i="12"/>
  <c r="I68" i="12"/>
  <c r="J84" i="12"/>
  <c r="N66" i="12"/>
  <c r="C35" i="12"/>
  <c r="G17" i="12"/>
  <c r="G28" i="12" s="1"/>
  <c r="K38" i="12"/>
  <c r="F63" i="12"/>
  <c r="B85" i="12"/>
  <c r="O16" i="12"/>
  <c r="D62" i="12"/>
  <c r="H88" i="12"/>
  <c r="H100" i="12" s="1"/>
  <c r="M13" i="12"/>
  <c r="Q39" i="12"/>
  <c r="P89" i="12"/>
  <c r="E12" i="12"/>
  <c r="L59" i="12"/>
  <c r="I42" i="12"/>
  <c r="G91" i="12"/>
  <c r="C57" i="12"/>
  <c r="J10" i="12"/>
  <c r="N44" i="12"/>
  <c r="O94" i="12"/>
  <c r="K56" i="12"/>
  <c r="F45" i="12"/>
  <c r="B7" i="12"/>
  <c r="P81" i="12"/>
  <c r="L67" i="12"/>
  <c r="I34" i="12"/>
  <c r="E20" i="12"/>
  <c r="D70" i="12"/>
  <c r="Q31" i="12"/>
  <c r="H80" i="12"/>
  <c r="M21" i="12"/>
  <c r="O86" i="12"/>
  <c r="K64" i="12"/>
  <c r="K75" i="12" s="1"/>
  <c r="F37" i="12"/>
  <c r="B15" i="12"/>
  <c r="C65" i="12"/>
  <c r="N36" i="12"/>
  <c r="G83" i="12"/>
  <c r="J18" i="12"/>
  <c r="I60" i="12"/>
  <c r="L41" i="12"/>
  <c r="L51" i="12" s="1"/>
  <c r="E90" i="12"/>
  <c r="P11" i="12"/>
  <c r="M87" i="12"/>
  <c r="Q61" i="12"/>
  <c r="D40" i="12"/>
  <c r="H14" i="12"/>
  <c r="K46" i="12"/>
  <c r="O8" i="12"/>
  <c r="F55" i="12"/>
  <c r="B93" i="12"/>
  <c r="J92" i="12"/>
  <c r="N58" i="12"/>
  <c r="N76" i="12" s="1"/>
  <c r="G9" i="12"/>
  <c r="C43" i="12"/>
  <c r="Q92" i="12"/>
  <c r="H43" i="12"/>
  <c r="M58" i="12"/>
  <c r="D9" i="12"/>
  <c r="D27" i="12" s="1"/>
  <c r="I93" i="12"/>
  <c r="P46" i="12"/>
  <c r="L8" i="12"/>
  <c r="E55" i="12"/>
  <c r="N87" i="12"/>
  <c r="G40" i="12"/>
  <c r="J61" i="12"/>
  <c r="C14" i="12"/>
  <c r="O41" i="12"/>
  <c r="B60" i="12"/>
  <c r="K11" i="12"/>
  <c r="F90" i="12"/>
  <c r="F100" i="12" s="1"/>
  <c r="M36" i="12"/>
  <c r="Q18" i="12"/>
  <c r="D83" i="12"/>
  <c r="H65" i="12"/>
  <c r="L86" i="12"/>
  <c r="P64" i="12"/>
  <c r="I15" i="12"/>
  <c r="I28" i="12" s="1"/>
  <c r="E37" i="12"/>
  <c r="G70" i="12"/>
  <c r="C80" i="12"/>
  <c r="C99" i="12" s="1"/>
  <c r="N21" i="12"/>
  <c r="J31" i="12"/>
  <c r="K81" i="12"/>
  <c r="F20" i="12"/>
  <c r="O67" i="12"/>
  <c r="B34" i="12"/>
  <c r="E93" i="12"/>
  <c r="J40" i="12"/>
  <c r="N14" i="12"/>
  <c r="I55" i="12"/>
  <c r="B90" i="12"/>
  <c r="M43" i="12"/>
  <c r="F60" i="12"/>
  <c r="Q9" i="12"/>
  <c r="J87" i="12"/>
  <c r="E46" i="12"/>
  <c r="N61" i="12"/>
  <c r="I8" i="12"/>
  <c r="D65" i="12"/>
  <c r="K20" i="12"/>
  <c r="O34" i="12"/>
  <c r="H83" i="12"/>
  <c r="O81" i="12"/>
  <c r="O100" i="12" s="1"/>
  <c r="K67" i="12"/>
  <c r="H36" i="12"/>
  <c r="D18" i="12"/>
  <c r="H70" i="12"/>
  <c r="K37" i="12"/>
  <c r="K52" i="12" s="1"/>
  <c r="O15" i="12"/>
  <c r="D80" i="12"/>
  <c r="G65" i="12"/>
  <c r="G76" i="12" s="1"/>
  <c r="L34" i="12"/>
  <c r="C83" i="12"/>
  <c r="P20" i="12"/>
  <c r="Q87" i="12"/>
  <c r="F46" i="12"/>
  <c r="M61" i="12"/>
  <c r="B8" i="12"/>
  <c r="N92" i="12"/>
  <c r="J58" i="12"/>
  <c r="E11" i="12"/>
  <c r="I41" i="12"/>
  <c r="J17" i="12"/>
  <c r="N35" i="12"/>
  <c r="I82" i="12"/>
  <c r="E68" i="12"/>
  <c r="F85" i="12"/>
  <c r="B63" i="12"/>
  <c r="Q32" i="12"/>
  <c r="M22" i="12"/>
  <c r="H62" i="12"/>
  <c r="D88" i="12"/>
  <c r="O7" i="12"/>
  <c r="K45" i="12"/>
  <c r="L42" i="12"/>
  <c r="G57" i="12"/>
  <c r="C91" i="12"/>
  <c r="P12" i="12"/>
  <c r="P94" i="12"/>
  <c r="L56" i="12"/>
  <c r="C13" i="12"/>
  <c r="G39" i="12"/>
  <c r="M84" i="12"/>
  <c r="F19" i="12"/>
  <c r="Q66" i="12"/>
  <c r="B33" i="12"/>
  <c r="F68" i="12"/>
  <c r="Q17" i="12"/>
  <c r="B82" i="12"/>
  <c r="M35" i="12"/>
  <c r="M52" i="12" s="1"/>
  <c r="L46" i="12"/>
  <c r="P8" i="12"/>
  <c r="P28" i="12" s="1"/>
  <c r="F83" i="12"/>
  <c r="F99" i="12" s="1"/>
  <c r="B65" i="12"/>
  <c r="E70" i="12"/>
  <c r="K41" i="12"/>
  <c r="I80" i="12"/>
  <c r="O11" i="12"/>
  <c r="K92" i="12"/>
  <c r="O58" i="12"/>
  <c r="I37" i="12"/>
  <c r="E15" i="12"/>
  <c r="L87" i="12"/>
  <c r="B20" i="12"/>
  <c r="F34" i="12"/>
  <c r="P61" i="12"/>
  <c r="Q21" i="12"/>
  <c r="M31" i="12"/>
  <c r="G90" i="12"/>
  <c r="C60" i="12"/>
  <c r="H93" i="12"/>
  <c r="D55" i="12"/>
  <c r="J36" i="12"/>
  <c r="N18" i="12"/>
  <c r="J81" i="12"/>
  <c r="N67" i="12"/>
  <c r="N75" i="12" s="1"/>
  <c r="H40" i="12"/>
  <c r="H52" i="12" s="1"/>
  <c r="D14" i="12"/>
  <c r="M86" i="12"/>
  <c r="G43" i="12"/>
  <c r="C9" i="12"/>
  <c r="Q64" i="12"/>
  <c r="F62" i="12"/>
  <c r="B88" i="12"/>
  <c r="L19" i="12"/>
  <c r="P33" i="12"/>
  <c r="O38" i="12"/>
  <c r="I57" i="12"/>
  <c r="E91" i="12"/>
  <c r="E100" i="12" s="1"/>
  <c r="K16" i="12"/>
  <c r="K27" i="12" s="1"/>
  <c r="M94" i="12"/>
  <c r="G35" i="12"/>
  <c r="Q56" i="12"/>
  <c r="C17" i="12"/>
  <c r="G82" i="12"/>
  <c r="Q13" i="12"/>
  <c r="C68" i="12"/>
  <c r="M39" i="12"/>
  <c r="H85" i="12"/>
  <c r="H99" i="12" s="1"/>
  <c r="N10" i="12"/>
  <c r="N28" i="12" s="1"/>
  <c r="D63" i="12"/>
  <c r="J44" i="12"/>
  <c r="K84" i="12"/>
  <c r="I45" i="12"/>
  <c r="E7" i="12"/>
  <c r="O66" i="12"/>
  <c r="D82" i="12"/>
  <c r="N39" i="12"/>
  <c r="H68" i="12"/>
  <c r="J13" i="12"/>
  <c r="N94" i="12"/>
  <c r="J56" i="12"/>
  <c r="D35" i="12"/>
  <c r="H17" i="12"/>
  <c r="Q89" i="12"/>
  <c r="C32" i="12"/>
  <c r="C51" i="12" s="1"/>
  <c r="G22" i="12"/>
  <c r="M59" i="12"/>
  <c r="M76" i="12" s="1"/>
  <c r="G61" i="12"/>
  <c r="C87" i="12"/>
  <c r="O36" i="12"/>
  <c r="K18" i="12"/>
  <c r="K90" i="12"/>
  <c r="O60" i="12"/>
  <c r="G37" i="12"/>
  <c r="C15" i="12"/>
  <c r="H58" i="12"/>
  <c r="L21" i="12"/>
  <c r="D92" i="12"/>
  <c r="D100" i="12" s="1"/>
  <c r="P31" i="12"/>
  <c r="L93" i="12"/>
  <c r="H34" i="12"/>
  <c r="D20" i="12"/>
  <c r="D28" i="12" s="1"/>
  <c r="P55" i="12"/>
  <c r="N80" i="12"/>
  <c r="J70" i="12"/>
  <c r="F9" i="12"/>
  <c r="B43" i="12"/>
  <c r="J46" i="12"/>
  <c r="F81" i="12"/>
  <c r="B67" i="12"/>
  <c r="N8" i="12"/>
  <c r="Q83" i="12"/>
  <c r="M65" i="12"/>
  <c r="I14" i="12"/>
  <c r="I27" i="12" s="1"/>
  <c r="E40" i="12"/>
  <c r="E64" i="12"/>
  <c r="Q11" i="12"/>
  <c r="M41" i="12"/>
  <c r="I86" i="12"/>
  <c r="I99" i="12" s="1"/>
  <c r="B86" i="12"/>
  <c r="J11" i="12"/>
  <c r="F64" i="12"/>
  <c r="N41" i="12"/>
  <c r="J83" i="12"/>
  <c r="G97" i="12" s="1"/>
  <c r="F40" i="12"/>
  <c r="B14" i="12"/>
  <c r="N65" i="12"/>
  <c r="Q46" i="12"/>
  <c r="Q51" i="12" s="1"/>
  <c r="M8" i="12"/>
  <c r="E81" i="12"/>
  <c r="I67" i="12"/>
  <c r="M80" i="12"/>
  <c r="Q70" i="12"/>
  <c r="Q75" i="12" s="1"/>
  <c r="I43" i="12"/>
  <c r="E9" i="12"/>
  <c r="O93" i="12"/>
  <c r="G20" i="12"/>
  <c r="K55" i="12"/>
  <c r="C34" i="12"/>
  <c r="G92" i="12"/>
  <c r="C58" i="12"/>
  <c r="O21" i="12"/>
  <c r="K31" i="12"/>
  <c r="P90" i="12"/>
  <c r="H15" i="12"/>
  <c r="L60" i="12"/>
  <c r="L76" i="12" s="1"/>
  <c r="D37" i="12"/>
  <c r="H87" i="12"/>
  <c r="P18" i="12"/>
  <c r="D61" i="12"/>
  <c r="L36" i="12"/>
  <c r="L52" i="12" s="1"/>
  <c r="C66" i="12"/>
  <c r="O13" i="12"/>
  <c r="G84" i="12"/>
  <c r="G99" i="12" s="1"/>
  <c r="K39" i="12"/>
  <c r="O85" i="12"/>
  <c r="K63" i="12"/>
  <c r="G12" i="12"/>
  <c r="G27" i="12" s="1"/>
  <c r="C42" i="12"/>
  <c r="P10" i="12"/>
  <c r="D69" i="12"/>
  <c r="H79" i="12"/>
  <c r="L44" i="12"/>
  <c r="P82" i="12"/>
  <c r="L68" i="12"/>
  <c r="D45" i="12"/>
  <c r="H7" i="12"/>
  <c r="J91" i="12"/>
  <c r="N57" i="12"/>
  <c r="F32" i="12"/>
  <c r="B22" i="12"/>
  <c r="B94" i="12"/>
  <c r="F56" i="12"/>
  <c r="J19" i="12"/>
  <c r="O25" i="12" s="1"/>
  <c r="N33" i="12"/>
  <c r="M88" i="12"/>
  <c r="Q62" i="12"/>
  <c r="E17" i="12"/>
  <c r="I35" i="12"/>
  <c r="Q38" i="12"/>
  <c r="M16" i="12"/>
  <c r="I59" i="12"/>
  <c r="E89" i="12"/>
  <c r="J38" i="12"/>
  <c r="J52" i="12" s="1"/>
  <c r="B59" i="12"/>
  <c r="F89" i="12"/>
  <c r="N16" i="12"/>
  <c r="N88" i="12"/>
  <c r="J62" i="12"/>
  <c r="J76" i="12" s="1"/>
  <c r="F17" i="12"/>
  <c r="B35" i="12"/>
  <c r="I94" i="12"/>
  <c r="E56" i="12"/>
  <c r="M33" i="12"/>
  <c r="Q19" i="12"/>
  <c r="Q91" i="12"/>
  <c r="I22" i="12"/>
  <c r="E32" i="12"/>
  <c r="M57" i="12"/>
  <c r="K82" i="12"/>
  <c r="G45" i="12"/>
  <c r="O68" i="12"/>
  <c r="O75" i="12" s="1"/>
  <c r="C7" i="12"/>
  <c r="K10" i="12"/>
  <c r="G69" i="12"/>
  <c r="O44" i="12"/>
  <c r="O51" i="12" s="1"/>
  <c r="C79" i="12"/>
  <c r="L85" i="12"/>
  <c r="D12" i="12"/>
  <c r="H42" i="12"/>
  <c r="P63" i="12"/>
  <c r="P39" i="12"/>
  <c r="D84" i="12"/>
  <c r="H66" i="12"/>
  <c r="L13" i="12"/>
  <c r="Q96" i="9"/>
  <c r="Q95" i="9"/>
  <c r="C97" i="9"/>
  <c r="P96" i="9"/>
  <c r="P95" i="9"/>
  <c r="Q97" i="9"/>
  <c r="O96" i="9"/>
  <c r="S84" i="9"/>
  <c r="O95" i="9"/>
  <c r="R87" i="9"/>
  <c r="K97" i="9"/>
  <c r="N95" i="9"/>
  <c r="G97" i="9"/>
  <c r="N96" i="9"/>
  <c r="M96" i="9"/>
  <c r="R93" i="9"/>
  <c r="L96" i="9"/>
  <c r="R90" i="9"/>
  <c r="M97" i="9"/>
  <c r="L95" i="9"/>
  <c r="K96" i="9"/>
  <c r="T93" i="9"/>
  <c r="O97" i="9"/>
  <c r="I97" i="9"/>
  <c r="K95" i="9"/>
  <c r="J95" i="9"/>
  <c r="R94" i="9"/>
  <c r="I96" i="9"/>
  <c r="I95" i="9"/>
  <c r="R91" i="9"/>
  <c r="T88" i="9"/>
  <c r="H95" i="9"/>
  <c r="H96" i="9"/>
  <c r="P97" i="9"/>
  <c r="N97" i="9"/>
  <c r="G96" i="9"/>
  <c r="S86" i="9"/>
  <c r="G95" i="9"/>
  <c r="S83" i="9"/>
  <c r="T90" i="9"/>
  <c r="R88" i="9"/>
  <c r="J97" i="9"/>
  <c r="R86" i="9"/>
  <c r="F96" i="9"/>
  <c r="F95" i="9"/>
  <c r="R89" i="9"/>
  <c r="S88" i="9"/>
  <c r="E95" i="9"/>
  <c r="T83" i="9"/>
  <c r="E96" i="9"/>
  <c r="R82" i="9"/>
  <c r="L97" i="9"/>
  <c r="T86" i="9"/>
  <c r="H97" i="9"/>
  <c r="R85" i="9"/>
  <c r="D96" i="9"/>
  <c r="D95" i="9"/>
  <c r="T92" i="9"/>
  <c r="R92" i="9"/>
  <c r="S90" i="9"/>
  <c r="C95" i="9"/>
  <c r="S80" i="9"/>
  <c r="C96" i="9"/>
  <c r="S94" i="9"/>
  <c r="T91" i="9"/>
  <c r="T89" i="9"/>
  <c r="T84" i="9"/>
  <c r="F97" i="9"/>
  <c r="R83" i="9"/>
  <c r="T80" i="9"/>
  <c r="B95" i="9"/>
  <c r="B96" i="9"/>
  <c r="B97" i="9"/>
  <c r="B99" i="9"/>
  <c r="S99" i="9" s="1"/>
  <c r="R79" i="9"/>
  <c r="Q72" i="9"/>
  <c r="Q71" i="9"/>
  <c r="S61" i="9"/>
  <c r="P71" i="9"/>
  <c r="P72" i="9"/>
  <c r="M73" i="9"/>
  <c r="O72" i="9"/>
  <c r="O71" i="9"/>
  <c r="K73" i="9"/>
  <c r="I73" i="9"/>
  <c r="N72" i="9"/>
  <c r="N71" i="9"/>
  <c r="M71" i="9"/>
  <c r="M72" i="9"/>
  <c r="Q73" i="9"/>
  <c r="O73" i="9"/>
  <c r="E73" i="9"/>
  <c r="L72" i="9"/>
  <c r="L71" i="9"/>
  <c r="G73" i="9"/>
  <c r="K71" i="9"/>
  <c r="K72" i="9"/>
  <c r="S60" i="9"/>
  <c r="J72" i="9"/>
  <c r="J71" i="9"/>
  <c r="C73" i="9"/>
  <c r="S70" i="9"/>
  <c r="P73" i="9"/>
  <c r="I72" i="9"/>
  <c r="I71" i="9"/>
  <c r="T68" i="9"/>
  <c r="S67" i="9"/>
  <c r="N73" i="9"/>
  <c r="R64" i="9"/>
  <c r="T64" i="9"/>
  <c r="S62" i="9"/>
  <c r="R56" i="9"/>
  <c r="H71" i="9"/>
  <c r="H72" i="9"/>
  <c r="S55" i="9"/>
  <c r="B73" i="9"/>
  <c r="R68" i="9"/>
  <c r="S68" i="9"/>
  <c r="S65" i="9"/>
  <c r="S64" i="9"/>
  <c r="G71" i="9"/>
  <c r="G72" i="9"/>
  <c r="T70" i="9"/>
  <c r="S69" i="9"/>
  <c r="S66" i="9"/>
  <c r="R65" i="9"/>
  <c r="L73" i="9"/>
  <c r="F72" i="9"/>
  <c r="R62" i="9"/>
  <c r="F71" i="9"/>
  <c r="S59" i="9"/>
  <c r="R70" i="9"/>
  <c r="R69" i="9"/>
  <c r="H73" i="9"/>
  <c r="T61" i="9"/>
  <c r="S57" i="9"/>
  <c r="T57" i="9"/>
  <c r="E72" i="9"/>
  <c r="R55" i="9"/>
  <c r="T55" i="9"/>
  <c r="R67" i="9"/>
  <c r="D71" i="9"/>
  <c r="D72" i="9"/>
  <c r="J73" i="9"/>
  <c r="S63" i="9"/>
  <c r="T63" i="9"/>
  <c r="T62" i="9"/>
  <c r="T58" i="9"/>
  <c r="S58" i="9"/>
  <c r="R57" i="9"/>
  <c r="T56" i="9"/>
  <c r="R63" i="9"/>
  <c r="R61" i="9"/>
  <c r="C72" i="9"/>
  <c r="R59" i="9"/>
  <c r="D73" i="9"/>
  <c r="F73" i="9"/>
  <c r="T59" i="9"/>
  <c r="B71" i="9"/>
  <c r="B72" i="9"/>
  <c r="R58" i="9"/>
  <c r="B48" i="9"/>
  <c r="B7" i="9"/>
  <c r="B47" i="9"/>
  <c r="C15" i="9"/>
  <c r="D22" i="9"/>
  <c r="E22" i="9"/>
  <c r="F22" i="9"/>
  <c r="G22" i="9"/>
  <c r="J11" i="9"/>
  <c r="L7" i="9"/>
  <c r="D10" i="9"/>
  <c r="E10" i="9"/>
  <c r="E27" i="9" s="1"/>
  <c r="F10" i="9"/>
  <c r="G10" i="9"/>
  <c r="H14" i="9"/>
  <c r="J19" i="9"/>
  <c r="L11" i="9"/>
  <c r="I48" i="9"/>
  <c r="C47" i="9"/>
  <c r="H47" i="9"/>
  <c r="D14" i="9"/>
  <c r="E14" i="9"/>
  <c r="F14" i="9"/>
  <c r="G14" i="9"/>
  <c r="I7" i="9"/>
  <c r="K11" i="9"/>
  <c r="L15" i="9"/>
  <c r="C14" i="9"/>
  <c r="D18" i="9"/>
  <c r="E18" i="9"/>
  <c r="F18" i="9"/>
  <c r="F28" i="9" s="1"/>
  <c r="G18" i="9"/>
  <c r="I15" i="9"/>
  <c r="I28" i="9" s="1"/>
  <c r="K19" i="9"/>
  <c r="L19" i="9"/>
  <c r="M37" i="9"/>
  <c r="Q15" i="9"/>
  <c r="M17" i="9"/>
  <c r="Q35" i="9"/>
  <c r="P7" i="9"/>
  <c r="L45" i="9"/>
  <c r="K34" i="9"/>
  <c r="O20" i="9"/>
  <c r="O27" i="9" s="1"/>
  <c r="O17" i="9"/>
  <c r="K35" i="9"/>
  <c r="J43" i="9"/>
  <c r="N9" i="9"/>
  <c r="P34" i="9"/>
  <c r="L20" i="9"/>
  <c r="J42" i="9"/>
  <c r="N12" i="9"/>
  <c r="I11" i="9"/>
  <c r="I19" i="9"/>
  <c r="K7" i="9"/>
  <c r="K15" i="9"/>
  <c r="C48" i="9"/>
  <c r="B10" i="9"/>
  <c r="P18" i="9"/>
  <c r="L36" i="9"/>
  <c r="L52" i="9" s="1"/>
  <c r="H15" i="9"/>
  <c r="D37" i="9"/>
  <c r="D47" i="9" s="1"/>
  <c r="O21" i="9"/>
  <c r="K31" i="9"/>
  <c r="M13" i="9"/>
  <c r="Q39" i="9"/>
  <c r="K38" i="9"/>
  <c r="O16" i="9"/>
  <c r="Q46" i="9"/>
  <c r="Q51" i="9" s="1"/>
  <c r="M8" i="9"/>
  <c r="P19" i="9"/>
  <c r="L33" i="9"/>
  <c r="B14" i="9"/>
  <c r="F40" i="9"/>
  <c r="Q11" i="9"/>
  <c r="M41" i="9"/>
  <c r="J46" i="9"/>
  <c r="N8" i="9"/>
  <c r="J39" i="9"/>
  <c r="J51" i="9" s="1"/>
  <c r="N13" i="9"/>
  <c r="Q10" i="9"/>
  <c r="M44" i="9"/>
  <c r="J31" i="9"/>
  <c r="N21" i="9"/>
  <c r="M36" i="9"/>
  <c r="Q18" i="9"/>
  <c r="M33" i="9"/>
  <c r="Q19" i="9"/>
  <c r="J38" i="9"/>
  <c r="J52" i="9" s="1"/>
  <c r="N16" i="9"/>
  <c r="Q38" i="9"/>
  <c r="M16" i="9"/>
  <c r="K46" i="9"/>
  <c r="O8" i="9"/>
  <c r="P11" i="9"/>
  <c r="L41" i="9"/>
  <c r="L51" i="9" s="1"/>
  <c r="B22" i="9"/>
  <c r="B28" i="9" s="1"/>
  <c r="F32" i="9"/>
  <c r="B49" i="9" s="1"/>
  <c r="B15" i="9"/>
  <c r="F37" i="9"/>
  <c r="P10" i="9"/>
  <c r="L44" i="9"/>
  <c r="M21" i="9"/>
  <c r="Q31" i="9"/>
  <c r="O13" i="9"/>
  <c r="K39" i="9"/>
  <c r="C7" i="9"/>
  <c r="C11" i="9"/>
  <c r="C16" i="9"/>
  <c r="C20" i="9"/>
  <c r="D7" i="9"/>
  <c r="D11" i="9"/>
  <c r="D15" i="9"/>
  <c r="D19" i="9"/>
  <c r="E7" i="9"/>
  <c r="E11" i="9"/>
  <c r="E15" i="9"/>
  <c r="E19" i="9"/>
  <c r="E28" i="9" s="1"/>
  <c r="F7" i="9"/>
  <c r="F11" i="9"/>
  <c r="F27" i="9" s="1"/>
  <c r="F15" i="9"/>
  <c r="F19" i="9"/>
  <c r="G7" i="9"/>
  <c r="G11" i="9"/>
  <c r="G15" i="9"/>
  <c r="G19" i="9"/>
  <c r="H7" i="9"/>
  <c r="H11" i="9"/>
  <c r="H16" i="9"/>
  <c r="H28" i="9" s="1"/>
  <c r="H20" i="9"/>
  <c r="I8" i="9"/>
  <c r="I12" i="9"/>
  <c r="I16" i="9"/>
  <c r="I20" i="9"/>
  <c r="J8" i="9"/>
  <c r="J12" i="9"/>
  <c r="J16" i="9"/>
  <c r="J20" i="9"/>
  <c r="K8" i="9"/>
  <c r="K12" i="9"/>
  <c r="K16" i="9"/>
  <c r="K27" i="9" s="1"/>
  <c r="K20" i="9"/>
  <c r="L8" i="9"/>
  <c r="L12" i="9"/>
  <c r="L28" i="9" s="1"/>
  <c r="L16" i="9"/>
  <c r="L21" i="9"/>
  <c r="M32" i="9"/>
  <c r="Q22" i="9"/>
  <c r="Q27" i="9" s="1"/>
  <c r="O9" i="9"/>
  <c r="O28" i="9" s="1"/>
  <c r="K43" i="9"/>
  <c r="K42" i="9"/>
  <c r="O12" i="9"/>
  <c r="Q34" i="9"/>
  <c r="M20" i="9"/>
  <c r="P22" i="9"/>
  <c r="L32" i="9"/>
  <c r="M40" i="9"/>
  <c r="Q14" i="9"/>
  <c r="Q7" i="9"/>
  <c r="M45" i="9"/>
  <c r="C10" i="9"/>
  <c r="B11" i="9"/>
  <c r="B18" i="9"/>
  <c r="M14" i="9"/>
  <c r="Q40" i="9"/>
  <c r="O22" i="9"/>
  <c r="K32" i="9"/>
  <c r="P17" i="9"/>
  <c r="L35" i="9"/>
  <c r="L34" i="9"/>
  <c r="P20" i="9"/>
  <c r="O15" i="9"/>
  <c r="K37" i="9"/>
  <c r="K52" i="9" s="1"/>
  <c r="N7" i="9"/>
  <c r="J45" i="9"/>
  <c r="M42" i="9"/>
  <c r="M51" i="9" s="1"/>
  <c r="Q12" i="9"/>
  <c r="Q9" i="9"/>
  <c r="M43" i="9"/>
  <c r="L22" i="9"/>
  <c r="P32" i="9"/>
  <c r="P52" i="9" s="1"/>
  <c r="J40" i="9"/>
  <c r="N14" i="9"/>
  <c r="M35" i="9"/>
  <c r="M52" i="9" s="1"/>
  <c r="Q17" i="9"/>
  <c r="J32" i="9"/>
  <c r="N22" i="9"/>
  <c r="N15" i="9"/>
  <c r="J37" i="9"/>
  <c r="M34" i="9"/>
  <c r="Q20" i="9"/>
  <c r="L42" i="9"/>
  <c r="P12" i="9"/>
  <c r="O7" i="9"/>
  <c r="K45" i="9"/>
  <c r="M15" i="9"/>
  <c r="Q37" i="9"/>
  <c r="O14" i="9"/>
  <c r="K40" i="9"/>
  <c r="K51" i="9" s="1"/>
  <c r="M22" i="9"/>
  <c r="Q32" i="9"/>
  <c r="P9" i="9"/>
  <c r="L43" i="9"/>
  <c r="C8" i="9"/>
  <c r="C27" i="9" s="1"/>
  <c r="C12" i="9"/>
  <c r="C17" i="9"/>
  <c r="C21" i="9"/>
  <c r="D8" i="9"/>
  <c r="D12" i="9"/>
  <c r="D16" i="9"/>
  <c r="D20" i="9"/>
  <c r="E8" i="9"/>
  <c r="E12" i="9"/>
  <c r="E16" i="9"/>
  <c r="E20" i="9"/>
  <c r="F8" i="9"/>
  <c r="F12" i="9"/>
  <c r="F16" i="9"/>
  <c r="F20" i="9"/>
  <c r="G8" i="9"/>
  <c r="G12" i="9"/>
  <c r="G27" i="9" s="1"/>
  <c r="G16" i="9"/>
  <c r="G20" i="9"/>
  <c r="H8" i="9"/>
  <c r="H12" i="9"/>
  <c r="H17" i="9"/>
  <c r="H21" i="9"/>
  <c r="I9" i="9"/>
  <c r="I13" i="9"/>
  <c r="I17" i="9"/>
  <c r="I21" i="9"/>
  <c r="J9" i="9"/>
  <c r="J13" i="9"/>
  <c r="J17" i="9"/>
  <c r="J21" i="9"/>
  <c r="K9" i="9"/>
  <c r="K13" i="9"/>
  <c r="K28" i="9" s="1"/>
  <c r="K17" i="9"/>
  <c r="K21" i="9"/>
  <c r="L9" i="9"/>
  <c r="L13" i="9"/>
  <c r="L17" i="9"/>
  <c r="L27" i="9" s="1"/>
  <c r="M7" i="9"/>
  <c r="J34" i="9"/>
  <c r="N20" i="9"/>
  <c r="J35" i="9"/>
  <c r="N17" i="9"/>
  <c r="P14" i="9"/>
  <c r="L40" i="9"/>
  <c r="P15" i="9"/>
  <c r="L37" i="9"/>
  <c r="Q42" i="9"/>
  <c r="M12" i="9"/>
  <c r="I47" i="9"/>
  <c r="C19" i="9"/>
  <c r="H10" i="9"/>
  <c r="H19" i="9"/>
  <c r="J7" i="9"/>
  <c r="J15" i="9"/>
  <c r="B19" i="9"/>
  <c r="M38" i="9"/>
  <c r="Q16" i="9"/>
  <c r="N19" i="9"/>
  <c r="N27" i="9" s="1"/>
  <c r="J33" i="9"/>
  <c r="J36" i="9"/>
  <c r="N18" i="9"/>
  <c r="M31" i="9"/>
  <c r="Q21" i="9"/>
  <c r="P13" i="9"/>
  <c r="L39" i="9"/>
  <c r="T39" i="9" s="1"/>
  <c r="M18" i="9"/>
  <c r="M27" i="9" s="1"/>
  <c r="Q36" i="9"/>
  <c r="O10" i="9"/>
  <c r="K44" i="9"/>
  <c r="M19" i="9"/>
  <c r="Q33" i="9"/>
  <c r="O11" i="9"/>
  <c r="K41" i="9"/>
  <c r="L46" i="9"/>
  <c r="P8" i="9"/>
  <c r="P28" i="9" s="1"/>
  <c r="O19" i="9"/>
  <c r="K33" i="9"/>
  <c r="M11" i="9"/>
  <c r="M28" i="9" s="1"/>
  <c r="Q41" i="9"/>
  <c r="L38" i="9"/>
  <c r="P16" i="9"/>
  <c r="P21" i="9"/>
  <c r="P27" i="9" s="1"/>
  <c r="L31" i="9"/>
  <c r="O18" i="9"/>
  <c r="K36" i="9"/>
  <c r="M10" i="9"/>
  <c r="Q44" i="9"/>
  <c r="J44" i="9"/>
  <c r="N10" i="9"/>
  <c r="N28" i="9" s="1"/>
  <c r="M39" i="9"/>
  <c r="Q13" i="9"/>
  <c r="M46" i="9"/>
  <c r="Q8" i="9"/>
  <c r="N11" i="9"/>
  <c r="J41" i="9"/>
  <c r="C9" i="9"/>
  <c r="C13" i="9"/>
  <c r="C18" i="9"/>
  <c r="C22" i="9"/>
  <c r="D9" i="9"/>
  <c r="D27" i="9" s="1"/>
  <c r="D13" i="9"/>
  <c r="D17" i="9"/>
  <c r="D21" i="9"/>
  <c r="E9" i="9"/>
  <c r="E13" i="9"/>
  <c r="E17" i="9"/>
  <c r="E21" i="9"/>
  <c r="F9" i="9"/>
  <c r="F13" i="9"/>
  <c r="F17" i="9"/>
  <c r="F21" i="9"/>
  <c r="G9" i="9"/>
  <c r="G13" i="9"/>
  <c r="G17" i="9"/>
  <c r="G28" i="9" s="1"/>
  <c r="G21" i="9"/>
  <c r="H9" i="9"/>
  <c r="H13" i="9"/>
  <c r="H27" i="9" s="1"/>
  <c r="H18" i="9"/>
  <c r="H22" i="9"/>
  <c r="I10" i="9"/>
  <c r="I14" i="9"/>
  <c r="I27" i="9" s="1"/>
  <c r="I18" i="9"/>
  <c r="I22" i="9"/>
  <c r="J10" i="9"/>
  <c r="J14" i="9"/>
  <c r="J28" i="9" s="1"/>
  <c r="J18" i="9"/>
  <c r="J22" i="9"/>
  <c r="K10" i="9"/>
  <c r="K14" i="9"/>
  <c r="K18" i="9"/>
  <c r="K22" i="9"/>
  <c r="L10" i="9"/>
  <c r="L14" i="9"/>
  <c r="L18" i="9"/>
  <c r="M9" i="9"/>
  <c r="P47" i="9"/>
  <c r="O47" i="9"/>
  <c r="O48" i="9"/>
  <c r="N48" i="9"/>
  <c r="N47" i="9"/>
  <c r="H48" i="9"/>
  <c r="G48" i="9"/>
  <c r="G47" i="9"/>
  <c r="P49" i="9"/>
  <c r="N49" i="9"/>
  <c r="L49" i="9"/>
  <c r="F49" i="9"/>
  <c r="D49" i="9"/>
  <c r="E47" i="9"/>
  <c r="E48" i="9"/>
  <c r="D48" i="9"/>
  <c r="B51" i="9"/>
  <c r="D28" i="9"/>
  <c r="C28" i="9"/>
  <c r="M48" i="13"/>
  <c r="R89" i="13"/>
  <c r="M72" i="13"/>
  <c r="O71" i="13"/>
  <c r="D51" i="13"/>
  <c r="C52" i="13"/>
  <c r="L28" i="13"/>
  <c r="L73" i="13"/>
  <c r="N28" i="13"/>
  <c r="S40" i="13"/>
  <c r="Q95" i="13"/>
  <c r="L75" i="13"/>
  <c r="B99" i="13"/>
  <c r="B95" i="13"/>
  <c r="I75" i="13"/>
  <c r="I49" i="13"/>
  <c r="I96" i="13"/>
  <c r="O47" i="13"/>
  <c r="O49" i="13"/>
  <c r="I48" i="13"/>
  <c r="B52" i="13"/>
  <c r="D23" i="13"/>
  <c r="F24" i="13"/>
  <c r="R10" i="13"/>
  <c r="M25" i="13"/>
  <c r="S21" i="13"/>
  <c r="Q27" i="13"/>
  <c r="M73" i="13"/>
  <c r="O24" i="13"/>
  <c r="L23" i="13"/>
  <c r="P96" i="13"/>
  <c r="P49" i="13"/>
  <c r="S68" i="13"/>
  <c r="D48" i="13"/>
  <c r="S81" i="13"/>
  <c r="R68" i="13"/>
  <c r="R20" i="13"/>
  <c r="L76" i="13"/>
  <c r="S14" i="13"/>
  <c r="K75" i="13"/>
  <c r="S12" i="13"/>
  <c r="Q75" i="13"/>
  <c r="S10" i="13"/>
  <c r="N76" i="13"/>
  <c r="N96" i="13"/>
  <c r="L25" i="13"/>
  <c r="J25" i="13"/>
  <c r="I97" i="13"/>
  <c r="R63" i="13"/>
  <c r="R11" i="13"/>
  <c r="R90" i="13"/>
  <c r="N75" i="13"/>
  <c r="S46" i="13"/>
  <c r="Q96" i="13"/>
  <c r="N73" i="13"/>
  <c r="C24" i="13"/>
  <c r="R8" i="13"/>
  <c r="D24" i="13"/>
  <c r="L24" i="13"/>
  <c r="S89" i="13"/>
  <c r="M24" i="13"/>
  <c r="I99" i="13"/>
  <c r="R33" i="13"/>
  <c r="R46" i="13"/>
  <c r="G95" i="13"/>
  <c r="Q100" i="13"/>
  <c r="S8" i="13"/>
  <c r="G25" i="13"/>
  <c r="R12" i="13"/>
  <c r="N25" i="13"/>
  <c r="K48" i="13"/>
  <c r="S36" i="13"/>
  <c r="C99" i="13"/>
  <c r="S44" i="13"/>
  <c r="C51" i="13"/>
  <c r="G71" i="13"/>
  <c r="S63" i="13"/>
  <c r="S18" i="13"/>
  <c r="S2" i="13"/>
  <c r="K24" i="13"/>
  <c r="E25" i="13"/>
  <c r="L72" i="13"/>
  <c r="S11" i="13"/>
  <c r="I25" i="13"/>
  <c r="S20" i="13"/>
  <c r="K25" i="13"/>
  <c r="R15" i="13"/>
  <c r="K27" i="13"/>
  <c r="N27" i="13"/>
  <c r="R92" i="13"/>
  <c r="K47" i="13"/>
  <c r="Q25" i="13"/>
  <c r="P24" i="13"/>
  <c r="E100" i="13"/>
  <c r="C49" i="13"/>
  <c r="M96" i="13"/>
  <c r="R36" i="13"/>
  <c r="R17" i="13"/>
  <c r="K49" i="13"/>
  <c r="M49" i="13"/>
  <c r="H51" i="13"/>
  <c r="K76" i="13"/>
  <c r="S83" i="13"/>
  <c r="C100" i="13"/>
  <c r="E72" i="13"/>
  <c r="E71" i="13"/>
  <c r="S70" i="13"/>
  <c r="R81" i="13"/>
  <c r="S92" i="13"/>
  <c r="F100" i="13"/>
  <c r="R22" i="13"/>
  <c r="C23" i="13"/>
  <c r="G23" i="13"/>
  <c r="O23" i="13"/>
  <c r="J47" i="13"/>
  <c r="P47" i="13"/>
  <c r="E52" i="13"/>
  <c r="M47" i="13"/>
  <c r="S45" i="13"/>
  <c r="O72" i="13"/>
  <c r="S91" i="13"/>
  <c r="S58" i="13"/>
  <c r="R62" i="13"/>
  <c r="S67" i="13"/>
  <c r="E97" i="13"/>
  <c r="F76" i="13"/>
  <c r="I95" i="13"/>
  <c r="D72" i="13"/>
  <c r="S88" i="13"/>
  <c r="C72" i="13"/>
  <c r="G72" i="13"/>
  <c r="P72" i="13"/>
  <c r="P71" i="13"/>
  <c r="R58" i="13"/>
  <c r="R65" i="13"/>
  <c r="L71" i="13"/>
  <c r="H95" i="13"/>
  <c r="P95" i="13"/>
  <c r="F71" i="13"/>
  <c r="N71" i="13"/>
  <c r="J75" i="13"/>
  <c r="K73" i="13"/>
  <c r="O73" i="13"/>
  <c r="R67" i="13"/>
  <c r="R93" i="13"/>
  <c r="P97" i="13"/>
  <c r="S94" i="13"/>
  <c r="R94" i="13"/>
  <c r="B100" i="13"/>
  <c r="F97" i="13"/>
  <c r="N72" i="13"/>
  <c r="G96" i="13"/>
  <c r="S90" i="13"/>
  <c r="S93" i="13"/>
  <c r="H97" i="13"/>
  <c r="L97" i="13"/>
  <c r="R75" i="9"/>
  <c r="S75" i="9"/>
  <c r="S76" i="9"/>
  <c r="R100" i="9"/>
  <c r="R99" i="9"/>
  <c r="S100" i="9"/>
  <c r="R76" i="9"/>
  <c r="B27" i="9"/>
  <c r="J27" i="9"/>
  <c r="Q28" i="9"/>
  <c r="L92" i="1"/>
  <c r="Q57" i="1"/>
  <c r="E97" i="12" l="1"/>
  <c r="T14" i="12"/>
  <c r="S14" i="12"/>
  <c r="R14" i="12"/>
  <c r="T67" i="12"/>
  <c r="N73" i="12"/>
  <c r="S67" i="12"/>
  <c r="R67" i="12"/>
  <c r="I73" i="12"/>
  <c r="F71" i="12"/>
  <c r="F72" i="12"/>
  <c r="T83" i="12"/>
  <c r="F97" i="12"/>
  <c r="S83" i="12"/>
  <c r="R83" i="12"/>
  <c r="T19" i="12"/>
  <c r="N25" i="12"/>
  <c r="S19" i="12"/>
  <c r="R19" i="12"/>
  <c r="R45" i="12"/>
  <c r="P49" i="12"/>
  <c r="T45" i="12"/>
  <c r="S45" i="12"/>
  <c r="G72" i="12"/>
  <c r="G71" i="12"/>
  <c r="J24" i="12"/>
  <c r="J23" i="12"/>
  <c r="C25" i="12"/>
  <c r="F95" i="12"/>
  <c r="F96" i="12"/>
  <c r="Q24" i="12"/>
  <c r="Q23" i="12"/>
  <c r="Q28" i="12"/>
  <c r="R61" i="12"/>
  <c r="H73" i="12"/>
  <c r="T61" i="12"/>
  <c r="S61" i="12"/>
  <c r="D24" i="12"/>
  <c r="D23" i="12"/>
  <c r="R81" i="12"/>
  <c r="D97" i="12"/>
  <c r="T81" i="12"/>
  <c r="S81" i="12"/>
  <c r="L72" i="12"/>
  <c r="L71" i="12"/>
  <c r="R13" i="12"/>
  <c r="H25" i="12"/>
  <c r="T13" i="12"/>
  <c r="S13" i="12"/>
  <c r="T88" i="12"/>
  <c r="R88" i="12"/>
  <c r="S88" i="12"/>
  <c r="M48" i="12"/>
  <c r="M47" i="12"/>
  <c r="T63" i="12"/>
  <c r="J73" i="12"/>
  <c r="R63" i="12"/>
  <c r="S63" i="12"/>
  <c r="K49" i="12"/>
  <c r="J51" i="12"/>
  <c r="C48" i="12"/>
  <c r="C47" i="12"/>
  <c r="O73" i="12"/>
  <c r="H72" i="12"/>
  <c r="H71" i="12"/>
  <c r="F23" i="12"/>
  <c r="F24" i="12"/>
  <c r="L24" i="12"/>
  <c r="L23" i="12"/>
  <c r="T55" i="12"/>
  <c r="S55" i="12"/>
  <c r="B75" i="12"/>
  <c r="B73" i="12"/>
  <c r="B72" i="12"/>
  <c r="B71" i="12"/>
  <c r="R55" i="12"/>
  <c r="T31" i="12"/>
  <c r="B51" i="12"/>
  <c r="B49" i="12"/>
  <c r="S31" i="12"/>
  <c r="B48" i="12"/>
  <c r="B47" i="12"/>
  <c r="R31" i="12"/>
  <c r="N71" i="12"/>
  <c r="N72" i="12"/>
  <c r="J27" i="12"/>
  <c r="K25" i="12"/>
  <c r="Q76" i="12"/>
  <c r="Q72" i="12"/>
  <c r="Q71" i="12"/>
  <c r="T79" i="12"/>
  <c r="B95" i="12"/>
  <c r="R79" i="12"/>
  <c r="B99" i="12"/>
  <c r="B97" i="12"/>
  <c r="B96" i="12"/>
  <c r="S79" i="12"/>
  <c r="T36" i="12"/>
  <c r="S36" i="12"/>
  <c r="R36" i="12"/>
  <c r="E47" i="12"/>
  <c r="E48" i="12"/>
  <c r="M73" i="12"/>
  <c r="T56" i="12"/>
  <c r="S56" i="12"/>
  <c r="R56" i="12"/>
  <c r="B100" i="12"/>
  <c r="T94" i="12"/>
  <c r="S94" i="12"/>
  <c r="R94" i="12"/>
  <c r="K97" i="12"/>
  <c r="J99" i="12"/>
  <c r="M96" i="12"/>
  <c r="M95" i="12"/>
  <c r="B52" i="12"/>
  <c r="T46" i="12"/>
  <c r="S46" i="12"/>
  <c r="R46" i="12"/>
  <c r="R12" i="12"/>
  <c r="T12" i="12"/>
  <c r="S12" i="12"/>
  <c r="T80" i="12"/>
  <c r="S80" i="12"/>
  <c r="R80" i="12"/>
  <c r="D48" i="12"/>
  <c r="D47" i="12"/>
  <c r="L49" i="12"/>
  <c r="T41" i="12"/>
  <c r="S41" i="12"/>
  <c r="R41" i="12"/>
  <c r="R69" i="12"/>
  <c r="P73" i="12"/>
  <c r="T69" i="12"/>
  <c r="S69" i="12"/>
  <c r="S58" i="12"/>
  <c r="R58" i="12"/>
  <c r="T58" i="12"/>
  <c r="O47" i="12"/>
  <c r="O48" i="12"/>
  <c r="T40" i="12"/>
  <c r="R40" i="12"/>
  <c r="S40" i="12"/>
  <c r="E49" i="12"/>
  <c r="J75" i="12"/>
  <c r="K73" i="12"/>
  <c r="L25" i="12"/>
  <c r="S17" i="12"/>
  <c r="T17" i="12"/>
  <c r="R17" i="12"/>
  <c r="T7" i="12"/>
  <c r="S7" i="12"/>
  <c r="B27" i="12"/>
  <c r="B25" i="12"/>
  <c r="B24" i="12"/>
  <c r="B23" i="12"/>
  <c r="R7" i="12"/>
  <c r="I24" i="12"/>
  <c r="I23" i="12"/>
  <c r="K96" i="12"/>
  <c r="K95" i="12"/>
  <c r="T62" i="12"/>
  <c r="S62" i="12"/>
  <c r="R62" i="12"/>
  <c r="P24" i="12"/>
  <c r="P23" i="12"/>
  <c r="L96" i="12"/>
  <c r="L95" i="12"/>
  <c r="M97" i="12"/>
  <c r="I97" i="12"/>
  <c r="Q97" i="12"/>
  <c r="H96" i="12"/>
  <c r="H95" i="12"/>
  <c r="K72" i="12"/>
  <c r="K71" i="12"/>
  <c r="E23" i="12"/>
  <c r="E24" i="12"/>
  <c r="S82" i="12"/>
  <c r="R82" i="12"/>
  <c r="T82" i="12"/>
  <c r="R85" i="12"/>
  <c r="H97" i="12"/>
  <c r="S85" i="12"/>
  <c r="T85" i="12"/>
  <c r="S68" i="12"/>
  <c r="R68" i="12"/>
  <c r="T68" i="12"/>
  <c r="T11" i="12"/>
  <c r="F25" i="12"/>
  <c r="S11" i="12"/>
  <c r="R11" i="12"/>
  <c r="O49" i="12"/>
  <c r="H48" i="12"/>
  <c r="H47" i="12"/>
  <c r="G73" i="12"/>
  <c r="T16" i="12"/>
  <c r="R16" i="12"/>
  <c r="S16" i="12"/>
  <c r="E25" i="12"/>
  <c r="G48" i="12"/>
  <c r="G47" i="12"/>
  <c r="E95" i="12"/>
  <c r="E96" i="12"/>
  <c r="M72" i="12"/>
  <c r="M71" i="12"/>
  <c r="T92" i="12"/>
  <c r="S92" i="12"/>
  <c r="R92" i="12"/>
  <c r="I48" i="12"/>
  <c r="I47" i="12"/>
  <c r="L48" i="12"/>
  <c r="L47" i="12"/>
  <c r="M49" i="12"/>
  <c r="G24" i="12"/>
  <c r="G23" i="12"/>
  <c r="I96" i="12"/>
  <c r="I95" i="12"/>
  <c r="R21" i="12"/>
  <c r="P25" i="12"/>
  <c r="T21" i="12"/>
  <c r="S21" i="12"/>
  <c r="S44" i="12"/>
  <c r="R44" i="12"/>
  <c r="T44" i="12"/>
  <c r="T59" i="12"/>
  <c r="F73" i="12"/>
  <c r="S59" i="12"/>
  <c r="R59" i="12"/>
  <c r="G25" i="12"/>
  <c r="D72" i="12"/>
  <c r="D71" i="12"/>
  <c r="S20" i="12"/>
  <c r="R20" i="12"/>
  <c r="T20" i="12"/>
  <c r="T60" i="12"/>
  <c r="S60" i="12"/>
  <c r="R60" i="12"/>
  <c r="Q52" i="12"/>
  <c r="Q48" i="12"/>
  <c r="Q47" i="12"/>
  <c r="S42" i="12"/>
  <c r="R42" i="12"/>
  <c r="T42" i="12"/>
  <c r="R37" i="12"/>
  <c r="H49" i="12"/>
  <c r="T37" i="12"/>
  <c r="S37" i="12"/>
  <c r="Q73" i="12"/>
  <c r="S84" i="12"/>
  <c r="R84" i="12"/>
  <c r="T84" i="12"/>
  <c r="T39" i="12"/>
  <c r="R39" i="12"/>
  <c r="S39" i="12"/>
  <c r="J49" i="12"/>
  <c r="S18" i="12"/>
  <c r="R18" i="12"/>
  <c r="T18" i="12"/>
  <c r="J72" i="12"/>
  <c r="J71" i="12"/>
  <c r="C73" i="12"/>
  <c r="D25" i="12"/>
  <c r="T9" i="12"/>
  <c r="S9" i="12"/>
  <c r="R9" i="12"/>
  <c r="S66" i="12"/>
  <c r="R66" i="12"/>
  <c r="T66" i="12"/>
  <c r="O71" i="12"/>
  <c r="O72" i="12"/>
  <c r="T64" i="12"/>
  <c r="R64" i="12"/>
  <c r="S64" i="12"/>
  <c r="E73" i="12"/>
  <c r="M24" i="12"/>
  <c r="M23" i="12"/>
  <c r="O97" i="12"/>
  <c r="S86" i="12"/>
  <c r="T86" i="12"/>
  <c r="R86" i="12"/>
  <c r="M25" i="12"/>
  <c r="S90" i="12"/>
  <c r="R90" i="12"/>
  <c r="T90" i="12"/>
  <c r="C72" i="12"/>
  <c r="C71" i="12"/>
  <c r="K24" i="12"/>
  <c r="K23" i="12"/>
  <c r="T38" i="12"/>
  <c r="S38" i="12"/>
  <c r="R38" i="12"/>
  <c r="D73" i="12"/>
  <c r="T57" i="12"/>
  <c r="S57" i="12"/>
  <c r="R57" i="12"/>
  <c r="N47" i="12"/>
  <c r="N48" i="12"/>
  <c r="S10" i="12"/>
  <c r="R10" i="12"/>
  <c r="T10" i="12"/>
  <c r="T87" i="12"/>
  <c r="S87" i="12"/>
  <c r="R87" i="12"/>
  <c r="J97" i="12"/>
  <c r="T32" i="12"/>
  <c r="S32" i="12"/>
  <c r="R32" i="12"/>
  <c r="I49" i="12"/>
  <c r="F47" i="12"/>
  <c r="F48" i="12"/>
  <c r="T89" i="12"/>
  <c r="S89" i="12"/>
  <c r="R89" i="12"/>
  <c r="L97" i="12"/>
  <c r="N23" i="12"/>
  <c r="N24" i="12"/>
  <c r="Q49" i="12"/>
  <c r="C24" i="12"/>
  <c r="C23" i="12"/>
  <c r="T22" i="12"/>
  <c r="S22" i="12"/>
  <c r="B28" i="12"/>
  <c r="R22" i="12"/>
  <c r="T43" i="12"/>
  <c r="N49" i="12"/>
  <c r="S43" i="12"/>
  <c r="R43" i="12"/>
  <c r="P48" i="12"/>
  <c r="P47" i="12"/>
  <c r="T8" i="12"/>
  <c r="S8" i="12"/>
  <c r="R8" i="12"/>
  <c r="S34" i="12"/>
  <c r="R34" i="12"/>
  <c r="T34" i="12"/>
  <c r="E71" i="12"/>
  <c r="E72" i="12"/>
  <c r="G95" i="12"/>
  <c r="G96" i="12"/>
  <c r="O23" i="12"/>
  <c r="O24" i="12"/>
  <c r="C96" i="12"/>
  <c r="C95" i="12"/>
  <c r="T35" i="12"/>
  <c r="F49" i="12"/>
  <c r="S35" i="12"/>
  <c r="R35" i="12"/>
  <c r="H24" i="12"/>
  <c r="H23" i="12"/>
  <c r="K48" i="12"/>
  <c r="K47" i="12"/>
  <c r="P72" i="12"/>
  <c r="P71" i="12"/>
  <c r="I25" i="12"/>
  <c r="L73" i="12"/>
  <c r="R65" i="12"/>
  <c r="T65" i="12"/>
  <c r="S65" i="12"/>
  <c r="D49" i="12"/>
  <c r="T33" i="12"/>
  <c r="S33" i="12"/>
  <c r="R33" i="12"/>
  <c r="I72" i="12"/>
  <c r="I71" i="12"/>
  <c r="J48" i="12"/>
  <c r="J47" i="12"/>
  <c r="C49" i="12"/>
  <c r="R93" i="12"/>
  <c r="P97" i="12"/>
  <c r="T93" i="12"/>
  <c r="S93" i="12"/>
  <c r="T15" i="12"/>
  <c r="J25" i="12"/>
  <c r="R15" i="12"/>
  <c r="S15" i="12"/>
  <c r="S70" i="12"/>
  <c r="B76" i="12"/>
  <c r="T70" i="12"/>
  <c r="R70" i="12"/>
  <c r="T91" i="12"/>
  <c r="N97" i="12"/>
  <c r="S91" i="12"/>
  <c r="R91" i="12"/>
  <c r="P95" i="12"/>
  <c r="P96" i="12"/>
  <c r="O95" i="12"/>
  <c r="O96" i="12"/>
  <c r="Q25" i="12"/>
  <c r="C97" i="12"/>
  <c r="J96" i="12"/>
  <c r="J95" i="12"/>
  <c r="Q100" i="12"/>
  <c r="Q96" i="12"/>
  <c r="Q95" i="12"/>
  <c r="N96" i="12"/>
  <c r="N95" i="12"/>
  <c r="D95" i="12"/>
  <c r="D96" i="12"/>
  <c r="T46" i="9"/>
  <c r="T38" i="9"/>
  <c r="P48" i="9"/>
  <c r="R43" i="9"/>
  <c r="K49" i="9"/>
  <c r="S40" i="9"/>
  <c r="R40" i="9"/>
  <c r="T41" i="9"/>
  <c r="O49" i="9"/>
  <c r="S19" i="9"/>
  <c r="T10" i="9"/>
  <c r="S34" i="9"/>
  <c r="L24" i="9"/>
  <c r="S17" i="9"/>
  <c r="Q49" i="9"/>
  <c r="T32" i="9"/>
  <c r="F47" i="9"/>
  <c r="T43" i="9"/>
  <c r="M24" i="9"/>
  <c r="Q23" i="9"/>
  <c r="L48" i="9"/>
  <c r="E49" i="9"/>
  <c r="R39" i="9"/>
  <c r="S15" i="9"/>
  <c r="G24" i="9"/>
  <c r="N24" i="9"/>
  <c r="F23" i="9"/>
  <c r="R51" i="9"/>
  <c r="S12" i="9"/>
  <c r="S11" i="9"/>
  <c r="O25" i="9"/>
  <c r="H25" i="9"/>
  <c r="R20" i="9"/>
  <c r="F48" i="9"/>
  <c r="G23" i="9"/>
  <c r="T22" i="9"/>
  <c r="S42" i="9"/>
  <c r="R13" i="9"/>
  <c r="C49" i="9"/>
  <c r="R10" i="9"/>
  <c r="S8" i="9"/>
  <c r="T31" i="9"/>
  <c r="S33" i="9"/>
  <c r="K24" i="9"/>
  <c r="H24" i="9"/>
  <c r="D24" i="9"/>
  <c r="T12" i="9"/>
  <c r="F25" i="9"/>
  <c r="L25" i="9"/>
  <c r="T17" i="9"/>
  <c r="Q24" i="9"/>
  <c r="G49" i="9"/>
  <c r="M49" i="9"/>
  <c r="R31" i="9"/>
  <c r="K48" i="9"/>
  <c r="Q25" i="9"/>
  <c r="S18" i="9"/>
  <c r="P25" i="9"/>
  <c r="T9" i="9"/>
  <c r="E24" i="9"/>
  <c r="R14" i="9"/>
  <c r="O23" i="9"/>
  <c r="B23" i="9"/>
  <c r="C24" i="9"/>
  <c r="S39" i="9"/>
  <c r="R44" i="9"/>
  <c r="N23" i="9"/>
  <c r="E25" i="9"/>
  <c r="F24" i="9"/>
  <c r="R42" i="9"/>
  <c r="K25" i="9"/>
  <c r="M23" i="9"/>
  <c r="R11" i="9"/>
  <c r="L23" i="9"/>
  <c r="B24" i="9"/>
  <c r="S20" i="9"/>
  <c r="M25" i="9"/>
  <c r="S36" i="9"/>
  <c r="T44" i="9"/>
  <c r="T15" i="9"/>
  <c r="I25" i="9"/>
  <c r="R46" i="9"/>
  <c r="T36" i="9"/>
  <c r="P24" i="9"/>
  <c r="I49" i="9"/>
  <c r="S16" i="9"/>
  <c r="R41" i="9"/>
  <c r="C23" i="9"/>
  <c r="R15" i="9"/>
  <c r="I23" i="9"/>
  <c r="N25" i="9"/>
  <c r="R21" i="9"/>
  <c r="H23" i="9"/>
  <c r="R18" i="9"/>
  <c r="R9" i="9"/>
  <c r="S51" i="9"/>
  <c r="T7" i="9"/>
  <c r="R12" i="9"/>
  <c r="T14" i="9"/>
  <c r="S13" i="9"/>
  <c r="S21" i="9"/>
  <c r="I24" i="9"/>
  <c r="C25" i="9"/>
  <c r="S31" i="9"/>
  <c r="S46" i="9"/>
  <c r="J47" i="9"/>
  <c r="S35" i="9"/>
  <c r="R33" i="9"/>
  <c r="T42" i="9"/>
  <c r="M47" i="9"/>
  <c r="M48" i="9"/>
  <c r="T20" i="9"/>
  <c r="S45" i="9"/>
  <c r="T18" i="9"/>
  <c r="Q52" i="9"/>
  <c r="R52" i="9" s="1"/>
  <c r="Q48" i="9"/>
  <c r="T40" i="9"/>
  <c r="T37" i="9"/>
  <c r="H49" i="9"/>
  <c r="S37" i="9"/>
  <c r="R37" i="9"/>
  <c r="S43" i="9"/>
  <c r="J49" i="9"/>
  <c r="E23" i="9"/>
  <c r="R19" i="9"/>
  <c r="D25" i="9"/>
  <c r="D23" i="9"/>
  <c r="R16" i="9"/>
  <c r="J25" i="9"/>
  <c r="S9" i="9"/>
  <c r="R8" i="9"/>
  <c r="S14" i="9"/>
  <c r="S7" i="9"/>
  <c r="T13" i="9"/>
  <c r="T21" i="9"/>
  <c r="G25" i="9"/>
  <c r="O24" i="9"/>
  <c r="R34" i="9"/>
  <c r="T33" i="9"/>
  <c r="S41" i="9"/>
  <c r="R35" i="9"/>
  <c r="K47" i="9"/>
  <c r="L47" i="9"/>
  <c r="Q47" i="9"/>
  <c r="T11" i="9"/>
  <c r="R45" i="9"/>
  <c r="S44" i="9"/>
  <c r="R7" i="9"/>
  <c r="J24" i="9"/>
  <c r="K23" i="9"/>
  <c r="J23" i="9"/>
  <c r="S22" i="9"/>
  <c r="R17" i="9"/>
  <c r="P23" i="9"/>
  <c r="R22" i="9"/>
  <c r="B25" i="9"/>
  <c r="T16" i="9"/>
  <c r="T8" i="9"/>
  <c r="T35" i="9"/>
  <c r="J48" i="9"/>
  <c r="R38" i="9"/>
  <c r="S38" i="9"/>
  <c r="R36" i="9"/>
  <c r="S10" i="9"/>
  <c r="T34" i="9"/>
  <c r="T19" i="9"/>
  <c r="S32" i="9"/>
  <c r="R32" i="9"/>
  <c r="T45" i="9"/>
  <c r="K72" i="13"/>
  <c r="K71" i="13"/>
  <c r="S32" i="13"/>
  <c r="R32" i="13"/>
  <c r="J96" i="13"/>
  <c r="J95" i="13"/>
  <c r="C97" i="13"/>
  <c r="N24" i="13"/>
  <c r="F49" i="13"/>
  <c r="R35" i="13"/>
  <c r="S35" i="13"/>
  <c r="H72" i="13"/>
  <c r="H71" i="13"/>
  <c r="R9" i="13"/>
  <c r="D25" i="13"/>
  <c r="S9" i="13"/>
  <c r="Q48" i="13"/>
  <c r="G48" i="13"/>
  <c r="J71" i="13"/>
  <c r="C73" i="13"/>
  <c r="J72" i="13"/>
  <c r="P23" i="13"/>
  <c r="E96" i="13"/>
  <c r="E95" i="13"/>
  <c r="O48" i="13"/>
  <c r="J73" i="13"/>
  <c r="C75" i="13"/>
  <c r="C71" i="13"/>
  <c r="R84" i="13"/>
  <c r="R66" i="13"/>
  <c r="R88" i="13"/>
  <c r="D95" i="13"/>
  <c r="I71" i="13"/>
  <c r="R45" i="13"/>
  <c r="H73" i="13"/>
  <c r="S61" i="13"/>
  <c r="R61" i="13"/>
  <c r="R40" i="13"/>
  <c r="P48" i="13"/>
  <c r="F25" i="13"/>
  <c r="S62" i="13"/>
  <c r="D71" i="13"/>
  <c r="S17" i="13"/>
  <c r="Q28" i="13"/>
  <c r="R28" i="13" s="1"/>
  <c r="Q23" i="13"/>
  <c r="Q24" i="13"/>
  <c r="R44" i="13"/>
  <c r="J48" i="13"/>
  <c r="S82" i="13"/>
  <c r="R82" i="13"/>
  <c r="E48" i="13"/>
  <c r="E47" i="13"/>
  <c r="K97" i="13"/>
  <c r="F72" i="13"/>
  <c r="R70" i="13"/>
  <c r="S66" i="13"/>
  <c r="S37" i="13"/>
  <c r="S15" i="13"/>
  <c r="B75" i="13"/>
  <c r="B71" i="13"/>
  <c r="B73" i="13"/>
  <c r="R55" i="13"/>
  <c r="B72" i="13"/>
  <c r="S55" i="13"/>
  <c r="G97" i="13"/>
  <c r="T52" i="13"/>
  <c r="S52" i="13"/>
  <c r="R52" i="13"/>
  <c r="J24" i="13"/>
  <c r="C25" i="13"/>
  <c r="J23" i="13"/>
  <c r="N48" i="13"/>
  <c r="N47" i="13"/>
  <c r="R14" i="13"/>
  <c r="G24" i="13"/>
  <c r="R13" i="13"/>
  <c r="S13" i="13"/>
  <c r="H25" i="13"/>
  <c r="S65" i="13"/>
  <c r="M95" i="13"/>
  <c r="Q97" i="13"/>
  <c r="C48" i="13"/>
  <c r="R18" i="13"/>
  <c r="C96" i="13"/>
  <c r="C95" i="13"/>
  <c r="H48" i="13"/>
  <c r="H47" i="13"/>
  <c r="S41" i="13"/>
  <c r="N49" i="13"/>
  <c r="R43" i="13"/>
  <c r="S43" i="13"/>
  <c r="J49" i="13"/>
  <c r="R39" i="13"/>
  <c r="S39" i="13"/>
  <c r="D99" i="13"/>
  <c r="R99" i="13" s="1"/>
  <c r="D96" i="13"/>
  <c r="H49" i="13"/>
  <c r="D47" i="13"/>
  <c r="B97" i="13"/>
  <c r="N97" i="13"/>
  <c r="Q47" i="13"/>
  <c r="O25" i="13"/>
  <c r="D97" i="13"/>
  <c r="R83" i="13"/>
  <c r="R85" i="13"/>
  <c r="N95" i="13"/>
  <c r="T100" i="13"/>
  <c r="S100" i="13"/>
  <c r="R100" i="13"/>
  <c r="F73" i="13"/>
  <c r="S59" i="13"/>
  <c r="R59" i="13"/>
  <c r="I73" i="13"/>
  <c r="S56" i="13"/>
  <c r="R56" i="13"/>
  <c r="S84" i="13"/>
  <c r="K96" i="13"/>
  <c r="K95" i="13"/>
  <c r="K23" i="13"/>
  <c r="I72" i="13"/>
  <c r="C47" i="13"/>
  <c r="B49" i="13"/>
  <c r="B51" i="13"/>
  <c r="R31" i="13"/>
  <c r="B48" i="13"/>
  <c r="S31" i="13"/>
  <c r="I27" i="13"/>
  <c r="I24" i="13"/>
  <c r="R38" i="13"/>
  <c r="S38" i="13"/>
  <c r="H23" i="13"/>
  <c r="H24" i="13"/>
  <c r="M71" i="13"/>
  <c r="P25" i="13"/>
  <c r="Q73" i="13"/>
  <c r="S42" i="13"/>
  <c r="R42" i="13"/>
  <c r="L95" i="13"/>
  <c r="L96" i="13"/>
  <c r="Q49" i="13"/>
  <c r="F96" i="13"/>
  <c r="F95" i="13"/>
  <c r="M97" i="13"/>
  <c r="I47" i="13"/>
  <c r="S80" i="13"/>
  <c r="R80" i="13"/>
  <c r="G49" i="13"/>
  <c r="E49" i="13"/>
  <c r="R21" i="13"/>
  <c r="S79" i="13"/>
  <c r="H96" i="13"/>
  <c r="R91" i="13"/>
  <c r="J97" i="13"/>
  <c r="S87" i="13"/>
  <c r="R87" i="13"/>
  <c r="S64" i="13"/>
  <c r="R64" i="13"/>
  <c r="O96" i="13"/>
  <c r="O95" i="13"/>
  <c r="S22" i="13"/>
  <c r="S33" i="13"/>
  <c r="N23" i="13"/>
  <c r="R37" i="13"/>
  <c r="M23" i="13"/>
  <c r="S60" i="13"/>
  <c r="R60" i="13"/>
  <c r="G73" i="13"/>
  <c r="S34" i="13"/>
  <c r="R34" i="13"/>
  <c r="L47" i="13"/>
  <c r="L48" i="13"/>
  <c r="R19" i="13"/>
  <c r="B25" i="13"/>
  <c r="S7" i="13"/>
  <c r="B24" i="13"/>
  <c r="R7" i="13"/>
  <c r="B27" i="13"/>
  <c r="S19" i="13"/>
  <c r="P73" i="13"/>
  <c r="S69" i="13"/>
  <c r="R69" i="13"/>
  <c r="S16" i="13"/>
  <c r="R16" i="13"/>
  <c r="E73" i="13"/>
  <c r="O97" i="13"/>
  <c r="E24" i="13"/>
  <c r="E23" i="13"/>
  <c r="R41" i="13"/>
  <c r="L49" i="13"/>
  <c r="F23" i="13"/>
  <c r="Q72" i="13"/>
  <c r="Q76" i="13"/>
  <c r="T76" i="13" s="1"/>
  <c r="Q71" i="13"/>
  <c r="R79" i="13"/>
  <c r="B96" i="13"/>
  <c r="D73" i="13"/>
  <c r="S57" i="13"/>
  <c r="R57" i="13"/>
  <c r="S86" i="13"/>
  <c r="R86" i="13"/>
  <c r="S85" i="13"/>
  <c r="F48" i="13"/>
  <c r="F47" i="13"/>
  <c r="D49" i="13"/>
  <c r="I23" i="13"/>
  <c r="S27" i="9"/>
  <c r="R27" i="9"/>
  <c r="R28" i="9"/>
  <c r="S28" i="9"/>
  <c r="S4" i="9"/>
  <c r="AP263" i="1"/>
  <c r="E93" i="1" s="1"/>
  <c r="AP262" i="1"/>
  <c r="F87" i="1" s="1"/>
  <c r="AP261" i="1"/>
  <c r="O88" i="1" s="1"/>
  <c r="AP260" i="1"/>
  <c r="L94" i="1" s="1"/>
  <c r="AP259" i="1"/>
  <c r="K81" i="1" s="1"/>
  <c r="AP258" i="1"/>
  <c r="P83" i="1" s="1"/>
  <c r="AP257" i="1"/>
  <c r="I84" i="1" s="1"/>
  <c r="AP256" i="1"/>
  <c r="B82" i="1" s="1"/>
  <c r="AP255" i="1"/>
  <c r="G91" i="1" s="1"/>
  <c r="AP254" i="1"/>
  <c r="D89" i="1" s="1"/>
  <c r="AP253" i="1"/>
  <c r="M90" i="1" s="1"/>
  <c r="M99" i="1" s="1"/>
  <c r="AP252" i="1"/>
  <c r="N92" i="1" s="1"/>
  <c r="AP251" i="1"/>
  <c r="Q79" i="1" s="1"/>
  <c r="AP250" i="1"/>
  <c r="J85" i="1" s="1"/>
  <c r="AP249" i="1"/>
  <c r="C86" i="1" s="1"/>
  <c r="AP248" i="1"/>
  <c r="H80" i="1" s="1"/>
  <c r="AP247" i="1"/>
  <c r="H79" i="1" s="1"/>
  <c r="AP246" i="1"/>
  <c r="C85" i="1" s="1"/>
  <c r="AP245" i="1"/>
  <c r="J86" i="1" s="1"/>
  <c r="J100" i="1" s="1"/>
  <c r="AP244" i="1"/>
  <c r="Q80" i="1" s="1"/>
  <c r="AP243" i="1"/>
  <c r="N91" i="1" s="1"/>
  <c r="N99" i="1" s="1"/>
  <c r="AP242" i="1"/>
  <c r="M89" i="1" s="1"/>
  <c r="AP241" i="1"/>
  <c r="D90" i="1" s="1"/>
  <c r="AP240" i="1"/>
  <c r="G92" i="1" s="1"/>
  <c r="AP239" i="1"/>
  <c r="B81" i="1" s="1"/>
  <c r="AP238" i="1"/>
  <c r="I83" i="1" s="1"/>
  <c r="AP237" i="1"/>
  <c r="P84" i="1" s="1"/>
  <c r="AP236" i="1"/>
  <c r="K82" i="1" s="1"/>
  <c r="AP235" i="1"/>
  <c r="L93" i="1" s="1"/>
  <c r="AP234" i="1"/>
  <c r="O87" i="1" s="1"/>
  <c r="AP233" i="1"/>
  <c r="F88" i="1" s="1"/>
  <c r="AP232" i="1"/>
  <c r="E94" i="1" s="1"/>
  <c r="AP231" i="1"/>
  <c r="N87" i="1" s="1"/>
  <c r="AP230" i="1"/>
  <c r="M93" i="1" s="1"/>
  <c r="AP229" i="1"/>
  <c r="D94" i="1" s="1"/>
  <c r="AP228" i="1"/>
  <c r="G88" i="1" s="1"/>
  <c r="AP227" i="1"/>
  <c r="H83" i="1" s="1"/>
  <c r="AP226" i="1"/>
  <c r="C81" i="1" s="1"/>
  <c r="AP225" i="1"/>
  <c r="J82" i="1" s="1"/>
  <c r="AP224" i="1"/>
  <c r="Q84" i="1" s="1"/>
  <c r="AP223" i="1"/>
  <c r="L89" i="1" s="1"/>
  <c r="L99" i="1" s="1"/>
  <c r="AP222" i="1"/>
  <c r="O91" i="1" s="1"/>
  <c r="AP221" i="1"/>
  <c r="F92" i="1" s="1"/>
  <c r="AP220" i="1"/>
  <c r="E90" i="1" s="1"/>
  <c r="AP219" i="1"/>
  <c r="B85" i="1" s="1"/>
  <c r="AP218" i="1"/>
  <c r="I79" i="1" s="1"/>
  <c r="AP217" i="1"/>
  <c r="P80" i="1" s="1"/>
  <c r="P100" i="1" s="1"/>
  <c r="AP216" i="1"/>
  <c r="K86" i="1" s="1"/>
  <c r="AP215" i="1"/>
  <c r="K85" i="1" s="1"/>
  <c r="K100" i="1" s="1"/>
  <c r="AP214" i="1"/>
  <c r="P79" i="1" s="1"/>
  <c r="AP213" i="1"/>
  <c r="I80" i="1" s="1"/>
  <c r="AP212" i="1"/>
  <c r="B86" i="1" s="1"/>
  <c r="AP211" i="1"/>
  <c r="E89" i="1" s="1"/>
  <c r="AP210" i="1"/>
  <c r="F91" i="1" s="1"/>
  <c r="AP209" i="1"/>
  <c r="O92" i="1" s="1"/>
  <c r="O99" i="1" s="1"/>
  <c r="AP208" i="1"/>
  <c r="L90" i="1" s="1"/>
  <c r="AP207" i="1"/>
  <c r="Q83" i="1" s="1"/>
  <c r="AP206" i="1"/>
  <c r="J81" i="1" s="1"/>
  <c r="AP205" i="1"/>
  <c r="C82" i="1" s="1"/>
  <c r="AP204" i="1"/>
  <c r="H84" i="1" s="1"/>
  <c r="AP203" i="1"/>
  <c r="G87" i="1" s="1"/>
  <c r="AP202" i="1"/>
  <c r="D93" i="1" s="1"/>
  <c r="AP201" i="1"/>
  <c r="M94" i="1" s="1"/>
  <c r="AP200" i="1"/>
  <c r="N88" i="1" s="1"/>
  <c r="AP199" i="1"/>
  <c r="L80" i="1" s="1"/>
  <c r="AP198" i="1"/>
  <c r="O86" i="1" s="1"/>
  <c r="AP197" i="1"/>
  <c r="F85" i="1" s="1"/>
  <c r="AP196" i="1"/>
  <c r="E79" i="1" s="1"/>
  <c r="AP195" i="1"/>
  <c r="B92" i="1" s="1"/>
  <c r="AP194" i="1"/>
  <c r="I90" i="1" s="1"/>
  <c r="AP193" i="1"/>
  <c r="P89" i="1" s="1"/>
  <c r="AP192" i="1"/>
  <c r="K91" i="1" s="1"/>
  <c r="AP191" i="1"/>
  <c r="N82" i="1" s="1"/>
  <c r="N100" i="1" s="1"/>
  <c r="AP190" i="1"/>
  <c r="M84" i="1" s="1"/>
  <c r="AP189" i="1"/>
  <c r="D83" i="1" s="1"/>
  <c r="AP188" i="1"/>
  <c r="G81" i="1" s="1"/>
  <c r="AP187" i="1"/>
  <c r="H94" i="1" s="1"/>
  <c r="AP186" i="1"/>
  <c r="C88" i="1" s="1"/>
  <c r="AP185" i="1"/>
  <c r="J87" i="1" s="1"/>
  <c r="AP184" i="1"/>
  <c r="Q93" i="1" s="1"/>
  <c r="AP183" i="1"/>
  <c r="Q94" i="1" s="1"/>
  <c r="Q99" i="1" s="1"/>
  <c r="AP182" i="1"/>
  <c r="J88" i="1" s="1"/>
  <c r="AP181" i="1"/>
  <c r="C87" i="1" s="1"/>
  <c r="AP180" i="1"/>
  <c r="H93" i="1" s="1"/>
  <c r="AP179" i="1"/>
  <c r="G82" i="1" s="1"/>
  <c r="AP178" i="1"/>
  <c r="D84" i="1" s="1"/>
  <c r="AP177" i="1"/>
  <c r="M83" i="1" s="1"/>
  <c r="M100" i="1" s="1"/>
  <c r="AP176" i="1"/>
  <c r="N81" i="1" s="1"/>
  <c r="AP175" i="1"/>
  <c r="K92" i="1" s="1"/>
  <c r="AP174" i="1"/>
  <c r="P90" i="1" s="1"/>
  <c r="AP173" i="1"/>
  <c r="I89" i="1" s="1"/>
  <c r="AP172" i="1"/>
  <c r="B91" i="1" s="1"/>
  <c r="AP171" i="1"/>
  <c r="E80" i="1" s="1"/>
  <c r="AP170" i="1"/>
  <c r="F86" i="1" s="1"/>
  <c r="AP169" i="1"/>
  <c r="O85" i="1" s="1"/>
  <c r="AP168" i="1"/>
  <c r="L79" i="1" s="1"/>
  <c r="AP167" i="1"/>
  <c r="G86" i="1" s="1"/>
  <c r="AP166" i="1"/>
  <c r="D80" i="1" s="1"/>
  <c r="AP165" i="1"/>
  <c r="M79" i="1" s="1"/>
  <c r="AP164" i="1"/>
  <c r="N85" i="1" s="1"/>
  <c r="AP163" i="1"/>
  <c r="Q90" i="1" s="1"/>
  <c r="AP162" i="1"/>
  <c r="J92" i="1" s="1"/>
  <c r="AP161" i="1"/>
  <c r="C91" i="1" s="1"/>
  <c r="AP160" i="1"/>
  <c r="H89" i="1" s="1"/>
  <c r="AP159" i="1"/>
  <c r="E84" i="1" s="1"/>
  <c r="AP158" i="1"/>
  <c r="F82" i="1" s="1"/>
  <c r="AP157" i="1"/>
  <c r="O81" i="1" s="1"/>
  <c r="O100" i="1" s="1"/>
  <c r="AP156" i="1"/>
  <c r="L83" i="1" s="1"/>
  <c r="AP155" i="1"/>
  <c r="K88" i="1" s="1"/>
  <c r="K99" i="1" s="1"/>
  <c r="AP154" i="1"/>
  <c r="P94" i="1" s="1"/>
  <c r="AP153" i="1"/>
  <c r="I93" i="1" s="1"/>
  <c r="AP152" i="1"/>
  <c r="B87" i="1" s="1"/>
  <c r="AP151" i="1"/>
  <c r="B88" i="1" s="1"/>
  <c r="AP150" i="1"/>
  <c r="I94" i="1" s="1"/>
  <c r="AP149" i="1"/>
  <c r="P93" i="1" s="1"/>
  <c r="P99" i="1" s="1"/>
  <c r="AP148" i="1"/>
  <c r="K87" i="1" s="1"/>
  <c r="AP147" i="1"/>
  <c r="L84" i="1" s="1"/>
  <c r="L100" i="1" s="1"/>
  <c r="AP146" i="1"/>
  <c r="O82" i="1" s="1"/>
  <c r="AP145" i="1"/>
  <c r="F81" i="1" s="1"/>
  <c r="AP144" i="1"/>
  <c r="E83" i="1" s="1"/>
  <c r="AP143" i="1"/>
  <c r="H90" i="1" s="1"/>
  <c r="AP142" i="1"/>
  <c r="C92" i="1" s="1"/>
  <c r="AP141" i="1"/>
  <c r="J91" i="1" s="1"/>
  <c r="AP140" i="1"/>
  <c r="Q89" i="1" s="1"/>
  <c r="AP139" i="1"/>
  <c r="N86" i="1" s="1"/>
  <c r="AP138" i="1"/>
  <c r="M80" i="1" s="1"/>
  <c r="AP137" i="1"/>
  <c r="D79" i="1" s="1"/>
  <c r="AP136" i="1"/>
  <c r="G85" i="1" s="1"/>
  <c r="AP135" i="1"/>
  <c r="P92" i="1" s="1"/>
  <c r="AP134" i="1"/>
  <c r="K90" i="1" s="1"/>
  <c r="AP133" i="1"/>
  <c r="B89" i="1" s="1"/>
  <c r="AP132" i="1"/>
  <c r="I91" i="1" s="1"/>
  <c r="AP131" i="1"/>
  <c r="F80" i="1" s="1"/>
  <c r="AP130" i="1"/>
  <c r="E86" i="1" s="1"/>
  <c r="AP129" i="1"/>
  <c r="L85" i="1" s="1"/>
  <c r="AP128" i="1"/>
  <c r="O79" i="1" s="1"/>
  <c r="AP127" i="1"/>
  <c r="J94" i="1" s="1"/>
  <c r="AP126" i="1"/>
  <c r="Q88" i="1" s="1"/>
  <c r="AP125" i="1"/>
  <c r="H87" i="1" s="1"/>
  <c r="AP124" i="1"/>
  <c r="C93" i="1" s="1"/>
  <c r="C100" i="1" s="1"/>
  <c r="AP123" i="1"/>
  <c r="D82" i="1" s="1"/>
  <c r="AP122" i="1"/>
  <c r="G84" i="1" s="1"/>
  <c r="G99" i="1" s="1"/>
  <c r="AP121" i="1"/>
  <c r="N83" i="1" s="1"/>
  <c r="AP120" i="1"/>
  <c r="M81" i="1" s="1"/>
  <c r="AP119" i="1"/>
  <c r="M82" i="1" s="1"/>
  <c r="AP118" i="1"/>
  <c r="N84" i="1" s="1"/>
  <c r="AP117" i="1"/>
  <c r="G83" i="1" s="1"/>
  <c r="AP116" i="1"/>
  <c r="D81" i="1" s="1"/>
  <c r="D99" i="1" s="1"/>
  <c r="AP115" i="1"/>
  <c r="C94" i="1" s="1"/>
  <c r="AP114" i="1"/>
  <c r="H88" i="1" s="1"/>
  <c r="H100" i="1" s="1"/>
  <c r="AP113" i="1"/>
  <c r="Q87" i="1" s="1"/>
  <c r="AP112" i="1"/>
  <c r="J93" i="1" s="1"/>
  <c r="AP111" i="1"/>
  <c r="O80" i="1" s="1"/>
  <c r="AP110" i="1"/>
  <c r="L86" i="1" s="1"/>
  <c r="AP109" i="1"/>
  <c r="E85" i="1" s="1"/>
  <c r="AP108" i="1"/>
  <c r="F79" i="1" s="1"/>
  <c r="AP107" i="1"/>
  <c r="I92" i="1" s="1"/>
  <c r="AP106" i="1"/>
  <c r="B90" i="1" s="1"/>
  <c r="AP105" i="1"/>
  <c r="K89" i="1" s="1"/>
  <c r="AP104" i="1"/>
  <c r="P91" i="1" s="1"/>
  <c r="AP103" i="1"/>
  <c r="C90" i="1" s="1"/>
  <c r="AP102" i="1"/>
  <c r="H92" i="1" s="1"/>
  <c r="AP101" i="1"/>
  <c r="Q91" i="1" s="1"/>
  <c r="AP100" i="1"/>
  <c r="J89" i="1" s="1"/>
  <c r="AP99" i="1"/>
  <c r="M86" i="1" s="1"/>
  <c r="AP98" i="1"/>
  <c r="N80" i="1" s="1"/>
  <c r="AP97" i="1"/>
  <c r="G79" i="1" s="1"/>
  <c r="AP96" i="1"/>
  <c r="D85" i="1" s="1"/>
  <c r="AP95" i="1"/>
  <c r="I88" i="1" s="1"/>
  <c r="AP94" i="1"/>
  <c r="B94" i="1" s="1"/>
  <c r="AP93" i="1"/>
  <c r="K93" i="1" s="1"/>
  <c r="AP92" i="1"/>
  <c r="P87" i="1" s="1"/>
  <c r="AP91" i="1"/>
  <c r="O84" i="1" s="1"/>
  <c r="AP90" i="1"/>
  <c r="L82" i="1" s="1"/>
  <c r="AP89" i="1"/>
  <c r="E81" i="1" s="1"/>
  <c r="AP88" i="1"/>
  <c r="F83" i="1" s="1"/>
  <c r="F99" i="1" s="1"/>
  <c r="AP87" i="1"/>
  <c r="F84" i="1" s="1"/>
  <c r="AP86" i="1"/>
  <c r="E82" i="1" s="1"/>
  <c r="E99" i="1" s="1"/>
  <c r="AP85" i="1"/>
  <c r="L81" i="1" s="1"/>
  <c r="AP84" i="1"/>
  <c r="O83" i="1" s="1"/>
  <c r="AP83" i="1"/>
  <c r="P88" i="1" s="1"/>
  <c r="AP82" i="1"/>
  <c r="K94" i="1" s="1"/>
  <c r="AP81" i="1"/>
  <c r="B93" i="1" s="1"/>
  <c r="AP80" i="1"/>
  <c r="I87" i="1" s="1"/>
  <c r="I100" i="1" s="1"/>
  <c r="AP79" i="1"/>
  <c r="D86" i="1" s="1"/>
  <c r="AP78" i="1"/>
  <c r="G80" i="1" s="1"/>
  <c r="AP77" i="1"/>
  <c r="N79" i="1" s="1"/>
  <c r="AP76" i="1"/>
  <c r="M85" i="1" s="1"/>
  <c r="AP75" i="1"/>
  <c r="J90" i="1" s="1"/>
  <c r="AP74" i="1"/>
  <c r="Q92" i="1" s="1"/>
  <c r="AP73" i="1"/>
  <c r="H91" i="1" s="1"/>
  <c r="AP72" i="1"/>
  <c r="C89" i="1" s="1"/>
  <c r="AP71" i="1"/>
  <c r="I81" i="1" s="1"/>
  <c r="AP70" i="1"/>
  <c r="B83" i="1" s="1"/>
  <c r="AP69" i="1"/>
  <c r="K84" i="1" s="1"/>
  <c r="AP68" i="1"/>
  <c r="P82" i="1" s="1"/>
  <c r="AP67" i="1"/>
  <c r="O93" i="1" s="1"/>
  <c r="AP66" i="1"/>
  <c r="L87" i="1" s="1"/>
  <c r="AP65" i="1"/>
  <c r="E88" i="1" s="1"/>
  <c r="AP64" i="1"/>
  <c r="F94" i="1" s="1"/>
  <c r="AP63" i="1"/>
  <c r="C79" i="1" s="1"/>
  <c r="AP62" i="1"/>
  <c r="H85" i="1" s="1"/>
  <c r="H99" i="1" s="1"/>
  <c r="AP61" i="1"/>
  <c r="Q86" i="1" s="1"/>
  <c r="AP60" i="1"/>
  <c r="J80" i="1" s="1"/>
  <c r="AP59" i="1"/>
  <c r="M91" i="1" s="1"/>
  <c r="AP58" i="1"/>
  <c r="N89" i="1" s="1"/>
  <c r="AP57" i="1"/>
  <c r="G90" i="1" s="1"/>
  <c r="AP56" i="1"/>
  <c r="D92" i="1" s="1"/>
  <c r="D100" i="1" s="1"/>
  <c r="AP55" i="1"/>
  <c r="D91" i="1" s="1"/>
  <c r="AP54" i="1"/>
  <c r="G89" i="1" s="1"/>
  <c r="G100" i="1" s="1"/>
  <c r="AP53" i="1"/>
  <c r="N90" i="1" s="1"/>
  <c r="AP52" i="1"/>
  <c r="M92" i="1" s="1"/>
  <c r="AP51" i="1"/>
  <c r="J79" i="1" s="1"/>
  <c r="AP50" i="1"/>
  <c r="Q85" i="1" s="1"/>
  <c r="AP49" i="1"/>
  <c r="H86" i="1" s="1"/>
  <c r="AP48" i="1"/>
  <c r="C80" i="1" s="1"/>
  <c r="C99" i="1" s="1"/>
  <c r="AP47" i="1"/>
  <c r="F93" i="1" s="1"/>
  <c r="AP46" i="1"/>
  <c r="E87" i="1" s="1"/>
  <c r="AP45" i="1"/>
  <c r="L88" i="1" s="1"/>
  <c r="AP44" i="1"/>
  <c r="O94" i="1" s="1"/>
  <c r="AP43" i="1"/>
  <c r="P81" i="1" s="1"/>
  <c r="AP42" i="1"/>
  <c r="K83" i="1" s="1"/>
  <c r="AP41" i="1"/>
  <c r="B84" i="1" s="1"/>
  <c r="AP40" i="1"/>
  <c r="I82" i="1" s="1"/>
  <c r="AP39" i="1"/>
  <c r="J83" i="1" s="1"/>
  <c r="AP38" i="1"/>
  <c r="Q81" i="1" s="1"/>
  <c r="AP37" i="1"/>
  <c r="H82" i="1" s="1"/>
  <c r="AP36" i="1"/>
  <c r="C84" i="1" s="1"/>
  <c r="AP35" i="1"/>
  <c r="D87" i="1" s="1"/>
  <c r="AP34" i="1"/>
  <c r="G93" i="1" s="1"/>
  <c r="AP33" i="1"/>
  <c r="N94" i="1" s="1"/>
  <c r="AP32" i="1"/>
  <c r="M88" i="1" s="1"/>
  <c r="AP31" i="1"/>
  <c r="P85" i="1" s="1"/>
  <c r="AP30" i="1"/>
  <c r="K79" i="1" s="1"/>
  <c r="AP29" i="1"/>
  <c r="AP28" i="1"/>
  <c r="I86" i="1" s="1"/>
  <c r="I99" i="1" s="1"/>
  <c r="AP27" i="1"/>
  <c r="F89" i="1" s="1"/>
  <c r="AP26" i="1"/>
  <c r="E91" i="1" s="1"/>
  <c r="E100" i="1" s="1"/>
  <c r="G21" i="1"/>
  <c r="AP24" i="1"/>
  <c r="O90" i="1" s="1"/>
  <c r="AP23" i="1"/>
  <c r="O89" i="1" s="1"/>
  <c r="AP22" i="1"/>
  <c r="L91" i="1" s="1"/>
  <c r="AP21" i="1"/>
  <c r="E92" i="1" s="1"/>
  <c r="AP20" i="1"/>
  <c r="F90" i="1" s="1"/>
  <c r="F100" i="1" s="1"/>
  <c r="AP19" i="1"/>
  <c r="I85" i="1" s="1"/>
  <c r="AP18" i="1"/>
  <c r="B79" i="1" s="1"/>
  <c r="AP17" i="1"/>
  <c r="K80" i="1" s="1"/>
  <c r="AP16" i="1"/>
  <c r="P86" i="1" s="1"/>
  <c r="AP15" i="1"/>
  <c r="M87" i="1" s="1"/>
  <c r="AP14" i="1"/>
  <c r="N93" i="1" s="1"/>
  <c r="AP13" i="1"/>
  <c r="AP12" i="1"/>
  <c r="D88" i="1" s="1"/>
  <c r="AP11" i="1"/>
  <c r="C83" i="1" s="1"/>
  <c r="AP10" i="1"/>
  <c r="H81" i="1" s="1"/>
  <c r="AP9" i="1"/>
  <c r="Q82" i="1" s="1"/>
  <c r="AP8" i="1"/>
  <c r="J84" i="1" s="1"/>
  <c r="S4" i="1"/>
  <c r="R28" i="12" l="1"/>
  <c r="S28" i="12"/>
  <c r="R76" i="12"/>
  <c r="S76" i="12"/>
  <c r="S27" i="12"/>
  <c r="R27" i="12"/>
  <c r="R75" i="12"/>
  <c r="S75" i="12"/>
  <c r="S99" i="12"/>
  <c r="R99" i="12"/>
  <c r="R51" i="12"/>
  <c r="S51" i="12"/>
  <c r="R52" i="12"/>
  <c r="S52" i="12"/>
  <c r="R100" i="12"/>
  <c r="S100" i="12"/>
  <c r="S99" i="13"/>
  <c r="S52" i="9"/>
  <c r="T51" i="13"/>
  <c r="R51" i="13"/>
  <c r="S51" i="13"/>
  <c r="T99" i="13"/>
  <c r="R75" i="13"/>
  <c r="T75" i="13"/>
  <c r="S75" i="13"/>
  <c r="T28" i="13"/>
  <c r="T27" i="13"/>
  <c r="S27" i="13"/>
  <c r="R27" i="13"/>
  <c r="S28" i="13"/>
  <c r="R76" i="13"/>
  <c r="S76" i="13"/>
  <c r="K95" i="1"/>
  <c r="K96" i="1"/>
  <c r="P95" i="1"/>
  <c r="P96" i="1"/>
  <c r="I97" i="1"/>
  <c r="G97" i="1"/>
  <c r="J96" i="1"/>
  <c r="J95" i="1"/>
  <c r="C97" i="1"/>
  <c r="C95" i="1"/>
  <c r="C96" i="1"/>
  <c r="R88" i="1"/>
  <c r="S88" i="1"/>
  <c r="S92" i="1"/>
  <c r="R92" i="1"/>
  <c r="H97" i="1"/>
  <c r="S85" i="1"/>
  <c r="R85" i="1"/>
  <c r="S81" i="1"/>
  <c r="D97" i="1"/>
  <c r="R81" i="1"/>
  <c r="H96" i="1"/>
  <c r="H95" i="1"/>
  <c r="Q96" i="1"/>
  <c r="Q100" i="1"/>
  <c r="Q95" i="1"/>
  <c r="S91" i="1"/>
  <c r="S79" i="1"/>
  <c r="B99" i="1"/>
  <c r="R79" i="1"/>
  <c r="B100" i="1"/>
  <c r="S94" i="1"/>
  <c r="R90" i="1"/>
  <c r="S90" i="1"/>
  <c r="I96" i="1"/>
  <c r="I95" i="1"/>
  <c r="F95" i="1"/>
  <c r="F96" i="1"/>
  <c r="Q97" i="1"/>
  <c r="O95" i="1"/>
  <c r="O96" i="1"/>
  <c r="S87" i="1"/>
  <c r="R87" i="1"/>
  <c r="J97" i="1"/>
  <c r="L95" i="1"/>
  <c r="L96" i="1"/>
  <c r="N97" i="1"/>
  <c r="R91" i="1"/>
  <c r="E96" i="1"/>
  <c r="E95" i="1"/>
  <c r="S86" i="1"/>
  <c r="R86" i="1"/>
  <c r="R82" i="1"/>
  <c r="S82" i="1"/>
  <c r="F97" i="1"/>
  <c r="R83" i="1"/>
  <c r="E97" i="1"/>
  <c r="G94" i="1"/>
  <c r="R94" i="1" s="1"/>
  <c r="B80" i="1"/>
  <c r="R84" i="1"/>
  <c r="S84" i="1"/>
  <c r="N95" i="1"/>
  <c r="N96" i="1"/>
  <c r="S93" i="1"/>
  <c r="R93" i="1"/>
  <c r="G96" i="1"/>
  <c r="G95" i="1"/>
  <c r="M97" i="1"/>
  <c r="R89" i="1"/>
  <c r="S89" i="1"/>
  <c r="L97" i="1"/>
  <c r="D96" i="1"/>
  <c r="D95" i="1"/>
  <c r="O97" i="1"/>
  <c r="M95" i="1"/>
  <c r="M96" i="1"/>
  <c r="J99" i="1"/>
  <c r="K97" i="1"/>
  <c r="S83" i="1"/>
  <c r="O17" i="1"/>
  <c r="I61" i="1"/>
  <c r="J36" i="1"/>
  <c r="D15" i="1"/>
  <c r="J59" i="1"/>
  <c r="I38" i="1"/>
  <c r="I51" i="1" s="1"/>
  <c r="F17" i="1"/>
  <c r="P61" i="1"/>
  <c r="C36" i="1"/>
  <c r="J7" i="1"/>
  <c r="D67" i="1"/>
  <c r="O46" i="1"/>
  <c r="D19" i="1"/>
  <c r="J55" i="1"/>
  <c r="I34" i="1"/>
  <c r="P9" i="1"/>
  <c r="M44" i="1"/>
  <c r="F69" i="1"/>
  <c r="F21" i="1"/>
  <c r="C32" i="1"/>
  <c r="P57" i="1"/>
  <c r="O21" i="1"/>
  <c r="J32" i="1"/>
  <c r="I57" i="1"/>
  <c r="I9" i="1"/>
  <c r="O69" i="1"/>
  <c r="D44" i="1"/>
  <c r="D52" i="1" s="1"/>
  <c r="C7" i="1"/>
  <c r="M67" i="1"/>
  <c r="F46" i="1"/>
  <c r="F12" i="1"/>
  <c r="P64" i="1"/>
  <c r="C41" i="1"/>
  <c r="D14" i="1"/>
  <c r="J66" i="1"/>
  <c r="I39" i="1"/>
  <c r="I52" i="1" s="1"/>
  <c r="C18" i="1"/>
  <c r="M62" i="1"/>
  <c r="F35" i="1"/>
  <c r="F51" i="1" s="1"/>
  <c r="I16" i="1"/>
  <c r="O60" i="1"/>
  <c r="D37" i="1"/>
  <c r="C22" i="1"/>
  <c r="M58" i="1"/>
  <c r="F31" i="1"/>
  <c r="I20" i="1"/>
  <c r="O56" i="1"/>
  <c r="D33" i="1"/>
  <c r="D51" i="1" s="1"/>
  <c r="F8" i="1"/>
  <c r="P68" i="1"/>
  <c r="C45" i="1"/>
  <c r="C52" i="1" s="1"/>
  <c r="D10" i="1"/>
  <c r="J70" i="1"/>
  <c r="I43" i="1"/>
  <c r="B16" i="1"/>
  <c r="L60" i="1"/>
  <c r="L76" i="1" s="1"/>
  <c r="G37" i="1"/>
  <c r="H18" i="1"/>
  <c r="N62" i="1"/>
  <c r="E35" i="1"/>
  <c r="G14" i="1"/>
  <c r="Q66" i="1"/>
  <c r="B39" i="1"/>
  <c r="E12" i="1"/>
  <c r="K64" i="1"/>
  <c r="H41" i="1"/>
  <c r="G10" i="1"/>
  <c r="Q70" i="1"/>
  <c r="Q75" i="1" s="1"/>
  <c r="B43" i="1"/>
  <c r="Q22" i="1"/>
  <c r="Q27" i="1" s="1"/>
  <c r="G58" i="1"/>
  <c r="L31" i="1"/>
  <c r="E8" i="1"/>
  <c r="K68" i="1"/>
  <c r="H45" i="1"/>
  <c r="B20" i="1"/>
  <c r="L56" i="1"/>
  <c r="G33" i="1"/>
  <c r="N10" i="1"/>
  <c r="N28" i="1" s="1"/>
  <c r="H70" i="1"/>
  <c r="K43" i="1"/>
  <c r="N15" i="1"/>
  <c r="H59" i="1"/>
  <c r="K38" i="1"/>
  <c r="L17" i="1"/>
  <c r="L27" i="1" s="1"/>
  <c r="B61" i="1"/>
  <c r="Q36" i="1"/>
  <c r="H7" i="1"/>
  <c r="N67" i="1"/>
  <c r="N75" i="1" s="1"/>
  <c r="E46" i="1"/>
  <c r="B9" i="1"/>
  <c r="L69" i="1"/>
  <c r="G44" i="1"/>
  <c r="E21" i="1"/>
  <c r="H32" i="1"/>
  <c r="K57" i="1"/>
  <c r="G19" i="1"/>
  <c r="Q55" i="1"/>
  <c r="B34" i="1"/>
  <c r="L19" i="1"/>
  <c r="B55" i="1"/>
  <c r="Q34" i="1"/>
  <c r="E19" i="1"/>
  <c r="E28" i="1" s="1"/>
  <c r="K55" i="1"/>
  <c r="H34" i="1"/>
  <c r="Q13" i="1"/>
  <c r="G65" i="1"/>
  <c r="G76" i="1" s="1"/>
  <c r="L40" i="1"/>
  <c r="K11" i="1"/>
  <c r="E63" i="1"/>
  <c r="N42" i="1"/>
  <c r="L15" i="1"/>
  <c r="B59" i="1"/>
  <c r="Q38" i="1"/>
  <c r="N17" i="1"/>
  <c r="H61" i="1"/>
  <c r="H75" i="1" s="1"/>
  <c r="K36" i="1"/>
  <c r="H13" i="1"/>
  <c r="H27" i="1" s="1"/>
  <c r="N65" i="1"/>
  <c r="E40" i="1"/>
  <c r="E10" i="1"/>
  <c r="E27" i="1" s="1"/>
  <c r="K70" i="1"/>
  <c r="H43" i="1"/>
  <c r="G8" i="1"/>
  <c r="Q68" i="1"/>
  <c r="B45" i="1"/>
  <c r="N8" i="1"/>
  <c r="H68" i="1"/>
  <c r="K45" i="1"/>
  <c r="L10" i="1"/>
  <c r="Q43" i="1"/>
  <c r="B70" i="1"/>
  <c r="H16" i="1"/>
  <c r="H28" i="1" s="1"/>
  <c r="N60" i="1"/>
  <c r="E37" i="1"/>
  <c r="B18" i="1"/>
  <c r="L62" i="1"/>
  <c r="G35" i="1"/>
  <c r="E14" i="1"/>
  <c r="K66" i="1"/>
  <c r="H39" i="1"/>
  <c r="G12" i="1"/>
  <c r="G27" i="1" s="1"/>
  <c r="Q64" i="1"/>
  <c r="B41" i="1"/>
  <c r="O10" i="1"/>
  <c r="I70" i="1"/>
  <c r="J43" i="1"/>
  <c r="C20" i="1"/>
  <c r="M56" i="1"/>
  <c r="F33" i="1"/>
  <c r="J20" i="1"/>
  <c r="O33" i="1"/>
  <c r="O52" i="1" s="1"/>
  <c r="D56" i="1"/>
  <c r="P22" i="1"/>
  <c r="F58" i="1"/>
  <c r="M31" i="1"/>
  <c r="D12" i="1"/>
  <c r="J64" i="1"/>
  <c r="I41" i="1"/>
  <c r="F14" i="1"/>
  <c r="P66" i="1"/>
  <c r="C39" i="1"/>
  <c r="P18" i="1"/>
  <c r="F62" i="1"/>
  <c r="M35" i="1"/>
  <c r="M52" i="1" s="1"/>
  <c r="O14" i="1"/>
  <c r="I66" i="1"/>
  <c r="J39" i="1"/>
  <c r="M12" i="1"/>
  <c r="P41" i="1"/>
  <c r="C64" i="1"/>
  <c r="P7" i="1"/>
  <c r="M46" i="1"/>
  <c r="F67" i="1"/>
  <c r="J9" i="1"/>
  <c r="D69" i="1"/>
  <c r="O44" i="1"/>
  <c r="O51" i="1" s="1"/>
  <c r="M21" i="1"/>
  <c r="C57" i="1"/>
  <c r="P32" i="1"/>
  <c r="P52" i="1" s="1"/>
  <c r="O19" i="1"/>
  <c r="I55" i="1"/>
  <c r="J34" i="1"/>
  <c r="C13" i="1"/>
  <c r="M65" i="1"/>
  <c r="F40" i="1"/>
  <c r="I11" i="1"/>
  <c r="O63" i="1"/>
  <c r="D42" i="1"/>
  <c r="P11" i="1"/>
  <c r="M42" i="1"/>
  <c r="M51" i="1" s="1"/>
  <c r="F63" i="1"/>
  <c r="J13" i="1"/>
  <c r="D65" i="1"/>
  <c r="O40" i="1"/>
  <c r="K8" i="1"/>
  <c r="N45" i="1"/>
  <c r="E68" i="1"/>
  <c r="E20" i="1"/>
  <c r="K56" i="1"/>
  <c r="H33" i="1"/>
  <c r="Q10" i="1"/>
  <c r="G70" i="1"/>
  <c r="L43" i="1"/>
  <c r="G22" i="1"/>
  <c r="Q58" i="1"/>
  <c r="B31" i="1"/>
  <c r="N22" i="1"/>
  <c r="H58" i="1"/>
  <c r="K31" i="1"/>
  <c r="H10" i="1"/>
  <c r="N70" i="1"/>
  <c r="E43" i="1"/>
  <c r="E52" i="1" s="1"/>
  <c r="L20" i="1"/>
  <c r="Q33" i="1"/>
  <c r="B56" i="1"/>
  <c r="B8" i="1"/>
  <c r="L68" i="1"/>
  <c r="G45" i="1"/>
  <c r="H14" i="1"/>
  <c r="N66" i="1"/>
  <c r="E39" i="1"/>
  <c r="N18" i="1"/>
  <c r="H62" i="1"/>
  <c r="K35" i="1"/>
  <c r="B12" i="1"/>
  <c r="L64" i="1"/>
  <c r="G41" i="1"/>
  <c r="G52" i="1" s="1"/>
  <c r="L16" i="1"/>
  <c r="Q37" i="1"/>
  <c r="B60" i="1"/>
  <c r="E16" i="1"/>
  <c r="K60" i="1"/>
  <c r="H37" i="1"/>
  <c r="H51" i="1" s="1"/>
  <c r="K12" i="1"/>
  <c r="E64" i="1"/>
  <c r="N41" i="1"/>
  <c r="G18" i="1"/>
  <c r="Q62" i="1"/>
  <c r="B35" i="1"/>
  <c r="Q14" i="1"/>
  <c r="G66" i="1"/>
  <c r="L39" i="1"/>
  <c r="B21" i="1"/>
  <c r="G32" i="1"/>
  <c r="L57" i="1"/>
  <c r="L9" i="1"/>
  <c r="B69" i="1"/>
  <c r="Q44" i="1"/>
  <c r="H19" i="1"/>
  <c r="N55" i="1"/>
  <c r="E34" i="1"/>
  <c r="E51" i="1" s="1"/>
  <c r="N7" i="1"/>
  <c r="H67" i="1"/>
  <c r="K46" i="1"/>
  <c r="G7" i="1"/>
  <c r="Q67" i="1"/>
  <c r="B46" i="1"/>
  <c r="Q19" i="1"/>
  <c r="G55" i="1"/>
  <c r="L34" i="1"/>
  <c r="E9" i="1"/>
  <c r="K69" i="1"/>
  <c r="H44" i="1"/>
  <c r="K21" i="1"/>
  <c r="N32" i="1"/>
  <c r="E57" i="1"/>
  <c r="Q15" i="1"/>
  <c r="G59" i="1"/>
  <c r="L38" i="1"/>
  <c r="G11" i="1"/>
  <c r="Q63" i="1"/>
  <c r="B42" i="1"/>
  <c r="K17" i="1"/>
  <c r="N36" i="1"/>
  <c r="E61" i="1"/>
  <c r="E13" i="1"/>
  <c r="K65" i="1"/>
  <c r="H40" i="1"/>
  <c r="H52" i="1" s="1"/>
  <c r="L13" i="1"/>
  <c r="B65" i="1"/>
  <c r="Q40" i="1"/>
  <c r="B17" i="1"/>
  <c r="L61" i="1"/>
  <c r="G36" i="1"/>
  <c r="G51" i="1" s="1"/>
  <c r="N11" i="1"/>
  <c r="H63" i="1"/>
  <c r="K42" i="1"/>
  <c r="H15" i="1"/>
  <c r="N59" i="1"/>
  <c r="E38" i="1"/>
  <c r="F9" i="1"/>
  <c r="P69" i="1"/>
  <c r="P75" i="1" s="1"/>
  <c r="C44" i="1"/>
  <c r="P21" i="1"/>
  <c r="P27" i="1" s="1"/>
  <c r="M32" i="1"/>
  <c r="F57" i="1"/>
  <c r="D7" i="1"/>
  <c r="J67" i="1"/>
  <c r="I46" i="1"/>
  <c r="J19" i="1"/>
  <c r="D55" i="1"/>
  <c r="O34" i="1"/>
  <c r="C19" i="1"/>
  <c r="M55" i="1"/>
  <c r="F34" i="1"/>
  <c r="M7" i="1"/>
  <c r="C67" i="1"/>
  <c r="P46" i="1"/>
  <c r="I21" i="1"/>
  <c r="D32" i="1"/>
  <c r="O57" i="1"/>
  <c r="O76" i="1" s="1"/>
  <c r="O9" i="1"/>
  <c r="O28" i="1" s="1"/>
  <c r="I69" i="1"/>
  <c r="J44" i="1"/>
  <c r="M11" i="1"/>
  <c r="M28" i="1" s="1"/>
  <c r="C63" i="1"/>
  <c r="P42" i="1"/>
  <c r="C15" i="1"/>
  <c r="M59" i="1"/>
  <c r="M76" i="1" s="1"/>
  <c r="F38" i="1"/>
  <c r="O13" i="1"/>
  <c r="I65" i="1"/>
  <c r="J40" i="1"/>
  <c r="I17" i="1"/>
  <c r="O61" i="1"/>
  <c r="D36" i="1"/>
  <c r="P17" i="1"/>
  <c r="M36" i="1"/>
  <c r="F61" i="1"/>
  <c r="F13" i="1"/>
  <c r="P65" i="1"/>
  <c r="C40" i="1"/>
  <c r="J15" i="1"/>
  <c r="D59" i="1"/>
  <c r="O38" i="1"/>
  <c r="D11" i="1"/>
  <c r="J63" i="1"/>
  <c r="I42" i="1"/>
  <c r="O20" i="1"/>
  <c r="O27" i="1" s="1"/>
  <c r="I56" i="1"/>
  <c r="J33" i="1"/>
  <c r="I8" i="1"/>
  <c r="O68" i="1"/>
  <c r="O75" i="1" s="1"/>
  <c r="D45" i="1"/>
  <c r="M22" i="1"/>
  <c r="P31" i="1"/>
  <c r="C58" i="1"/>
  <c r="C10" i="1"/>
  <c r="M70" i="1"/>
  <c r="F43" i="1"/>
  <c r="J10" i="1"/>
  <c r="O43" i="1"/>
  <c r="D70" i="1"/>
  <c r="D22" i="1"/>
  <c r="J58" i="1"/>
  <c r="I31" i="1"/>
  <c r="P8" i="1"/>
  <c r="P28" i="1" s="1"/>
  <c r="F68" i="1"/>
  <c r="M45" i="1"/>
  <c r="F20" i="1"/>
  <c r="P56" i="1"/>
  <c r="P76" i="1" s="1"/>
  <c r="C33" i="1"/>
  <c r="D18" i="1"/>
  <c r="J62" i="1"/>
  <c r="J76" i="1" s="1"/>
  <c r="I35" i="1"/>
  <c r="J14" i="1"/>
  <c r="J28" i="1" s="1"/>
  <c r="O39" i="1"/>
  <c r="D66" i="1"/>
  <c r="F16" i="1"/>
  <c r="P60" i="1"/>
  <c r="C37" i="1"/>
  <c r="P12" i="1"/>
  <c r="F64" i="1"/>
  <c r="M41" i="1"/>
  <c r="I12" i="1"/>
  <c r="O64" i="1"/>
  <c r="D41" i="1"/>
  <c r="O16" i="1"/>
  <c r="I60" i="1"/>
  <c r="J37" i="1"/>
  <c r="C14" i="1"/>
  <c r="M66" i="1"/>
  <c r="M75" i="1" s="1"/>
  <c r="F39" i="1"/>
  <c r="M18" i="1"/>
  <c r="M27" i="1" s="1"/>
  <c r="P35" i="1"/>
  <c r="C62" i="1"/>
  <c r="I13" i="1"/>
  <c r="O65" i="1"/>
  <c r="D40" i="1"/>
  <c r="C11" i="1"/>
  <c r="M63" i="1"/>
  <c r="F42" i="1"/>
  <c r="F52" i="1" s="1"/>
  <c r="M15" i="1"/>
  <c r="C59" i="1"/>
  <c r="P38" i="1"/>
  <c r="J11" i="1"/>
  <c r="O42" i="1"/>
  <c r="D63" i="1"/>
  <c r="P13" i="1"/>
  <c r="M40" i="1"/>
  <c r="F65" i="1"/>
  <c r="M19" i="1"/>
  <c r="C55" i="1"/>
  <c r="P34" i="1"/>
  <c r="P16" i="1"/>
  <c r="F60" i="1"/>
  <c r="M37" i="1"/>
  <c r="J18" i="1"/>
  <c r="O35" i="1"/>
  <c r="D62" i="1"/>
  <c r="M14" i="1"/>
  <c r="P39" i="1"/>
  <c r="C66" i="1"/>
  <c r="O12" i="1"/>
  <c r="I64" i="1"/>
  <c r="J41" i="1"/>
  <c r="M10" i="1"/>
  <c r="P43" i="1"/>
  <c r="C70" i="1"/>
  <c r="O8" i="1"/>
  <c r="I68" i="1"/>
  <c r="J45" i="1"/>
  <c r="P20" i="1"/>
  <c r="F56" i="1"/>
  <c r="M33" i="1"/>
  <c r="J22" i="1"/>
  <c r="O31" i="1"/>
  <c r="D58" i="1"/>
  <c r="L12" i="1"/>
  <c r="L28" i="1" s="1"/>
  <c r="Q41" i="1"/>
  <c r="B64" i="1"/>
  <c r="N14" i="1"/>
  <c r="H66" i="1"/>
  <c r="K39" i="1"/>
  <c r="Q18" i="1"/>
  <c r="G62" i="1"/>
  <c r="L35" i="1"/>
  <c r="K16" i="1"/>
  <c r="K27" i="1" s="1"/>
  <c r="E60" i="1"/>
  <c r="N37" i="1"/>
  <c r="K20" i="1"/>
  <c r="E56" i="1"/>
  <c r="N33" i="1"/>
  <c r="L8" i="1"/>
  <c r="Q45" i="1"/>
  <c r="B68" i="1"/>
  <c r="H22" i="1"/>
  <c r="N58" i="1"/>
  <c r="N76" i="1" s="1"/>
  <c r="E31" i="1"/>
  <c r="E17" i="1"/>
  <c r="K61" i="1"/>
  <c r="K76" i="1" s="1"/>
  <c r="H36" i="1"/>
  <c r="K13" i="1"/>
  <c r="K28" i="1" s="1"/>
  <c r="N40" i="1"/>
  <c r="E65" i="1"/>
  <c r="G15" i="1"/>
  <c r="Q59" i="1"/>
  <c r="B38" i="1"/>
  <c r="Q11" i="1"/>
  <c r="G63" i="1"/>
  <c r="L42" i="1"/>
  <c r="H11" i="1"/>
  <c r="N63" i="1"/>
  <c r="E42" i="1"/>
  <c r="B13" i="1"/>
  <c r="L65" i="1"/>
  <c r="L75" i="1" s="1"/>
  <c r="G40" i="1"/>
  <c r="N19" i="1"/>
  <c r="N27" i="1" s="1"/>
  <c r="H55" i="1"/>
  <c r="K34" i="1"/>
  <c r="L21" i="1"/>
  <c r="B57" i="1"/>
  <c r="Q32" i="1"/>
  <c r="K9" i="1"/>
  <c r="E69" i="1"/>
  <c r="N44" i="1"/>
  <c r="Q7" i="1"/>
  <c r="L46" i="1"/>
  <c r="G67" i="1"/>
  <c r="B7" i="1"/>
  <c r="L67" i="1"/>
  <c r="G46" i="1"/>
  <c r="H9" i="1"/>
  <c r="N69" i="1"/>
  <c r="E44" i="1"/>
  <c r="N21" i="1"/>
  <c r="K32" i="1"/>
  <c r="H57" i="1"/>
  <c r="Q9" i="1"/>
  <c r="G69" i="1"/>
  <c r="L44" i="1"/>
  <c r="K7" i="1"/>
  <c r="E67" i="1"/>
  <c r="E76" i="1" s="1"/>
  <c r="N46" i="1"/>
  <c r="G17" i="1"/>
  <c r="G28" i="1" s="1"/>
  <c r="Q61" i="1"/>
  <c r="B36" i="1"/>
  <c r="E15" i="1"/>
  <c r="K59" i="1"/>
  <c r="H38" i="1"/>
  <c r="B11" i="1"/>
  <c r="L63" i="1"/>
  <c r="G42" i="1"/>
  <c r="K22" i="1"/>
  <c r="N31" i="1"/>
  <c r="E58" i="1"/>
  <c r="E75" i="1" s="1"/>
  <c r="Q20" i="1"/>
  <c r="G56" i="1"/>
  <c r="L33" i="1"/>
  <c r="H20" i="1"/>
  <c r="N56" i="1"/>
  <c r="E33" i="1"/>
  <c r="B22" i="1"/>
  <c r="L58" i="1"/>
  <c r="G31" i="1"/>
  <c r="N12" i="1"/>
  <c r="H64" i="1"/>
  <c r="H76" i="1" s="1"/>
  <c r="K41" i="1"/>
  <c r="L14" i="1"/>
  <c r="Q39" i="1"/>
  <c r="B66" i="1"/>
  <c r="K18" i="1"/>
  <c r="E62" i="1"/>
  <c r="N35" i="1"/>
  <c r="Q16" i="1"/>
  <c r="G60" i="1"/>
  <c r="L37" i="1"/>
  <c r="I22" i="1"/>
  <c r="O58" i="1"/>
  <c r="D31" i="1"/>
  <c r="M8" i="1"/>
  <c r="P45" i="1"/>
  <c r="P51" i="1" s="1"/>
  <c r="C68" i="1"/>
  <c r="D8" i="1"/>
  <c r="J68" i="1"/>
  <c r="I45" i="1"/>
  <c r="F10" i="1"/>
  <c r="P70" i="1"/>
  <c r="C43" i="1"/>
  <c r="J16" i="1"/>
  <c r="D60" i="1"/>
  <c r="O37" i="1"/>
  <c r="I18" i="1"/>
  <c r="O62" i="1"/>
  <c r="D35" i="1"/>
  <c r="C16" i="1"/>
  <c r="M60" i="1"/>
  <c r="F37" i="1"/>
  <c r="F19" i="1"/>
  <c r="P55" i="1"/>
  <c r="C34" i="1"/>
  <c r="D21" i="1"/>
  <c r="I32" i="1"/>
  <c r="J57" i="1"/>
  <c r="C9" i="1"/>
  <c r="M69" i="1"/>
  <c r="F44" i="1"/>
  <c r="I7" i="1"/>
  <c r="O67" i="1"/>
  <c r="D46" i="1"/>
  <c r="M17" i="1"/>
  <c r="C61" i="1"/>
  <c r="P36" i="1"/>
  <c r="O15" i="1"/>
  <c r="I59" i="1"/>
  <c r="J38" i="1"/>
  <c r="J52" i="1" s="1"/>
  <c r="F15" i="1"/>
  <c r="P59" i="1"/>
  <c r="C38" i="1"/>
  <c r="D17" i="1"/>
  <c r="J61" i="1"/>
  <c r="I36" i="1"/>
  <c r="P14" i="1"/>
  <c r="F66" i="1"/>
  <c r="F76" i="1" s="1"/>
  <c r="M39" i="1"/>
  <c r="F18" i="1"/>
  <c r="F28" i="1" s="1"/>
  <c r="P62" i="1"/>
  <c r="C35" i="1"/>
  <c r="J12" i="1"/>
  <c r="D64" i="1"/>
  <c r="O41" i="1"/>
  <c r="D16" i="1"/>
  <c r="J60" i="1"/>
  <c r="I37" i="1"/>
  <c r="M16" i="1"/>
  <c r="P37" i="1"/>
  <c r="C60" i="1"/>
  <c r="C12" i="1"/>
  <c r="M64" i="1"/>
  <c r="F41" i="1"/>
  <c r="O18" i="1"/>
  <c r="I62" i="1"/>
  <c r="I75" i="1" s="1"/>
  <c r="J35" i="1"/>
  <c r="I14" i="1"/>
  <c r="I27" i="1" s="1"/>
  <c r="O66" i="1"/>
  <c r="D39" i="1"/>
  <c r="C8" i="1"/>
  <c r="C27" i="1" s="1"/>
  <c r="M68" i="1"/>
  <c r="F45" i="1"/>
  <c r="M20" i="1"/>
  <c r="P33" i="1"/>
  <c r="C56" i="1"/>
  <c r="C75" i="1" s="1"/>
  <c r="I10" i="1"/>
  <c r="O70" i="1"/>
  <c r="D43" i="1"/>
  <c r="O22" i="1"/>
  <c r="I58" i="1"/>
  <c r="J31" i="1"/>
  <c r="F22" i="1"/>
  <c r="P58" i="1"/>
  <c r="C31" i="1"/>
  <c r="P10" i="1"/>
  <c r="F70" i="1"/>
  <c r="M43" i="1"/>
  <c r="D20" i="1"/>
  <c r="D28" i="1" s="1"/>
  <c r="J56" i="1"/>
  <c r="I33" i="1"/>
  <c r="J8" i="1"/>
  <c r="O45" i="1"/>
  <c r="D68" i="1"/>
  <c r="D76" i="1" s="1"/>
  <c r="I15" i="1"/>
  <c r="I28" i="1" s="1"/>
  <c r="O59" i="1"/>
  <c r="D38" i="1"/>
  <c r="O11" i="1"/>
  <c r="I63" i="1"/>
  <c r="I76" i="1" s="1"/>
  <c r="J42" i="1"/>
  <c r="C17" i="1"/>
  <c r="F36" i="1"/>
  <c r="M61" i="1"/>
  <c r="M13" i="1"/>
  <c r="C65" i="1"/>
  <c r="P40" i="1"/>
  <c r="D13" i="1"/>
  <c r="J65" i="1"/>
  <c r="I40" i="1"/>
  <c r="J17" i="1"/>
  <c r="D61" i="1"/>
  <c r="O36" i="1"/>
  <c r="F11" i="1"/>
  <c r="F27" i="1" s="1"/>
  <c r="P63" i="1"/>
  <c r="C42" i="1"/>
  <c r="P15" i="1"/>
  <c r="M38" i="1"/>
  <c r="F59" i="1"/>
  <c r="F75" i="1" s="1"/>
  <c r="J21" i="1"/>
  <c r="D57" i="1"/>
  <c r="D75" i="1" s="1"/>
  <c r="O32" i="1"/>
  <c r="D9" i="1"/>
  <c r="D27" i="1" s="1"/>
  <c r="J69" i="1"/>
  <c r="I44" i="1"/>
  <c r="P19" i="1"/>
  <c r="M34" i="1"/>
  <c r="F55" i="1"/>
  <c r="F7" i="1"/>
  <c r="P67" i="1"/>
  <c r="C46" i="1"/>
  <c r="O7" i="1"/>
  <c r="I67" i="1"/>
  <c r="J46" i="1"/>
  <c r="I19" i="1"/>
  <c r="O55" i="1"/>
  <c r="D34" i="1"/>
  <c r="M9" i="1"/>
  <c r="C69" i="1"/>
  <c r="C76" i="1" s="1"/>
  <c r="P44" i="1"/>
  <c r="C21" i="1"/>
  <c r="C28" i="1" s="1"/>
  <c r="F32" i="1"/>
  <c r="M57" i="1"/>
  <c r="E11" i="1"/>
  <c r="K63" i="1"/>
  <c r="H42" i="1"/>
  <c r="K15" i="1"/>
  <c r="E59" i="1"/>
  <c r="N38" i="1"/>
  <c r="G13" i="1"/>
  <c r="Q65" i="1"/>
  <c r="B40" i="1"/>
  <c r="Q17" i="1"/>
  <c r="G61" i="1"/>
  <c r="L36" i="1"/>
  <c r="L52" i="1" s="1"/>
  <c r="H17" i="1"/>
  <c r="N61" i="1"/>
  <c r="E36" i="1"/>
  <c r="N13" i="1"/>
  <c r="H65" i="1"/>
  <c r="K40" i="1"/>
  <c r="K51" i="1" s="1"/>
  <c r="B15" i="1"/>
  <c r="L59" i="1"/>
  <c r="G38" i="1"/>
  <c r="L11" i="1"/>
  <c r="B63" i="1"/>
  <c r="Q42" i="1"/>
  <c r="N9" i="1"/>
  <c r="H69" i="1"/>
  <c r="K44" i="1"/>
  <c r="H21" i="1"/>
  <c r="E32" i="1"/>
  <c r="N57" i="1"/>
  <c r="L7" i="1"/>
  <c r="B67" i="1"/>
  <c r="Q46" i="1"/>
  <c r="Q51" i="1" s="1"/>
  <c r="B19" i="1"/>
  <c r="L55" i="1"/>
  <c r="G34" i="1"/>
  <c r="K19" i="1"/>
  <c r="E55" i="1"/>
  <c r="N34" i="1"/>
  <c r="N52" i="1" s="1"/>
  <c r="E7" i="1"/>
  <c r="K67" i="1"/>
  <c r="H46" i="1"/>
  <c r="Q21" i="1"/>
  <c r="L32" i="1"/>
  <c r="G57" i="1"/>
  <c r="G9" i="1"/>
  <c r="Q69" i="1"/>
  <c r="B44" i="1"/>
  <c r="L18" i="1"/>
  <c r="Q35" i="1"/>
  <c r="B62" i="1"/>
  <c r="B14" i="1"/>
  <c r="L66" i="1"/>
  <c r="G39" i="1"/>
  <c r="N16" i="1"/>
  <c r="H60" i="1"/>
  <c r="K37" i="1"/>
  <c r="K52" i="1" s="1"/>
  <c r="H12" i="1"/>
  <c r="N64" i="1"/>
  <c r="E41" i="1"/>
  <c r="Q12" i="1"/>
  <c r="G64" i="1"/>
  <c r="L41" i="1"/>
  <c r="L51" i="1" s="1"/>
  <c r="G16" i="1"/>
  <c r="Q60" i="1"/>
  <c r="B37" i="1"/>
  <c r="K14" i="1"/>
  <c r="E66" i="1"/>
  <c r="N39" i="1"/>
  <c r="E18" i="1"/>
  <c r="K62" i="1"/>
  <c r="H35" i="1"/>
  <c r="G20" i="1"/>
  <c r="Q56" i="1"/>
  <c r="B33" i="1"/>
  <c r="Q8" i="1"/>
  <c r="G68" i="1"/>
  <c r="L45" i="1"/>
  <c r="E22" i="1"/>
  <c r="K58" i="1"/>
  <c r="H31" i="1"/>
  <c r="K10" i="1"/>
  <c r="N43" i="1"/>
  <c r="N51" i="1" s="1"/>
  <c r="E70" i="1"/>
  <c r="B10" i="1"/>
  <c r="L70" i="1"/>
  <c r="G43" i="1"/>
  <c r="L22" i="1"/>
  <c r="Q31" i="1"/>
  <c r="B58" i="1"/>
  <c r="H8" i="1"/>
  <c r="N68" i="1"/>
  <c r="E45" i="1"/>
  <c r="N20" i="1"/>
  <c r="H56" i="1"/>
  <c r="K33" i="1"/>
  <c r="S2" i="1"/>
  <c r="P97" i="1" l="1"/>
  <c r="R99" i="1"/>
  <c r="S99" i="1"/>
  <c r="T99" i="1"/>
  <c r="R80" i="1"/>
  <c r="S80" i="1"/>
  <c r="B95" i="1"/>
  <c r="O25" i="1"/>
  <c r="R100" i="1"/>
  <c r="T100" i="1"/>
  <c r="S100" i="1"/>
  <c r="B97" i="1"/>
  <c r="G23" i="1"/>
  <c r="B96" i="1"/>
  <c r="G24" i="1"/>
  <c r="F23" i="1"/>
  <c r="M73" i="1"/>
  <c r="D23" i="1"/>
  <c r="Q25" i="1"/>
  <c r="N25" i="1"/>
  <c r="E73" i="1"/>
  <c r="D48" i="1"/>
  <c r="D47" i="1"/>
  <c r="P47" i="1"/>
  <c r="P48" i="1"/>
  <c r="M24" i="1"/>
  <c r="M23" i="1"/>
  <c r="S17" i="1"/>
  <c r="L25" i="1"/>
  <c r="R17" i="1"/>
  <c r="O49" i="1"/>
  <c r="C24" i="1"/>
  <c r="C23" i="1"/>
  <c r="C51" i="1"/>
  <c r="S32" i="1"/>
  <c r="R32" i="1"/>
  <c r="Q52" i="1"/>
  <c r="Q48" i="1"/>
  <c r="Q47" i="1"/>
  <c r="R40" i="1"/>
  <c r="S40" i="1"/>
  <c r="F71" i="1"/>
  <c r="E49" i="1"/>
  <c r="J75" i="1"/>
  <c r="K73" i="1"/>
  <c r="D72" i="1"/>
  <c r="D71" i="1"/>
  <c r="D24" i="1"/>
  <c r="B52" i="1"/>
  <c r="S46" i="1"/>
  <c r="R46" i="1"/>
  <c r="R12" i="1"/>
  <c r="S12" i="1"/>
  <c r="K48" i="1"/>
  <c r="K47" i="1"/>
  <c r="I72" i="1"/>
  <c r="I71" i="1"/>
  <c r="P49" i="1"/>
  <c r="S45" i="1"/>
  <c r="R45" i="1"/>
  <c r="S21" i="1"/>
  <c r="S34" i="1"/>
  <c r="R34" i="1"/>
  <c r="S9" i="1"/>
  <c r="R9" i="1"/>
  <c r="D25" i="1"/>
  <c r="R39" i="1"/>
  <c r="S39" i="1"/>
  <c r="J49" i="1"/>
  <c r="R16" i="1"/>
  <c r="S16" i="1"/>
  <c r="E71" i="1"/>
  <c r="E72" i="1"/>
  <c r="P72" i="1"/>
  <c r="P71" i="1"/>
  <c r="S60" i="1"/>
  <c r="G75" i="1"/>
  <c r="R38" i="1"/>
  <c r="S38" i="1"/>
  <c r="R60" i="1"/>
  <c r="E25" i="1"/>
  <c r="H23" i="1"/>
  <c r="H24" i="1"/>
  <c r="L48" i="1"/>
  <c r="L47" i="1"/>
  <c r="R21" i="1"/>
  <c r="R10" i="1"/>
  <c r="S10" i="1"/>
  <c r="H47" i="1"/>
  <c r="H48" i="1"/>
  <c r="G49" i="1"/>
  <c r="S66" i="1"/>
  <c r="R66" i="1"/>
  <c r="B28" i="1"/>
  <c r="R22" i="1"/>
  <c r="S22" i="1"/>
  <c r="N48" i="1"/>
  <c r="N47" i="1"/>
  <c r="R36" i="1"/>
  <c r="S36" i="1"/>
  <c r="Q28" i="1"/>
  <c r="Q23" i="1"/>
  <c r="Q24" i="1"/>
  <c r="H72" i="1"/>
  <c r="H71" i="1"/>
  <c r="E48" i="1"/>
  <c r="E47" i="1"/>
  <c r="K25" i="1"/>
  <c r="J27" i="1"/>
  <c r="S14" i="1"/>
  <c r="R14" i="1"/>
  <c r="M25" i="1"/>
  <c r="K24" i="1"/>
  <c r="K23" i="1"/>
  <c r="B25" i="1"/>
  <c r="B24" i="1"/>
  <c r="B27" i="1"/>
  <c r="B23" i="1"/>
  <c r="S7" i="1"/>
  <c r="R7" i="1"/>
  <c r="R57" i="1"/>
  <c r="D73" i="1"/>
  <c r="S57" i="1"/>
  <c r="J73" i="1"/>
  <c r="M49" i="1"/>
  <c r="G25" i="1"/>
  <c r="I49" i="1"/>
  <c r="I47" i="1"/>
  <c r="I48" i="1"/>
  <c r="S56" i="1"/>
  <c r="M72" i="1"/>
  <c r="M71" i="1"/>
  <c r="R65" i="1"/>
  <c r="S65" i="1"/>
  <c r="L73" i="1"/>
  <c r="R42" i="1"/>
  <c r="S42" i="1"/>
  <c r="N24" i="1"/>
  <c r="N23" i="1"/>
  <c r="R8" i="1"/>
  <c r="S8" i="1"/>
  <c r="I25" i="1"/>
  <c r="S59" i="1"/>
  <c r="R59" i="1"/>
  <c r="F73" i="1"/>
  <c r="Q76" i="1"/>
  <c r="Q71" i="1"/>
  <c r="Q72" i="1"/>
  <c r="S61" i="1"/>
  <c r="H73" i="1"/>
  <c r="R61" i="1"/>
  <c r="C73" i="1"/>
  <c r="J71" i="1"/>
  <c r="J72" i="1"/>
  <c r="J24" i="1"/>
  <c r="J23" i="1"/>
  <c r="C25" i="1"/>
  <c r="S58" i="1"/>
  <c r="R58" i="1"/>
  <c r="H49" i="1"/>
  <c r="R37" i="1"/>
  <c r="S37" i="1"/>
  <c r="S19" i="1"/>
  <c r="R19" i="1"/>
  <c r="I23" i="1"/>
  <c r="I24" i="1"/>
  <c r="S68" i="1"/>
  <c r="R68" i="1"/>
  <c r="Q49" i="1"/>
  <c r="O73" i="1"/>
  <c r="N72" i="1"/>
  <c r="N71" i="1"/>
  <c r="B51" i="1"/>
  <c r="B47" i="1"/>
  <c r="B48" i="1"/>
  <c r="B49" i="1"/>
  <c r="R31" i="1"/>
  <c r="S31" i="1"/>
  <c r="R20" i="1"/>
  <c r="S20" i="1"/>
  <c r="O72" i="1"/>
  <c r="O71" i="1"/>
  <c r="O23" i="1"/>
  <c r="O24" i="1"/>
  <c r="Q73" i="1"/>
  <c r="S11" i="1"/>
  <c r="F25" i="1"/>
  <c r="R11" i="1"/>
  <c r="S13" i="1"/>
  <c r="H25" i="1"/>
  <c r="R13" i="1"/>
  <c r="F72" i="1"/>
  <c r="F24" i="1"/>
  <c r="P25" i="1"/>
  <c r="R44" i="1"/>
  <c r="S44" i="1"/>
  <c r="E23" i="1"/>
  <c r="E24" i="1"/>
  <c r="N73" i="1"/>
  <c r="R67" i="1"/>
  <c r="S67" i="1"/>
  <c r="C49" i="1"/>
  <c r="J48" i="1"/>
  <c r="J47" i="1"/>
  <c r="S33" i="1"/>
  <c r="D49" i="1"/>
  <c r="R33" i="1"/>
  <c r="S62" i="1"/>
  <c r="R62" i="1"/>
  <c r="L72" i="1"/>
  <c r="L71" i="1"/>
  <c r="L23" i="1"/>
  <c r="L24" i="1"/>
  <c r="R63" i="1"/>
  <c r="J25" i="1"/>
  <c r="S15" i="1"/>
  <c r="R15" i="1"/>
  <c r="C47" i="1"/>
  <c r="C48" i="1"/>
  <c r="I73" i="1"/>
  <c r="G47" i="1"/>
  <c r="G48" i="1"/>
  <c r="R64" i="1"/>
  <c r="O48" i="1"/>
  <c r="O47" i="1"/>
  <c r="C71" i="1"/>
  <c r="C72" i="1"/>
  <c r="S63" i="1"/>
  <c r="G72" i="1"/>
  <c r="G71" i="1"/>
  <c r="P73" i="1"/>
  <c r="S69" i="1"/>
  <c r="R69" i="1"/>
  <c r="S35" i="1"/>
  <c r="R35" i="1"/>
  <c r="F49" i="1"/>
  <c r="R56" i="1"/>
  <c r="P23" i="1"/>
  <c r="P24" i="1"/>
  <c r="J51" i="1"/>
  <c r="K49" i="1"/>
  <c r="M47" i="1"/>
  <c r="M48" i="1"/>
  <c r="S41" i="1"/>
  <c r="L49" i="1"/>
  <c r="R41" i="1"/>
  <c r="R18" i="1"/>
  <c r="S18" i="1"/>
  <c r="B76" i="1"/>
  <c r="S70" i="1"/>
  <c r="R70" i="1"/>
  <c r="K72" i="1"/>
  <c r="K71" i="1"/>
  <c r="R55" i="1"/>
  <c r="B75" i="1"/>
  <c r="B72" i="1"/>
  <c r="B71" i="1"/>
  <c r="S55" i="1"/>
  <c r="B73" i="1"/>
  <c r="S43" i="1"/>
  <c r="R43" i="1"/>
  <c r="N49" i="1"/>
  <c r="S64" i="1"/>
  <c r="K75" i="1"/>
  <c r="F48" i="1"/>
  <c r="F47" i="1"/>
  <c r="G73" i="1"/>
  <c r="S51" i="1" l="1"/>
  <c r="S75" i="1"/>
  <c r="R75" i="1"/>
  <c r="T75" i="1"/>
  <c r="S28" i="1"/>
  <c r="R28" i="1"/>
  <c r="T28" i="1"/>
  <c r="S76" i="1"/>
  <c r="T76" i="1"/>
  <c r="R76" i="1"/>
  <c r="T51" i="1"/>
  <c r="R51" i="1"/>
  <c r="T27" i="1"/>
  <c r="S27" i="1"/>
  <c r="R27" i="1"/>
  <c r="S52" i="1"/>
  <c r="T52" i="1"/>
  <c r="R52" i="1"/>
</calcChain>
</file>

<file path=xl/sharedStrings.xml><?xml version="1.0" encoding="utf-8"?>
<sst xmlns="http://schemas.openxmlformats.org/spreadsheetml/2006/main" count="13799" uniqueCount="325">
  <si>
    <t>S1</t>
  </si>
  <si>
    <t>S2</t>
  </si>
  <si>
    <t>S3</t>
  </si>
  <si>
    <t>D1</t>
  </si>
  <si>
    <t>D2</t>
  </si>
  <si>
    <t>D3</t>
  </si>
  <si>
    <t>D4</t>
  </si>
  <si>
    <t>A1</t>
  </si>
  <si>
    <t>J3</t>
  </si>
  <si>
    <t>F7</t>
  </si>
  <si>
    <t>M5</t>
  </si>
  <si>
    <t>D6</t>
  </si>
  <si>
    <t>K8</t>
  </si>
  <si>
    <t>G4</t>
  </si>
  <si>
    <t>P2</t>
  </si>
  <si>
    <t>I16</t>
  </si>
  <si>
    <t>B14</t>
  </si>
  <si>
    <t>N10</t>
  </si>
  <si>
    <t>E12</t>
  </si>
  <si>
    <t>L11</t>
  </si>
  <si>
    <t>C9</t>
  </si>
  <si>
    <t>O13</t>
  </si>
  <si>
    <t>H15</t>
  </si>
  <si>
    <t>J14</t>
  </si>
  <si>
    <t>A16</t>
  </si>
  <si>
    <t>M12</t>
  </si>
  <si>
    <t>F10</t>
  </si>
  <si>
    <t>K9</t>
  </si>
  <si>
    <t>D11</t>
  </si>
  <si>
    <t>P15</t>
  </si>
  <si>
    <t>G13</t>
  </si>
  <si>
    <t>B3</t>
  </si>
  <si>
    <t>I1</t>
  </si>
  <si>
    <t>E5</t>
  </si>
  <si>
    <t>N7</t>
  </si>
  <si>
    <t>C8</t>
  </si>
  <si>
    <t>L6</t>
  </si>
  <si>
    <t>H2</t>
  </si>
  <si>
    <t>O4</t>
  </si>
  <si>
    <t>G6</t>
  </si>
  <si>
    <t>P8</t>
  </si>
  <si>
    <t>K2</t>
  </si>
  <si>
    <t>F1</t>
  </si>
  <si>
    <t>M3</t>
  </si>
  <si>
    <t>A7</t>
  </si>
  <si>
    <t>J5</t>
  </si>
  <si>
    <t>O11</t>
  </si>
  <si>
    <t>H9</t>
  </si>
  <si>
    <t>L13</t>
  </si>
  <si>
    <t>C15</t>
  </si>
  <si>
    <t>N16</t>
  </si>
  <si>
    <t>E14</t>
  </si>
  <si>
    <t>I10</t>
  </si>
  <si>
    <t>B12</t>
  </si>
  <si>
    <t>P9</t>
  </si>
  <si>
    <t>G11</t>
  </si>
  <si>
    <t>K15</t>
  </si>
  <si>
    <t>D13</t>
  </si>
  <si>
    <t>M14</t>
  </si>
  <si>
    <t>F16</t>
  </si>
  <si>
    <t>J12</t>
  </si>
  <si>
    <t>A10</t>
  </si>
  <si>
    <t>H8</t>
  </si>
  <si>
    <t>O6</t>
  </si>
  <si>
    <t>C2</t>
  </si>
  <si>
    <t>L4</t>
  </si>
  <si>
    <t>E3</t>
  </si>
  <si>
    <t>N1</t>
  </si>
  <si>
    <t>B5</t>
  </si>
  <si>
    <t>I7</t>
  </si>
  <si>
    <t>F4</t>
  </si>
  <si>
    <t>M2</t>
  </si>
  <si>
    <t>A6</t>
  </si>
  <si>
    <t>J8</t>
  </si>
  <si>
    <t>G7</t>
  </si>
  <si>
    <t>P5</t>
  </si>
  <si>
    <t>K3</t>
  </si>
  <si>
    <t>N13</t>
  </si>
  <si>
    <t>E15</t>
  </si>
  <si>
    <t>I11</t>
  </si>
  <si>
    <t>B9</t>
  </si>
  <si>
    <t>O10</t>
  </si>
  <si>
    <t>H12</t>
  </si>
  <si>
    <t>L16</t>
  </si>
  <si>
    <t>C14</t>
  </si>
  <si>
    <t>M15</t>
  </si>
  <si>
    <t>F13</t>
  </si>
  <si>
    <t>J9</t>
  </si>
  <si>
    <t>A11</t>
  </si>
  <si>
    <t>P12</t>
  </si>
  <si>
    <t>G10</t>
  </si>
  <si>
    <t>K14</t>
  </si>
  <si>
    <t>D16</t>
  </si>
  <si>
    <t>E2</t>
  </si>
  <si>
    <t>N4</t>
  </si>
  <si>
    <t>B8</t>
  </si>
  <si>
    <t>I6</t>
  </si>
  <si>
    <t>H5</t>
  </si>
  <si>
    <t>O7</t>
  </si>
  <si>
    <t>C3</t>
  </si>
  <si>
    <t>L1</t>
  </si>
  <si>
    <t>D7</t>
  </si>
  <si>
    <t>K5</t>
  </si>
  <si>
    <t>G1</t>
  </si>
  <si>
    <t>P3</t>
  </si>
  <si>
    <t>A4</t>
  </si>
  <si>
    <t>J2</t>
  </si>
  <si>
    <t>F6</t>
  </si>
  <si>
    <t>M8</t>
  </si>
  <si>
    <t>L10</t>
  </si>
  <si>
    <t>C12</t>
  </si>
  <si>
    <t>O16</t>
  </si>
  <si>
    <t>H14</t>
  </si>
  <si>
    <t>I13</t>
  </si>
  <si>
    <t>B15</t>
  </si>
  <si>
    <t>N11</t>
  </si>
  <si>
    <t>E9</t>
  </si>
  <si>
    <t>K12</t>
  </si>
  <si>
    <t>D10</t>
  </si>
  <si>
    <t>P14</t>
  </si>
  <si>
    <t>G16</t>
  </si>
  <si>
    <t>J15</t>
  </si>
  <si>
    <t>A13</t>
  </si>
  <si>
    <t>M9</t>
  </si>
  <si>
    <t>F11</t>
  </si>
  <si>
    <t>C5</t>
  </si>
  <si>
    <t>L7</t>
  </si>
  <si>
    <t>H3</t>
  </si>
  <si>
    <t>O1</t>
  </si>
  <si>
    <t>B2</t>
  </si>
  <si>
    <t>I4</t>
  </si>
  <si>
    <t>E8</t>
  </si>
  <si>
    <t>N6</t>
  </si>
  <si>
    <t>C11</t>
  </si>
  <si>
    <t>L9</t>
  </si>
  <si>
    <t>H13</t>
  </si>
  <si>
    <t>O15</t>
  </si>
  <si>
    <t>B16</t>
  </si>
  <si>
    <t>I14</t>
  </si>
  <si>
    <t>E10</t>
  </si>
  <si>
    <t>N12</t>
  </si>
  <si>
    <t>K6</t>
  </si>
  <si>
    <t>D8</t>
  </si>
  <si>
    <t>P4</t>
  </si>
  <si>
    <t>G2</t>
  </si>
  <si>
    <t>J1</t>
  </si>
  <si>
    <t>A3</t>
  </si>
  <si>
    <t>M7</t>
  </si>
  <si>
    <t>F5</t>
  </si>
  <si>
    <t>L8</t>
  </si>
  <si>
    <t>C6</t>
  </si>
  <si>
    <t>O2</t>
  </si>
  <si>
    <t>H4</t>
  </si>
  <si>
    <t>I3</t>
  </si>
  <si>
    <t>B1</t>
  </si>
  <si>
    <t>N5</t>
  </si>
  <si>
    <t>E7</t>
  </si>
  <si>
    <t>D9</t>
  </si>
  <si>
    <t>K11</t>
  </si>
  <si>
    <t>G15</t>
  </si>
  <si>
    <t>P13</t>
  </si>
  <si>
    <t>A14</t>
  </si>
  <si>
    <t>J16</t>
  </si>
  <si>
    <t>F12</t>
  </si>
  <si>
    <t>M10</t>
  </si>
  <si>
    <t>E16</t>
  </si>
  <si>
    <t>N14</t>
  </si>
  <si>
    <t>B10</t>
  </si>
  <si>
    <t>I12</t>
  </si>
  <si>
    <t>H11</t>
  </si>
  <si>
    <t>O9</t>
  </si>
  <si>
    <t>C13</t>
  </si>
  <si>
    <t>L15</t>
  </si>
  <si>
    <t>M1</t>
  </si>
  <si>
    <t>F3</t>
  </si>
  <si>
    <t>J7</t>
  </si>
  <si>
    <t>A5</t>
  </si>
  <si>
    <t>P6</t>
  </si>
  <si>
    <t>G8</t>
  </si>
  <si>
    <t>K4</t>
  </si>
  <si>
    <t>N3</t>
  </si>
  <si>
    <t>E1</t>
  </si>
  <si>
    <t>I5</t>
  </si>
  <si>
    <t>B7</t>
  </si>
  <si>
    <t>O8</t>
  </si>
  <si>
    <t>H6</t>
  </si>
  <si>
    <t>L2</t>
  </si>
  <si>
    <t>C4</t>
  </si>
  <si>
    <t>F14</t>
  </si>
  <si>
    <t>M16</t>
  </si>
  <si>
    <t>A12</t>
  </si>
  <si>
    <t>J10</t>
  </si>
  <si>
    <t>G9</t>
  </si>
  <si>
    <t>P11</t>
  </si>
  <si>
    <t>D15</t>
  </si>
  <si>
    <t>K13</t>
  </si>
  <si>
    <t>H10</t>
  </si>
  <si>
    <t>O12</t>
  </si>
  <si>
    <t>C16</t>
  </si>
  <si>
    <t>L14</t>
  </si>
  <si>
    <t>E13</t>
  </si>
  <si>
    <t>N15</t>
  </si>
  <si>
    <t>B11</t>
  </si>
  <si>
    <t>I9</t>
  </si>
  <si>
    <t>P7</t>
  </si>
  <si>
    <t>G5</t>
  </si>
  <si>
    <t>K1</t>
  </si>
  <si>
    <t>M4</t>
  </si>
  <si>
    <t>F2</t>
  </si>
  <si>
    <t>J6</t>
  </si>
  <si>
    <t>A8</t>
  </si>
  <si>
    <t>O5</t>
  </si>
  <si>
    <t>H7</t>
  </si>
  <si>
    <t>L3</t>
  </si>
  <si>
    <t>C1</t>
  </si>
  <si>
    <t>N2</t>
  </si>
  <si>
    <t>E4</t>
  </si>
  <si>
    <t>I8</t>
  </si>
  <si>
    <t>B6</t>
  </si>
  <si>
    <t>G12</t>
  </si>
  <si>
    <t>P10</t>
  </si>
  <si>
    <t>D14</t>
  </si>
  <si>
    <t>K16</t>
  </si>
  <si>
    <t>F15</t>
  </si>
  <si>
    <t>M13</t>
  </si>
  <si>
    <t>A9</t>
  </si>
  <si>
    <t>J11</t>
  </si>
  <si>
    <t>B13</t>
  </si>
  <si>
    <t>I15</t>
  </si>
  <si>
    <t>E11</t>
  </si>
  <si>
    <t>N9</t>
  </si>
  <si>
    <t>C10</t>
  </si>
  <si>
    <t>L12</t>
  </si>
  <si>
    <t>H16</t>
  </si>
  <si>
    <t>O14</t>
  </si>
  <si>
    <t>J4</t>
  </si>
  <si>
    <t>A2</t>
  </si>
  <si>
    <t>M6</t>
  </si>
  <si>
    <t>F8</t>
  </si>
  <si>
    <t>K7</t>
  </si>
  <si>
    <t>D5</t>
  </si>
  <si>
    <t>P1</t>
  </si>
  <si>
    <t>G3</t>
  </si>
  <si>
    <t>I2</t>
  </si>
  <si>
    <t>B4</t>
  </si>
  <si>
    <t>N8</t>
  </si>
  <si>
    <t>E6</t>
  </si>
  <si>
    <t>L5</t>
  </si>
  <si>
    <t>C7</t>
  </si>
  <si>
    <t>O3</t>
  </si>
  <si>
    <t>H1</t>
  </si>
  <si>
    <t>A15</t>
  </si>
  <si>
    <t>J13</t>
  </si>
  <si>
    <t>F9</t>
  </si>
  <si>
    <t>M11</t>
  </si>
  <si>
    <t>D12</t>
  </si>
  <si>
    <t>K10</t>
  </si>
  <si>
    <t>G14</t>
  </si>
  <si>
    <t>P16</t>
  </si>
  <si>
    <t>2)</t>
  </si>
  <si>
    <t>3)</t>
  </si>
  <si>
    <t>4)</t>
  </si>
  <si>
    <t>S0</t>
  </si>
  <si>
    <t xml:space="preserve"> </t>
  </si>
  <si>
    <t>a =</t>
  </si>
  <si>
    <t>a = 0,1,2,3……</t>
  </si>
  <si>
    <t>[-∞ &lt; a &lt; ∞]</t>
  </si>
  <si>
    <t>d =</t>
  </si>
  <si>
    <t>d = 1,2,3,4……</t>
  </si>
  <si>
    <t>num: [d ≠ 0]</t>
  </si>
  <si>
    <t>Σ =</t>
  </si>
  <si>
    <t>Σy = sum(A1:P16) /n</t>
  </si>
  <si>
    <t>Σ(n:a,d) = ½·n·[2·a + d·(n^2 -1)]</t>
  </si>
  <si>
    <t>[Hunter and Madachy 1975]</t>
  </si>
  <si>
    <t>Put only in one Integer in a and d.</t>
  </si>
  <si>
    <t>MS order n =</t>
  </si>
  <si>
    <t>=</t>
  </si>
  <si>
    <t>The Key</t>
  </si>
  <si>
    <t>Euler-lego Matrix n16:1.1.2</t>
  </si>
  <si>
    <t>Euler-lego Matrix n16:2.1.1</t>
  </si>
  <si>
    <t>Euler-lego Matrix n16:2.1.2</t>
  </si>
  <si>
    <t>/&lt;--Alpha-1 Bimagic Square n16:1.1.1-n16:2.1.1 with Euler-lego matrix, by Mikael Hermansson!--&gt;/</t>
  </si>
  <si>
    <t>Alpha-1 Bimagic Square n16:1.1.2</t>
  </si>
  <si>
    <t>Alpha-1 Bimagic Square n16:2.1.1</t>
  </si>
  <si>
    <t>Alpha-1 Bimagic Square n16:2.1.2</t>
  </si>
  <si>
    <t>Alpha-2 Bimagic Square n16:1.1.2</t>
  </si>
  <si>
    <t>Alpha-2 Bimagic Square n16:2.1.2</t>
  </si>
  <si>
    <t>Alpha-2 Bimagic Square n16:2.1.1</t>
  </si>
  <si>
    <t>Euler-Lego Matrix n16</t>
  </si>
  <si>
    <t>/&lt;--Beta-1 Bimagic Square n16:1.2.1-n16:2.2.2 with Euler-lego matrix, by Mikael Hermansson!--&gt;/</t>
  </si>
  <si>
    <t>Beta-1 Bimagic Square n16:1.2.2</t>
  </si>
  <si>
    <t>Euler-lego Matrix n16:1.2.2</t>
  </si>
  <si>
    <t>Beta-1 Bimagic Square n16:2.2.1</t>
  </si>
  <si>
    <t>Euler-lego Matrix n16:2.2.1</t>
  </si>
  <si>
    <t>Beta-1 Bimagic Square n16:2.2.2</t>
  </si>
  <si>
    <t>Euler-lego Matrix n16:2.2.2</t>
  </si>
  <si>
    <t>/&lt;--Gamma-1 Bimagic Square n16:1.3.1-n16:2.3.2 with Euler-lego matrix, by Mikael Hermansson!--&gt;/</t>
  </si>
  <si>
    <t>Euler-lego Matrix n16:1.3.2</t>
  </si>
  <si>
    <t>Euler-lego Matrix n16:2.3.1</t>
  </si>
  <si>
    <t>Euler-lego Matrix n16:2.3.2</t>
  </si>
  <si>
    <t>Gamma-2 Bimagic Square n16:1.3.2</t>
  </si>
  <si>
    <t>Gamma-2 Bimagic Square n16:2.3.1</t>
  </si>
  <si>
    <t>Gamma-2 Bimagic Square n16:2.3.2</t>
  </si>
  <si>
    <t>Gamma-1 Bimagic Square n16:1.3.2</t>
  </si>
  <si>
    <t>Gamma-1 Bimagic Square n16:2.3.1</t>
  </si>
  <si>
    <t>Gamma-1 Bimagic Square n16:2.3.2</t>
  </si>
  <si>
    <t>Delta-1 Bimagic Square n16:1.4.2</t>
  </si>
  <si>
    <t>Euler-lego Matrix n16:1.4.2</t>
  </si>
  <si>
    <t>Delta-1 Bimagic Square n16:2.4.1</t>
  </si>
  <si>
    <t>Euler-lego Matrix n16:2.4.1</t>
  </si>
  <si>
    <t>Delta-1 Bimagic Square n16:2.4.2</t>
  </si>
  <si>
    <t>Euler-lego Matrix n16:2.4.2</t>
  </si>
  <si>
    <t>/&lt;--Delta-2 Bimagic Square n16:1.4.1-n16:2.4.2 with Euler-lego matrix, by Mikael Hermansson!--&gt;/</t>
  </si>
  <si>
    <t>Delta-2 Bimagic Square n16:1.4.2</t>
  </si>
  <si>
    <t>Delta-2 Bimagic Square n16:2.4.1</t>
  </si>
  <si>
    <t>Delta-2 Bimagic Square n16:2.4.2</t>
  </si>
  <si>
    <t>/&lt;--Delta-1 Bimagic Square n16:1.4.1-n16:2.4.2 with Euler-lego matrix, by Mikael Hermansson!--&gt;/</t>
  </si>
  <si>
    <t>/&lt;--Gamma-2 Bimagic Square n16:1.3.1-n16:2.3.2 with Euler-lego matrix, by Mikael Hermansson!--&gt;/</t>
  </si>
  <si>
    <t>/&lt;--Beta-2 Bimagic Square n16:1.2.1-n16:2.2.2 with Euler-lego matrix, by Mikael Hermansson!--&gt;/</t>
  </si>
  <si>
    <t>Beta-2 Bimagic Square n16:1.2.2</t>
  </si>
  <si>
    <t>Beta-2 Bimagic Square n16:2.2.1</t>
  </si>
  <si>
    <t>Beta-2 Bimagic Square n16:2.2.2</t>
  </si>
  <si>
    <t>/&lt;--Alpha-2 Bimagic Square n16:1.1.1-n16:2.1.2 with Euler-lego matrix, by Mikael Hermansson!--&gt;/</t>
  </si>
  <si>
    <t>Credit: Mikael Hermansson, 2023. www.squaremagie.com</t>
  </si>
  <si>
    <t>Bimagic square 16x16 by Mikael Hermansson, 2021-24.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</si>
</sst>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6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color rgb="FF7030A0"/>
      <name val="Calibri"/>
      <family val="2"/>
      <scheme val="minor"/>
    </font>
    <font>
      <sz val="10"/>
      <color theme="1" tint="4.9989318521683403E-2"/>
      <name val="Calibri"/>
      <family val="2"/>
      <scheme val="minor"/>
    </font>
    <font>
      <i/>
      <sz val="9"/>
      <color rgb="FF7030A0"/>
      <name val="Calibri"/>
      <family val="2"/>
      <scheme val="minor"/>
    </font>
    <font>
      <sz val="10"/>
      <color rgb="FF002060"/>
      <name val="Calibri"/>
      <family val="2"/>
      <scheme val="minor"/>
    </font>
    <font>
      <sz val="10"/>
      <color rgb="FFC00000"/>
      <name val="Calibri"/>
      <family val="2"/>
      <scheme val="minor"/>
    </font>
    <font>
      <i/>
      <u/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b/>
      <sz val="9"/>
      <color rgb="FF7030A0"/>
      <name val="Calibri"/>
      <family val="2"/>
      <scheme val="minor"/>
    </font>
    <font>
      <sz val="9"/>
      <color rgb="FF0070C0"/>
      <name val="Calibri"/>
      <family val="2"/>
      <scheme val="minor"/>
    </font>
    <font>
      <sz val="9"/>
      <color rgb="FF7030A0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b/>
      <sz val="10"/>
      <color theme="0" tint="-0.34998626667073579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sz val="9"/>
      <color theme="1" tint="0.34998626667073579"/>
      <name val="Calibri"/>
      <family val="2"/>
      <scheme val="minor"/>
    </font>
    <font>
      <sz val="10"/>
      <color theme="1" tint="0.34998626667073579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FFD9FF"/>
        <bgColor indexed="64"/>
      </patternFill>
    </fill>
    <fill>
      <patternFill patternType="solid">
        <fgColor rgb="FFF5FDC7"/>
        <bgColor indexed="64"/>
      </patternFill>
    </fill>
    <fill>
      <patternFill patternType="solid">
        <fgColor rgb="FFBDFFDB"/>
        <bgColor indexed="64"/>
      </patternFill>
    </fill>
    <fill>
      <patternFill patternType="solid">
        <fgColor rgb="FFDEE9FE"/>
        <bgColor indexed="64"/>
      </patternFill>
    </fill>
    <fill>
      <patternFill patternType="solid">
        <fgColor rgb="FFFFEFE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EFE5F7"/>
        <bgColor indexed="64"/>
      </patternFill>
    </fill>
  </fills>
  <borders count="29">
    <border>
      <left/>
      <right/>
      <top/>
      <bottom/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thin">
        <color rgb="FFFFFF00"/>
      </left>
      <right style="dotted">
        <color theme="0" tint="-0.14996795556505021"/>
      </right>
      <top style="thin">
        <color rgb="FFFFFF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rgb="FFFFFF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rgb="FFFFFF00"/>
      </right>
      <top style="thin">
        <color rgb="FFFFFF00"/>
      </top>
      <bottom style="dotted">
        <color theme="0" tint="-0.14996795556505021"/>
      </bottom>
      <diagonal/>
    </border>
    <border>
      <left style="thin">
        <color rgb="FFFFFF00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rgb="FFFFFF00"/>
      </right>
      <top style="dotted">
        <color theme="0" tint="-0.14996795556505021"/>
      </top>
      <bottom style="dotted">
        <color theme="0" tint="-0.14996795556505021"/>
      </bottom>
      <diagonal/>
    </border>
    <border>
      <left style="thin">
        <color rgb="FFFFFF00"/>
      </left>
      <right style="dotted">
        <color theme="0" tint="-0.14996795556505021"/>
      </right>
      <top style="dotted">
        <color theme="0" tint="-0.14996795556505021"/>
      </top>
      <bottom style="thin">
        <color rgb="FFFFFF00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thin">
        <color rgb="FFFFFF00"/>
      </bottom>
      <diagonal/>
    </border>
    <border>
      <left style="dotted">
        <color theme="0" tint="-0.14996795556505021"/>
      </left>
      <right style="thin">
        <color rgb="FFFFFF00"/>
      </right>
      <top style="dotted">
        <color theme="0" tint="-0.14996795556505021"/>
      </top>
      <bottom style="thin">
        <color rgb="FFFFFF00"/>
      </bottom>
      <diagonal/>
    </border>
    <border>
      <left/>
      <right style="thin">
        <color auto="1"/>
      </right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theme="0" tint="-0.14996795556505021"/>
      </left>
      <right style="dotted">
        <color theme="0" tint="-0.14996795556505021"/>
      </right>
      <top style="thin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dotted">
        <color theme="0" tint="-0.14996795556505021"/>
      </bottom>
      <diagonal/>
    </border>
    <border>
      <left style="thin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thin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thin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thin">
        <color theme="0" tint="-0.14996795556505021"/>
      </bottom>
      <diagonal/>
    </border>
    <border>
      <left style="dotted">
        <color theme="0" tint="-0.14996795556505021"/>
      </left>
      <right style="thin">
        <color theme="0" tint="-0.14996795556505021"/>
      </right>
      <top style="dotted">
        <color theme="0" tint="-0.14996795556505021"/>
      </top>
      <bottom style="thin">
        <color theme="0" tint="-0.14996795556505021"/>
      </bottom>
      <diagonal/>
    </border>
    <border>
      <left style="thin">
        <color rgb="FFFFFF00"/>
      </left>
      <right style="dotted">
        <color theme="0" tint="-0.14993743705557422"/>
      </right>
      <top style="thin">
        <color rgb="FFFFFF00"/>
      </top>
      <bottom style="dotted">
        <color theme="0" tint="-0.14993743705557422"/>
      </bottom>
      <diagonal/>
    </border>
    <border>
      <left style="dotted">
        <color theme="0" tint="-0.14993743705557422"/>
      </left>
      <right style="dotted">
        <color theme="0" tint="-0.14993743705557422"/>
      </right>
      <top style="thin">
        <color rgb="FFFFFF00"/>
      </top>
      <bottom style="dotted">
        <color theme="0" tint="-0.14993743705557422"/>
      </bottom>
      <diagonal/>
    </border>
    <border>
      <left style="dotted">
        <color theme="0" tint="-0.14993743705557422"/>
      </left>
      <right style="thin">
        <color rgb="FFFFFF00"/>
      </right>
      <top style="thin">
        <color rgb="FFFFFF00"/>
      </top>
      <bottom style="dotted">
        <color theme="0" tint="-0.14993743705557422"/>
      </bottom>
      <diagonal/>
    </border>
    <border>
      <left style="thin">
        <color rgb="FFFFFF00"/>
      </left>
      <right style="dotted">
        <color theme="0" tint="-0.14993743705557422"/>
      </right>
      <top style="dotted">
        <color theme="0" tint="-0.14993743705557422"/>
      </top>
      <bottom style="thin">
        <color rgb="FFFFFF00"/>
      </bottom>
      <diagonal/>
    </border>
    <border>
      <left style="dotted">
        <color theme="0" tint="-0.14993743705557422"/>
      </left>
      <right style="dotted">
        <color theme="0" tint="-0.14993743705557422"/>
      </right>
      <top style="dotted">
        <color theme="0" tint="-0.14993743705557422"/>
      </top>
      <bottom style="thin">
        <color rgb="FFFFFF00"/>
      </bottom>
      <diagonal/>
    </border>
    <border>
      <left style="dotted">
        <color theme="0" tint="-0.14993743705557422"/>
      </left>
      <right style="thin">
        <color rgb="FFFFFF00"/>
      </right>
      <top style="dotted">
        <color theme="0" tint="-0.14993743705557422"/>
      </top>
      <bottom style="thin">
        <color rgb="FFFFFF00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/>
      <diagonal/>
    </border>
    <border>
      <left style="dotted">
        <color theme="0" tint="-0.14993743705557422"/>
      </left>
      <right style="dotted">
        <color theme="0" tint="-0.14993743705557422"/>
      </right>
      <top style="dotted">
        <color theme="0" tint="-0.14993743705557422"/>
      </top>
      <bottom style="dotted">
        <color theme="0" tint="-0.14993743705557422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1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6" fillId="0" borderId="0" xfId="0" applyFont="1"/>
    <xf numFmtId="0" fontId="9" fillId="0" borderId="0" xfId="0" applyFont="1"/>
    <xf numFmtId="0" fontId="9" fillId="0" borderId="10" xfId="0" applyFont="1" applyBorder="1"/>
    <xf numFmtId="0" fontId="9" fillId="0" borderId="0" xfId="0" applyFont="1" applyAlignment="1">
      <alignment horizontal="right"/>
    </xf>
    <xf numFmtId="0" fontId="10" fillId="0" borderId="0" xfId="0" applyFont="1"/>
    <xf numFmtId="0" fontId="12" fillId="2" borderId="0" xfId="0" applyFont="1" applyFill="1"/>
    <xf numFmtId="0" fontId="12" fillId="2" borderId="0" xfId="0" applyFont="1" applyFill="1" applyAlignment="1">
      <alignment horizontal="center"/>
    </xf>
    <xf numFmtId="0" fontId="12" fillId="0" borderId="11" xfId="0" applyFont="1" applyBorder="1"/>
    <xf numFmtId="0" fontId="12" fillId="2" borderId="0" xfId="0" applyFont="1" applyFill="1" applyAlignment="1">
      <alignment horizontal="left"/>
    </xf>
    <xf numFmtId="2" fontId="12" fillId="2" borderId="0" xfId="0" applyNumberFormat="1" applyFont="1" applyFill="1" applyAlignment="1">
      <alignment horizontal="left"/>
    </xf>
    <xf numFmtId="0" fontId="12" fillId="0" borderId="12" xfId="0" applyFont="1" applyBorder="1"/>
    <xf numFmtId="0" fontId="13" fillId="2" borderId="0" xfId="0" applyFont="1" applyFill="1" applyAlignment="1">
      <alignment horizontal="left"/>
    </xf>
    <xf numFmtId="0" fontId="1" fillId="2" borderId="0" xfId="0" applyFont="1" applyFill="1"/>
    <xf numFmtId="0" fontId="2" fillId="2" borderId="0" xfId="0" applyFont="1" applyFill="1"/>
    <xf numFmtId="0" fontId="4" fillId="2" borderId="0" xfId="0" applyFont="1" applyFill="1"/>
    <xf numFmtId="0" fontId="3" fillId="2" borderId="0" xfId="0" applyFont="1" applyFill="1"/>
    <xf numFmtId="0" fontId="8" fillId="2" borderId="0" xfId="0" applyFont="1" applyFill="1" applyAlignment="1">
      <alignment horizontal="left"/>
    </xf>
    <xf numFmtId="0" fontId="14" fillId="2" borderId="0" xfId="0" applyFont="1" applyFill="1"/>
    <xf numFmtId="0" fontId="14" fillId="2" borderId="0" xfId="0" applyFont="1" applyFill="1" applyAlignment="1">
      <alignment horizontal="right"/>
    </xf>
    <xf numFmtId="0" fontId="14" fillId="2" borderId="0" xfId="0" applyFont="1" applyFill="1" applyAlignment="1">
      <alignment horizontal="left"/>
    </xf>
    <xf numFmtId="0" fontId="12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1" fontId="12" fillId="0" borderId="12" xfId="0" applyNumberFormat="1" applyFont="1" applyBorder="1"/>
    <xf numFmtId="0" fontId="17" fillId="0" borderId="13" xfId="0" applyFont="1" applyBorder="1" applyAlignment="1">
      <alignment horizontal="left"/>
    </xf>
    <xf numFmtId="0" fontId="17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left" vertical="center"/>
    </xf>
    <xf numFmtId="0" fontId="17" fillId="0" borderId="1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17" fillId="0" borderId="18" xfId="0" applyFont="1" applyBorder="1" applyAlignment="1">
      <alignment horizontal="left" vertical="center"/>
    </xf>
    <xf numFmtId="0" fontId="17" fillId="0" borderId="19" xfId="0" applyFont="1" applyBorder="1" applyAlignment="1">
      <alignment horizontal="center"/>
    </xf>
    <xf numFmtId="0" fontId="17" fillId="0" borderId="20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19" fillId="0" borderId="2" xfId="0" applyFont="1" applyBorder="1" applyAlignment="1">
      <alignment horizontal="left"/>
    </xf>
    <xf numFmtId="0" fontId="19" fillId="0" borderId="3" xfId="0" applyFont="1" applyBorder="1" applyAlignment="1">
      <alignment horizontal="left"/>
    </xf>
    <xf numFmtId="0" fontId="19" fillId="0" borderId="4" xfId="0" applyFont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9" fillId="0" borderId="1" xfId="0" applyFont="1" applyBorder="1" applyAlignment="1">
      <alignment horizontal="left"/>
    </xf>
    <xf numFmtId="0" fontId="19" fillId="0" borderId="6" xfId="0" applyFont="1" applyBorder="1" applyAlignment="1">
      <alignment horizontal="left"/>
    </xf>
    <xf numFmtId="0" fontId="19" fillId="0" borderId="7" xfId="0" applyFont="1" applyBorder="1" applyAlignment="1">
      <alignment horizontal="left"/>
    </xf>
    <xf numFmtId="0" fontId="19" fillId="0" borderId="8" xfId="0" applyFont="1" applyBorder="1" applyAlignment="1">
      <alignment horizontal="left"/>
    </xf>
    <xf numFmtId="0" fontId="19" fillId="0" borderId="9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5" fillId="0" borderId="0" xfId="0" applyFont="1"/>
    <xf numFmtId="0" fontId="7" fillId="0" borderId="0" xfId="0" applyFont="1" applyAlignment="1">
      <alignment horizontal="left"/>
    </xf>
    <xf numFmtId="0" fontId="19" fillId="3" borderId="2" xfId="0" applyFont="1" applyFill="1" applyBorder="1" applyAlignment="1">
      <alignment horizontal="left"/>
    </xf>
    <xf numFmtId="0" fontId="19" fillId="4" borderId="3" xfId="0" applyFont="1" applyFill="1" applyBorder="1" applyAlignment="1">
      <alignment horizontal="left"/>
    </xf>
    <xf numFmtId="0" fontId="19" fillId="5" borderId="3" xfId="0" applyFont="1" applyFill="1" applyBorder="1" applyAlignment="1">
      <alignment horizontal="left"/>
    </xf>
    <xf numFmtId="0" fontId="19" fillId="6" borderId="3" xfId="0" applyFont="1" applyFill="1" applyBorder="1" applyAlignment="1">
      <alignment horizontal="left"/>
    </xf>
    <xf numFmtId="0" fontId="19" fillId="7" borderId="3" xfId="0" applyFont="1" applyFill="1" applyBorder="1" applyAlignment="1">
      <alignment horizontal="left"/>
    </xf>
    <xf numFmtId="0" fontId="19" fillId="3" borderId="1" xfId="0" applyFont="1" applyFill="1" applyBorder="1" applyAlignment="1">
      <alignment horizontal="left"/>
    </xf>
    <xf numFmtId="0" fontId="19" fillId="4" borderId="1" xfId="0" applyFont="1" applyFill="1" applyBorder="1" applyAlignment="1">
      <alignment horizontal="left"/>
    </xf>
    <xf numFmtId="0" fontId="19" fillId="5" borderId="1" xfId="0" applyFont="1" applyFill="1" applyBorder="1" applyAlignment="1">
      <alignment horizontal="left"/>
    </xf>
    <xf numFmtId="0" fontId="19" fillId="6" borderId="1" xfId="0" applyFont="1" applyFill="1" applyBorder="1" applyAlignment="1">
      <alignment horizontal="left"/>
    </xf>
    <xf numFmtId="0" fontId="19" fillId="7" borderId="6" xfId="0" applyFont="1" applyFill="1" applyBorder="1" applyAlignment="1">
      <alignment horizontal="left"/>
    </xf>
    <xf numFmtId="0" fontId="19" fillId="7" borderId="1" xfId="0" applyFont="1" applyFill="1" applyBorder="1" applyAlignment="1">
      <alignment horizontal="left"/>
    </xf>
    <xf numFmtId="0" fontId="19" fillId="6" borderId="6" xfId="0" applyFont="1" applyFill="1" applyBorder="1" applyAlignment="1">
      <alignment horizontal="left"/>
    </xf>
    <xf numFmtId="0" fontId="19" fillId="5" borderId="6" xfId="0" applyFont="1" applyFill="1" applyBorder="1" applyAlignment="1">
      <alignment horizontal="left"/>
    </xf>
    <xf numFmtId="0" fontId="19" fillId="4" borderId="6" xfId="0" applyFont="1" applyFill="1" applyBorder="1" applyAlignment="1">
      <alignment horizontal="left"/>
    </xf>
    <xf numFmtId="0" fontId="19" fillId="4" borderId="5" xfId="0" applyFont="1" applyFill="1" applyBorder="1" applyAlignment="1">
      <alignment horizontal="left"/>
    </xf>
    <xf numFmtId="0" fontId="19" fillId="5" borderId="5" xfId="0" applyFont="1" applyFill="1" applyBorder="1" applyAlignment="1">
      <alignment horizontal="left"/>
    </xf>
    <xf numFmtId="0" fontId="19" fillId="6" borderId="5" xfId="0" applyFont="1" applyFill="1" applyBorder="1" applyAlignment="1">
      <alignment horizontal="left"/>
    </xf>
    <xf numFmtId="0" fontId="19" fillId="7" borderId="5" xfId="0" applyFont="1" applyFill="1" applyBorder="1" applyAlignment="1">
      <alignment horizontal="left"/>
    </xf>
    <xf numFmtId="0" fontId="19" fillId="7" borderId="8" xfId="0" applyFont="1" applyFill="1" applyBorder="1" applyAlignment="1">
      <alignment horizontal="left"/>
    </xf>
    <xf numFmtId="0" fontId="19" fillId="6" borderId="8" xfId="0" applyFont="1" applyFill="1" applyBorder="1" applyAlignment="1">
      <alignment horizontal="left"/>
    </xf>
    <xf numFmtId="0" fontId="19" fillId="5" borderId="8" xfId="0" applyFont="1" applyFill="1" applyBorder="1" applyAlignment="1">
      <alignment horizontal="left"/>
    </xf>
    <xf numFmtId="0" fontId="19" fillId="4" borderId="8" xfId="0" applyFont="1" applyFill="1" applyBorder="1" applyAlignment="1">
      <alignment horizontal="left"/>
    </xf>
    <xf numFmtId="0" fontId="19" fillId="3" borderId="9" xfId="0" applyFont="1" applyFill="1" applyBorder="1" applyAlignment="1">
      <alignment horizontal="left"/>
    </xf>
    <xf numFmtId="0" fontId="19" fillId="3" borderId="2" xfId="0" applyFont="1" applyFill="1" applyBorder="1"/>
    <xf numFmtId="0" fontId="19" fillId="0" borderId="3" xfId="0" applyFont="1" applyBorder="1"/>
    <xf numFmtId="0" fontId="19" fillId="4" borderId="3" xfId="0" applyFont="1" applyFill="1" applyBorder="1"/>
    <xf numFmtId="0" fontId="19" fillId="5" borderId="3" xfId="0" applyFont="1" applyFill="1" applyBorder="1"/>
    <xf numFmtId="0" fontId="19" fillId="6" borderId="3" xfId="0" applyFont="1" applyFill="1" applyBorder="1"/>
    <xf numFmtId="0" fontId="19" fillId="7" borderId="3" xfId="0" applyFont="1" applyFill="1" applyBorder="1"/>
    <xf numFmtId="0" fontId="19" fillId="0" borderId="4" xfId="0" applyFont="1" applyBorder="1"/>
    <xf numFmtId="0" fontId="19" fillId="0" borderId="5" xfId="0" applyFont="1" applyBorder="1"/>
    <xf numFmtId="0" fontId="19" fillId="3" borderId="1" xfId="0" applyFont="1" applyFill="1" applyBorder="1"/>
    <xf numFmtId="0" fontId="19" fillId="0" borderId="1" xfId="0" applyFont="1" applyBorder="1"/>
    <xf numFmtId="0" fontId="19" fillId="4" borderId="1" xfId="0" applyFont="1" applyFill="1" applyBorder="1"/>
    <xf numFmtId="0" fontId="19" fillId="5" borderId="1" xfId="0" applyFont="1" applyFill="1" applyBorder="1"/>
    <xf numFmtId="0" fontId="19" fillId="6" borderId="1" xfId="0" applyFont="1" applyFill="1" applyBorder="1"/>
    <xf numFmtId="0" fontId="19" fillId="7" borderId="6" xfId="0" applyFont="1" applyFill="1" applyBorder="1"/>
    <xf numFmtId="0" fontId="19" fillId="7" borderId="1" xfId="0" applyFont="1" applyFill="1" applyBorder="1"/>
    <xf numFmtId="0" fontId="19" fillId="0" borderId="6" xfId="0" applyFont="1" applyBorder="1"/>
    <xf numFmtId="0" fontId="19" fillId="6" borderId="6" xfId="0" applyFont="1" applyFill="1" applyBorder="1"/>
    <xf numFmtId="0" fontId="19" fillId="5" borderId="6" xfId="0" applyFont="1" applyFill="1" applyBorder="1"/>
    <xf numFmtId="0" fontId="19" fillId="4" borderId="6" xfId="0" applyFont="1" applyFill="1" applyBorder="1"/>
    <xf numFmtId="0" fontId="19" fillId="4" borderId="5" xfId="0" applyFont="1" applyFill="1" applyBorder="1"/>
    <xf numFmtId="0" fontId="19" fillId="5" borderId="5" xfId="0" applyFont="1" applyFill="1" applyBorder="1"/>
    <xf numFmtId="0" fontId="19" fillId="6" borderId="5" xfId="0" applyFont="1" applyFill="1" applyBorder="1"/>
    <xf numFmtId="0" fontId="19" fillId="7" borderId="5" xfId="0" applyFont="1" applyFill="1" applyBorder="1"/>
    <xf numFmtId="0" fontId="19" fillId="0" borderId="7" xfId="0" applyFont="1" applyBorder="1"/>
    <xf numFmtId="0" fontId="19" fillId="7" borderId="8" xfId="0" applyFont="1" applyFill="1" applyBorder="1"/>
    <xf numFmtId="0" fontId="19" fillId="0" borderId="8" xfId="0" applyFont="1" applyBorder="1"/>
    <xf numFmtId="0" fontId="19" fillId="6" borderId="8" xfId="0" applyFont="1" applyFill="1" applyBorder="1"/>
    <xf numFmtId="0" fontId="19" fillId="5" borderId="8" xfId="0" applyFont="1" applyFill="1" applyBorder="1"/>
    <xf numFmtId="0" fontId="19" fillId="4" borderId="8" xfId="0" applyFont="1" applyFill="1" applyBorder="1"/>
    <xf numFmtId="0" fontId="19" fillId="3" borderId="9" xfId="0" applyFont="1" applyFill="1" applyBorder="1"/>
    <xf numFmtId="0" fontId="19" fillId="0" borderId="21" xfId="0" applyFont="1" applyBorder="1" applyAlignment="1">
      <alignment horizontal="left"/>
    </xf>
    <xf numFmtId="0" fontId="19" fillId="0" borderId="22" xfId="0" applyFont="1" applyBorder="1" applyAlignment="1">
      <alignment horizontal="left"/>
    </xf>
    <xf numFmtId="0" fontId="19" fillId="0" borderId="23" xfId="0" applyFont="1" applyBorder="1" applyAlignment="1">
      <alignment horizontal="left"/>
    </xf>
    <xf numFmtId="0" fontId="19" fillId="0" borderId="24" xfId="0" applyFont="1" applyBorder="1" applyAlignment="1">
      <alignment horizontal="left"/>
    </xf>
    <xf numFmtId="0" fontId="19" fillId="0" borderId="25" xfId="0" applyFont="1" applyBorder="1" applyAlignment="1">
      <alignment horizontal="left"/>
    </xf>
    <xf numFmtId="0" fontId="19" fillId="0" borderId="26" xfId="0" applyFont="1" applyBorder="1" applyAlignment="1">
      <alignment horizontal="left"/>
    </xf>
    <xf numFmtId="0" fontId="19" fillId="5" borderId="2" xfId="0" applyFont="1" applyFill="1" applyBorder="1"/>
    <xf numFmtId="0" fontId="19" fillId="2" borderId="3" xfId="0" applyFont="1" applyFill="1" applyBorder="1"/>
    <xf numFmtId="0" fontId="19" fillId="3" borderId="3" xfId="0" applyFont="1" applyFill="1" applyBorder="1"/>
    <xf numFmtId="0" fontId="19" fillId="2" borderId="1" xfId="0" applyFont="1" applyFill="1" applyBorder="1"/>
    <xf numFmtId="0" fontId="19" fillId="3" borderId="6" xfId="0" applyFont="1" applyFill="1" applyBorder="1"/>
    <xf numFmtId="0" fontId="19" fillId="2" borderId="6" xfId="0" applyFont="1" applyFill="1" applyBorder="1"/>
    <xf numFmtId="0" fontId="19" fillId="2" borderId="5" xfId="0" applyFont="1" applyFill="1" applyBorder="1"/>
    <xf numFmtId="0" fontId="19" fillId="3" borderId="5" xfId="0" applyFont="1" applyFill="1" applyBorder="1"/>
    <xf numFmtId="0" fontId="19" fillId="3" borderId="8" xfId="0" applyFont="1" applyFill="1" applyBorder="1"/>
    <xf numFmtId="0" fontId="19" fillId="2" borderId="8" xfId="0" applyFont="1" applyFill="1" applyBorder="1"/>
    <xf numFmtId="0" fontId="19" fillId="5" borderId="9" xfId="0" applyFont="1" applyFill="1" applyBorder="1"/>
    <xf numFmtId="0" fontId="19" fillId="0" borderId="21" xfId="0" applyFont="1" applyBorder="1"/>
    <xf numFmtId="0" fontId="19" fillId="0" borderId="22" xfId="0" applyFont="1" applyBorder="1"/>
    <xf numFmtId="0" fontId="19" fillId="0" borderId="23" xfId="0" applyFont="1" applyBorder="1"/>
    <xf numFmtId="0" fontId="19" fillId="0" borderId="24" xfId="0" applyFont="1" applyBorder="1"/>
    <xf numFmtId="0" fontId="19" fillId="0" borderId="25" xfId="0" applyFont="1" applyBorder="1"/>
    <xf numFmtId="0" fontId="19" fillId="0" borderId="26" xfId="0" applyFont="1" applyBorder="1"/>
    <xf numFmtId="0" fontId="2" fillId="2" borderId="0" xfId="0" applyFont="1" applyFill="1" applyAlignment="1">
      <alignment horizontal="right"/>
    </xf>
    <xf numFmtId="1" fontId="2" fillId="2" borderId="0" xfId="0" applyNumberFormat="1" applyFont="1" applyFill="1"/>
    <xf numFmtId="0" fontId="20" fillId="0" borderId="1" xfId="0" applyFont="1" applyBorder="1" applyAlignment="1">
      <alignment horizontal="left"/>
    </xf>
    <xf numFmtId="0" fontId="20" fillId="0" borderId="2" xfId="0" applyFont="1" applyBorder="1" applyAlignment="1">
      <alignment horizontal="left"/>
    </xf>
    <xf numFmtId="0" fontId="20" fillId="0" borderId="3" xfId="0" applyFont="1" applyBorder="1" applyAlignment="1">
      <alignment horizontal="left"/>
    </xf>
    <xf numFmtId="0" fontId="20" fillId="0" borderId="4" xfId="0" applyFont="1" applyBorder="1" applyAlignment="1">
      <alignment horizontal="left"/>
    </xf>
    <xf numFmtId="0" fontId="20" fillId="0" borderId="5" xfId="0" applyFont="1" applyBorder="1" applyAlignment="1">
      <alignment horizontal="left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0" fillId="0" borderId="8" xfId="0" applyFont="1" applyBorder="1" applyAlignment="1">
      <alignment horizontal="left"/>
    </xf>
    <xf numFmtId="0" fontId="20" fillId="0" borderId="9" xfId="0" applyFont="1" applyBorder="1" applyAlignment="1">
      <alignment horizontal="left"/>
    </xf>
    <xf numFmtId="0" fontId="19" fillId="0" borderId="2" xfId="0" applyFont="1" applyBorder="1"/>
    <xf numFmtId="0" fontId="19" fillId="0" borderId="9" xfId="0" applyFont="1" applyBorder="1"/>
    <xf numFmtId="0" fontId="21" fillId="0" borderId="1" xfId="0" applyFont="1" applyBorder="1" applyAlignment="1">
      <alignment horizontal="left"/>
    </xf>
    <xf numFmtId="0" fontId="19" fillId="8" borderId="1" xfId="0" applyFont="1" applyFill="1" applyBorder="1" applyAlignment="1">
      <alignment horizontal="left"/>
    </xf>
    <xf numFmtId="0" fontId="19" fillId="9" borderId="1" xfId="0" applyFont="1" applyFill="1" applyBorder="1" applyAlignment="1">
      <alignment horizontal="left"/>
    </xf>
    <xf numFmtId="0" fontId="19" fillId="8" borderId="2" xfId="0" applyFont="1" applyFill="1" applyBorder="1" applyAlignment="1">
      <alignment horizontal="left"/>
    </xf>
    <xf numFmtId="0" fontId="19" fillId="9" borderId="3" xfId="0" applyFont="1" applyFill="1" applyBorder="1" applyAlignment="1">
      <alignment horizontal="left"/>
    </xf>
    <xf numFmtId="0" fontId="19" fillId="9" borderId="6" xfId="0" applyFont="1" applyFill="1" applyBorder="1" applyAlignment="1">
      <alignment horizontal="left"/>
    </xf>
    <xf numFmtId="0" fontId="19" fillId="9" borderId="5" xfId="0" applyFont="1" applyFill="1" applyBorder="1" applyAlignment="1">
      <alignment horizontal="left"/>
    </xf>
    <xf numFmtId="0" fontId="19" fillId="9" borderId="8" xfId="0" applyFont="1" applyFill="1" applyBorder="1" applyAlignment="1">
      <alignment horizontal="left"/>
    </xf>
    <xf numFmtId="0" fontId="19" fillId="8" borderId="9" xfId="0" applyFont="1" applyFill="1" applyBorder="1" applyAlignment="1">
      <alignment horizontal="left"/>
    </xf>
    <xf numFmtId="0" fontId="19" fillId="0" borderId="0" xfId="0" applyFont="1"/>
    <xf numFmtId="0" fontId="19" fillId="7" borderId="2" xfId="0" applyFont="1" applyFill="1" applyBorder="1" applyAlignment="1">
      <alignment horizontal="left"/>
    </xf>
    <xf numFmtId="0" fontId="19" fillId="8" borderId="3" xfId="0" applyFont="1" applyFill="1" applyBorder="1" applyAlignment="1">
      <alignment horizontal="left"/>
    </xf>
    <xf numFmtId="0" fontId="19" fillId="8" borderId="6" xfId="0" applyFont="1" applyFill="1" applyBorder="1" applyAlignment="1">
      <alignment horizontal="left"/>
    </xf>
    <xf numFmtId="0" fontId="19" fillId="8" borderId="5" xfId="0" applyFont="1" applyFill="1" applyBorder="1" applyAlignment="1">
      <alignment horizontal="left"/>
    </xf>
    <xf numFmtId="0" fontId="19" fillId="8" borderId="8" xfId="0" applyFont="1" applyFill="1" applyBorder="1" applyAlignment="1">
      <alignment horizontal="left"/>
    </xf>
    <xf numFmtId="0" fontId="19" fillId="7" borderId="9" xfId="0" applyFont="1" applyFill="1" applyBorder="1" applyAlignment="1">
      <alignment horizontal="left"/>
    </xf>
    <xf numFmtId="0" fontId="19" fillId="0" borderId="27" xfId="0" applyFont="1" applyBorder="1" applyAlignment="1">
      <alignment horizontal="left"/>
    </xf>
    <xf numFmtId="0" fontId="21" fillId="0" borderId="27" xfId="0" applyFont="1" applyBorder="1" applyAlignment="1">
      <alignment horizontal="left"/>
    </xf>
    <xf numFmtId="0" fontId="19" fillId="0" borderId="28" xfId="0" applyFont="1" applyBorder="1" applyAlignment="1">
      <alignment horizontal="left"/>
    </xf>
    <xf numFmtId="0" fontId="19" fillId="10" borderId="1" xfId="0" applyFont="1" applyFill="1" applyBorder="1" applyAlignment="1">
      <alignment horizontal="left"/>
    </xf>
    <xf numFmtId="0" fontId="19" fillId="11" borderId="1" xfId="0" applyFont="1" applyFill="1" applyBorder="1" applyAlignment="1">
      <alignment horizontal="left"/>
    </xf>
    <xf numFmtId="0" fontId="19" fillId="10" borderId="2" xfId="0" applyFont="1" applyFill="1" applyBorder="1" applyAlignment="1">
      <alignment horizontal="left"/>
    </xf>
    <xf numFmtId="0" fontId="19" fillId="11" borderId="3" xfId="0" applyFont="1" applyFill="1" applyBorder="1" applyAlignment="1">
      <alignment horizontal="left"/>
    </xf>
    <xf numFmtId="0" fontId="19" fillId="11" borderId="6" xfId="0" applyFont="1" applyFill="1" applyBorder="1" applyAlignment="1">
      <alignment horizontal="left"/>
    </xf>
    <xf numFmtId="0" fontId="19" fillId="11" borderId="5" xfId="0" applyFont="1" applyFill="1" applyBorder="1" applyAlignment="1">
      <alignment horizontal="left"/>
    </xf>
    <xf numFmtId="0" fontId="19" fillId="11" borderId="8" xfId="0" applyFont="1" applyFill="1" applyBorder="1" applyAlignment="1">
      <alignment horizontal="left"/>
    </xf>
    <xf numFmtId="0" fontId="19" fillId="10" borderId="9" xfId="0" applyFont="1" applyFill="1" applyBorder="1" applyAlignment="1">
      <alignment horizontal="left"/>
    </xf>
    <xf numFmtId="0" fontId="19" fillId="12" borderId="1" xfId="0" applyFont="1" applyFill="1" applyBorder="1" applyAlignment="1">
      <alignment horizontal="left"/>
    </xf>
    <xf numFmtId="0" fontId="19" fillId="12" borderId="2" xfId="0" applyFont="1" applyFill="1" applyBorder="1" applyAlignment="1">
      <alignment horizontal="left"/>
    </xf>
    <xf numFmtId="0" fontId="19" fillId="10" borderId="3" xfId="0" applyFont="1" applyFill="1" applyBorder="1" applyAlignment="1">
      <alignment horizontal="left"/>
    </xf>
    <xf numFmtId="0" fontId="19" fillId="10" borderId="6" xfId="0" applyFont="1" applyFill="1" applyBorder="1" applyAlignment="1">
      <alignment horizontal="left"/>
    </xf>
    <xf numFmtId="0" fontId="19" fillId="10" borderId="5" xfId="0" applyFont="1" applyFill="1" applyBorder="1" applyAlignment="1">
      <alignment horizontal="left"/>
    </xf>
    <xf numFmtId="0" fontId="19" fillId="10" borderId="8" xfId="0" applyFont="1" applyFill="1" applyBorder="1" applyAlignment="1">
      <alignment horizontal="left"/>
    </xf>
    <xf numFmtId="0" fontId="19" fillId="12" borderId="9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AP265"/>
  <sheetViews>
    <sheetView tabSelected="1" workbookViewId="0">
      <pane xSplit="1" ySplit="6" topLeftCell="B7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18" width="7.7109375" style="2" customWidth="1"/>
    <col min="19" max="19" width="8.7109375" style="2" customWidth="1"/>
    <col min="20" max="20" width="9.7109375" style="2" customWidth="1"/>
    <col min="21" max="21" width="7.7109375" style="2" customWidth="1"/>
    <col min="22" max="38" width="5.7109375" style="2" customWidth="1"/>
    <col min="39" max="39" width="9.140625" style="2"/>
    <col min="40" max="40" width="4.7109375" style="42" customWidth="1"/>
    <col min="41" max="41" width="4.7109375" style="2" customWidth="1"/>
    <col min="42" max="42" width="5.7109375" style="2" customWidth="1"/>
    <col min="43" max="16384" width="9.140625" style="2"/>
  </cols>
  <sheetData>
    <row r="1" spans="1:42" s="1" customFormat="1" ht="21" x14ac:dyDescent="0.35">
      <c r="A1" s="26"/>
      <c r="B1" s="28" t="s">
        <v>324</v>
      </c>
      <c r="C1" s="27"/>
      <c r="D1" s="27"/>
      <c r="E1" s="27"/>
      <c r="F1" s="27"/>
      <c r="G1" s="27"/>
      <c r="H1" s="27"/>
      <c r="I1" s="27"/>
      <c r="J1" s="26"/>
      <c r="K1" s="31"/>
      <c r="L1" s="31"/>
      <c r="M1" s="32"/>
      <c r="N1" s="32"/>
      <c r="O1" s="33"/>
      <c r="P1" s="19"/>
      <c r="Q1" s="19"/>
      <c r="R1" s="19"/>
      <c r="S1" s="19"/>
      <c r="T1" s="19"/>
      <c r="U1" s="19"/>
      <c r="V1" s="19"/>
      <c r="W1" s="19"/>
      <c r="X1" s="19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N1" s="39"/>
    </row>
    <row r="2" spans="1:42" x14ac:dyDescent="0.2">
      <c r="A2" s="26"/>
      <c r="B2" s="29" t="s">
        <v>323</v>
      </c>
      <c r="C2" s="27"/>
      <c r="D2" s="27"/>
      <c r="E2" s="27"/>
      <c r="F2" s="27"/>
      <c r="G2" s="27"/>
      <c r="H2" s="27"/>
      <c r="I2" s="27"/>
      <c r="J2" s="27"/>
      <c r="K2" s="20" t="s">
        <v>264</v>
      </c>
      <c r="L2" s="21">
        <v>1</v>
      </c>
      <c r="M2" s="19"/>
      <c r="N2" s="22" t="s">
        <v>265</v>
      </c>
      <c r="O2" s="19"/>
      <c r="P2" s="23" t="s">
        <v>266</v>
      </c>
      <c r="Q2" s="23"/>
      <c r="R2" s="20" t="s">
        <v>270</v>
      </c>
      <c r="S2" s="43">
        <f>SUM(AP8:AP263)/Z2</f>
        <v>2056</v>
      </c>
      <c r="T2" s="19"/>
      <c r="U2" s="19" t="s">
        <v>271</v>
      </c>
      <c r="V2" s="19"/>
      <c r="W2" s="19"/>
      <c r="X2" s="19"/>
      <c r="Y2" s="32" t="s">
        <v>275</v>
      </c>
      <c r="Z2" s="33">
        <v>16</v>
      </c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34"/>
      <c r="AN2" s="40"/>
      <c r="AO2" s="35"/>
    </row>
    <row r="3" spans="1:42" x14ac:dyDescent="0.2">
      <c r="A3" s="26"/>
      <c r="B3" s="29"/>
      <c r="C3" s="27"/>
      <c r="D3" s="27"/>
      <c r="E3" s="27"/>
      <c r="F3" s="27"/>
      <c r="G3" s="27"/>
      <c r="H3" s="31" t="s">
        <v>274</v>
      </c>
      <c r="I3" s="31"/>
      <c r="J3" s="27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34"/>
      <c r="AN3" s="40"/>
      <c r="AO3" s="35"/>
    </row>
    <row r="4" spans="1:42" x14ac:dyDescent="0.2">
      <c r="A4" s="26"/>
      <c r="B4" s="30"/>
      <c r="C4" s="27"/>
      <c r="D4" s="27"/>
      <c r="E4" s="27"/>
      <c r="F4" s="27"/>
      <c r="G4" s="27"/>
      <c r="H4" s="27"/>
      <c r="I4" s="27"/>
      <c r="J4" s="27"/>
      <c r="K4" s="20" t="s">
        <v>267</v>
      </c>
      <c r="L4" s="21">
        <v>1</v>
      </c>
      <c r="M4" s="19"/>
      <c r="N4" s="22" t="s">
        <v>268</v>
      </c>
      <c r="O4" s="19"/>
      <c r="P4" s="22" t="s">
        <v>269</v>
      </c>
      <c r="Q4" s="22"/>
      <c r="R4" s="20" t="s">
        <v>270</v>
      </c>
      <c r="S4" s="24">
        <f>0.5*Z2*(2*L2+L4*(Z2^2-1))</f>
        <v>2056</v>
      </c>
      <c r="T4" s="19"/>
      <c r="U4" s="22" t="s">
        <v>272</v>
      </c>
      <c r="V4" s="22"/>
      <c r="W4" s="19"/>
      <c r="X4" s="19"/>
      <c r="Y4" s="27"/>
      <c r="Z4" s="27"/>
      <c r="AA4" s="27"/>
      <c r="AB4" s="27"/>
      <c r="AC4" s="27"/>
      <c r="AD4" s="63" t="s">
        <v>288</v>
      </c>
      <c r="AE4" s="27"/>
      <c r="AF4" s="27"/>
      <c r="AG4" s="27"/>
      <c r="AH4" s="27"/>
      <c r="AI4" s="27"/>
      <c r="AJ4" s="27"/>
      <c r="AK4" s="27"/>
      <c r="AL4" s="27"/>
      <c r="AM4" s="34"/>
      <c r="AN4" s="40"/>
      <c r="AO4" s="35"/>
    </row>
    <row r="5" spans="1:42" x14ac:dyDescent="0.2">
      <c r="A5" s="26"/>
      <c r="B5" s="30" t="s">
        <v>281</v>
      </c>
      <c r="C5" s="27"/>
      <c r="D5" s="27"/>
      <c r="E5" s="27"/>
      <c r="F5" s="27"/>
      <c r="G5" s="27"/>
      <c r="H5" s="27"/>
      <c r="I5" s="27"/>
      <c r="J5" s="27"/>
      <c r="K5" s="19"/>
      <c r="L5" s="19"/>
      <c r="M5" s="19"/>
      <c r="N5" s="19"/>
      <c r="O5" s="19"/>
      <c r="P5" s="19"/>
      <c r="Q5" s="19"/>
      <c r="R5" s="19"/>
      <c r="S5" s="19"/>
      <c r="T5" s="19"/>
      <c r="U5" s="25" t="s">
        <v>273</v>
      </c>
      <c r="V5" s="19"/>
      <c r="W5" s="19"/>
      <c r="X5" s="19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34"/>
      <c r="AN5" s="40"/>
      <c r="AO5" s="35"/>
    </row>
    <row r="6" spans="1:42" s="1" customFormat="1" x14ac:dyDescent="0.2">
      <c r="B6" s="1">
        <v>1</v>
      </c>
      <c r="C6" s="1">
        <v>2</v>
      </c>
      <c r="D6" s="1">
        <v>3</v>
      </c>
      <c r="E6" s="1">
        <v>4</v>
      </c>
      <c r="F6" s="1">
        <v>5</v>
      </c>
      <c r="G6" s="1">
        <v>6</v>
      </c>
      <c r="H6" s="1">
        <v>7</v>
      </c>
      <c r="I6" s="1">
        <v>8</v>
      </c>
      <c r="J6" s="1">
        <v>9</v>
      </c>
      <c r="K6" s="1">
        <v>10</v>
      </c>
      <c r="L6" s="1">
        <v>11</v>
      </c>
      <c r="M6" s="1">
        <v>12</v>
      </c>
      <c r="N6" s="1">
        <v>13</v>
      </c>
      <c r="O6" s="1">
        <v>14</v>
      </c>
      <c r="P6" s="1">
        <v>15</v>
      </c>
      <c r="Q6" s="1">
        <v>16</v>
      </c>
      <c r="R6" s="4" t="s">
        <v>0</v>
      </c>
      <c r="S6" s="4" t="s">
        <v>1</v>
      </c>
      <c r="T6" s="4" t="s">
        <v>2</v>
      </c>
      <c r="W6" s="1">
        <v>1</v>
      </c>
      <c r="X6" s="1">
        <v>2</v>
      </c>
      <c r="Y6" s="1">
        <v>3</v>
      </c>
      <c r="Z6" s="1">
        <v>4</v>
      </c>
      <c r="AA6" s="1">
        <v>5</v>
      </c>
      <c r="AB6" s="1">
        <v>6</v>
      </c>
      <c r="AC6" s="1">
        <v>7</v>
      </c>
      <c r="AD6" s="1">
        <v>8</v>
      </c>
      <c r="AE6" s="1">
        <v>9</v>
      </c>
      <c r="AF6" s="1">
        <v>10</v>
      </c>
      <c r="AG6" s="1">
        <v>11</v>
      </c>
      <c r="AH6" s="1">
        <v>12</v>
      </c>
      <c r="AI6" s="1">
        <v>13</v>
      </c>
      <c r="AJ6" s="1">
        <v>14</v>
      </c>
      <c r="AK6" s="1">
        <v>15</v>
      </c>
      <c r="AL6" s="1">
        <v>16</v>
      </c>
      <c r="AN6" s="39"/>
    </row>
    <row r="7" spans="1:42" x14ac:dyDescent="0.2">
      <c r="A7" s="1">
        <v>1</v>
      </c>
      <c r="B7" s="5">
        <f>AP9</f>
        <v>2</v>
      </c>
      <c r="C7" s="6">
        <f>AP68</f>
        <v>61</v>
      </c>
      <c r="D7" s="6">
        <f>AP146</f>
        <v>139</v>
      </c>
      <c r="E7" s="6">
        <f>AP191</f>
        <v>184</v>
      </c>
      <c r="F7" s="6">
        <f>AP119</f>
        <v>112</v>
      </c>
      <c r="G7" s="6">
        <f>AP90</f>
        <v>83</v>
      </c>
      <c r="H7" s="6">
        <f>AP236</f>
        <v>229</v>
      </c>
      <c r="I7" s="6">
        <f>AP225</f>
        <v>218</v>
      </c>
      <c r="J7" s="6">
        <f>AP40</f>
        <v>33</v>
      </c>
      <c r="K7" s="6">
        <f>AP37</f>
        <v>30</v>
      </c>
      <c r="L7" s="6">
        <f>AP179</f>
        <v>172</v>
      </c>
      <c r="M7" s="6">
        <f>AP158</f>
        <v>151</v>
      </c>
      <c r="N7" s="6">
        <f>AP86</f>
        <v>79</v>
      </c>
      <c r="O7" s="6">
        <f>AP123</f>
        <v>116</v>
      </c>
      <c r="P7" s="6">
        <f>AP205</f>
        <v>198</v>
      </c>
      <c r="Q7" s="7">
        <f>AP256</f>
        <v>249</v>
      </c>
      <c r="R7" s="2">
        <f>SUM(B7:Q7)</f>
        <v>2056</v>
      </c>
      <c r="S7" s="2">
        <f>SUMSQ(B7:Q7)</f>
        <v>351576</v>
      </c>
      <c r="V7" s="1">
        <v>1</v>
      </c>
      <c r="W7" s="53" t="s">
        <v>236</v>
      </c>
      <c r="X7" s="54" t="s">
        <v>57</v>
      </c>
      <c r="Y7" s="54" t="s">
        <v>79</v>
      </c>
      <c r="Z7" s="54" t="s">
        <v>149</v>
      </c>
      <c r="AA7" s="54" t="s">
        <v>120</v>
      </c>
      <c r="AB7" s="54" t="s">
        <v>174</v>
      </c>
      <c r="AC7" s="54" t="s">
        <v>211</v>
      </c>
      <c r="AD7" s="54" t="s">
        <v>17</v>
      </c>
      <c r="AE7" s="54" t="s">
        <v>214</v>
      </c>
      <c r="AF7" s="54" t="s">
        <v>16</v>
      </c>
      <c r="AG7" s="54" t="s">
        <v>117</v>
      </c>
      <c r="AH7" s="54" t="s">
        <v>175</v>
      </c>
      <c r="AI7" s="54" t="s">
        <v>78</v>
      </c>
      <c r="AJ7" s="54" t="s">
        <v>152</v>
      </c>
      <c r="AK7" s="54" t="s">
        <v>237</v>
      </c>
      <c r="AL7" s="55" t="s">
        <v>54</v>
      </c>
      <c r="AN7" s="44"/>
      <c r="AO7" s="52" t="s">
        <v>277</v>
      </c>
      <c r="AP7" s="45"/>
    </row>
    <row r="8" spans="1:42" x14ac:dyDescent="0.2">
      <c r="A8" s="1">
        <v>2</v>
      </c>
      <c r="B8" s="8">
        <f>AP38</f>
        <v>31</v>
      </c>
      <c r="C8" s="9">
        <f>AP43</f>
        <v>36</v>
      </c>
      <c r="D8" s="9">
        <f>AP157</f>
        <v>150</v>
      </c>
      <c r="E8" s="9">
        <f>AP176</f>
        <v>169</v>
      </c>
      <c r="F8" s="9">
        <f>AP120</f>
        <v>113</v>
      </c>
      <c r="G8" s="9">
        <f>AP85</f>
        <v>78</v>
      </c>
      <c r="H8" s="9">
        <f>AP259</f>
        <v>252</v>
      </c>
      <c r="I8" s="9">
        <f>AP206</f>
        <v>199</v>
      </c>
      <c r="J8" s="9">
        <f>AP71</f>
        <v>64</v>
      </c>
      <c r="K8" s="9">
        <f>AP10</f>
        <v>3</v>
      </c>
      <c r="L8" s="9">
        <f>AP188</f>
        <v>181</v>
      </c>
      <c r="M8" s="9">
        <f>AP145</f>
        <v>138</v>
      </c>
      <c r="N8" s="9">
        <f>AP89</f>
        <v>82</v>
      </c>
      <c r="O8" s="9">
        <f>AP116</f>
        <v>109</v>
      </c>
      <c r="P8" s="9">
        <f>AP226</f>
        <v>219</v>
      </c>
      <c r="Q8" s="10">
        <f>AP239</f>
        <v>232</v>
      </c>
      <c r="R8" s="2">
        <f t="shared" ref="R8:R22" si="0">SUM(B8:Q8)</f>
        <v>2056</v>
      </c>
      <c r="S8" s="2">
        <f t="shared" ref="S8:S22" si="1">SUMSQ(B8:Q8)</f>
        <v>351576</v>
      </c>
      <c r="V8" s="1">
        <v>2</v>
      </c>
      <c r="W8" s="56" t="s">
        <v>114</v>
      </c>
      <c r="X8" s="57" t="s">
        <v>187</v>
      </c>
      <c r="Y8" s="57" t="s">
        <v>209</v>
      </c>
      <c r="Z8" s="57" t="s">
        <v>27</v>
      </c>
      <c r="AA8" s="57" t="s">
        <v>250</v>
      </c>
      <c r="AB8" s="57" t="s">
        <v>51</v>
      </c>
      <c r="AC8" s="57" t="s">
        <v>89</v>
      </c>
      <c r="AD8" s="57" t="s">
        <v>147</v>
      </c>
      <c r="AE8" s="57" t="s">
        <v>92</v>
      </c>
      <c r="AF8" s="57" t="s">
        <v>146</v>
      </c>
      <c r="AG8" s="57" t="s">
        <v>247</v>
      </c>
      <c r="AH8" s="57" t="s">
        <v>52</v>
      </c>
      <c r="AI8" s="57" t="s">
        <v>208</v>
      </c>
      <c r="AJ8" s="57" t="s">
        <v>30</v>
      </c>
      <c r="AK8" s="57" t="s">
        <v>115</v>
      </c>
      <c r="AL8" s="58" t="s">
        <v>184</v>
      </c>
      <c r="AN8" s="46" t="s">
        <v>7</v>
      </c>
      <c r="AO8" s="47" t="s">
        <v>276</v>
      </c>
      <c r="AP8" s="48">
        <f>L2+(0*L4)</f>
        <v>1</v>
      </c>
    </row>
    <row r="9" spans="1:42" x14ac:dyDescent="0.2">
      <c r="A9" s="1">
        <v>3</v>
      </c>
      <c r="B9" s="8">
        <f>AP244</f>
        <v>237</v>
      </c>
      <c r="C9" s="9">
        <f>AP217</f>
        <v>210</v>
      </c>
      <c r="D9" s="9">
        <f>AP111</f>
        <v>104</v>
      </c>
      <c r="E9" s="9">
        <f>AP98</f>
        <v>91</v>
      </c>
      <c r="F9" s="9">
        <f>AP138</f>
        <v>131</v>
      </c>
      <c r="G9" s="9">
        <f>AP199</f>
        <v>192</v>
      </c>
      <c r="H9" s="9">
        <f>AP17</f>
        <v>10</v>
      </c>
      <c r="I9" s="9">
        <f>AP60</f>
        <v>53</v>
      </c>
      <c r="J9" s="9">
        <f>AP213</f>
        <v>206</v>
      </c>
      <c r="K9" s="9">
        <f>AP248</f>
        <v>241</v>
      </c>
      <c r="L9" s="9">
        <f>AP78</f>
        <v>71</v>
      </c>
      <c r="M9" s="9">
        <f>AP131</f>
        <v>124</v>
      </c>
      <c r="N9" s="9">
        <f>AP171</f>
        <v>164</v>
      </c>
      <c r="O9" s="9">
        <f>AP166</f>
        <v>159</v>
      </c>
      <c r="P9" s="9">
        <f>AP48</f>
        <v>41</v>
      </c>
      <c r="Q9" s="10">
        <f>AP29</f>
        <v>22</v>
      </c>
      <c r="R9" s="2">
        <f t="shared" si="0"/>
        <v>2056</v>
      </c>
      <c r="S9" s="2">
        <f t="shared" si="1"/>
        <v>351576</v>
      </c>
      <c r="V9" s="1">
        <v>3</v>
      </c>
      <c r="W9" s="56" t="s">
        <v>21</v>
      </c>
      <c r="X9" s="57" t="s">
        <v>215</v>
      </c>
      <c r="Y9" s="57" t="s">
        <v>178</v>
      </c>
      <c r="Z9" s="57" t="s">
        <v>124</v>
      </c>
      <c r="AA9" s="57" t="s">
        <v>153</v>
      </c>
      <c r="AB9" s="57" t="s">
        <v>83</v>
      </c>
      <c r="AC9" s="57" t="s">
        <v>61</v>
      </c>
      <c r="AD9" s="57" t="s">
        <v>240</v>
      </c>
      <c r="AE9" s="57" t="s">
        <v>58</v>
      </c>
      <c r="AF9" s="57" t="s">
        <v>241</v>
      </c>
      <c r="AG9" s="57" t="s">
        <v>156</v>
      </c>
      <c r="AH9" s="57" t="s">
        <v>82</v>
      </c>
      <c r="AI9" s="57" t="s">
        <v>179</v>
      </c>
      <c r="AJ9" s="57" t="s">
        <v>121</v>
      </c>
      <c r="AK9" s="57" t="s">
        <v>20</v>
      </c>
      <c r="AL9" s="58" t="s">
        <v>218</v>
      </c>
      <c r="AN9" s="46" t="s">
        <v>236</v>
      </c>
      <c r="AO9" s="47" t="s">
        <v>276</v>
      </c>
      <c r="AP9" s="48">
        <f>L2+(1*L4)</f>
        <v>2</v>
      </c>
    </row>
    <row r="10" spans="1:42" x14ac:dyDescent="0.2">
      <c r="A10" s="1">
        <v>4</v>
      </c>
      <c r="B10" s="8">
        <f>AP251</f>
        <v>244</v>
      </c>
      <c r="C10" s="9">
        <f>AP214</f>
        <v>207</v>
      </c>
      <c r="D10" s="9">
        <f>AP128</f>
        <v>121</v>
      </c>
      <c r="E10" s="9">
        <f>AP77</f>
        <v>70</v>
      </c>
      <c r="F10" s="9">
        <f>AP165</f>
        <v>158</v>
      </c>
      <c r="G10" s="9">
        <f>AP168</f>
        <v>161</v>
      </c>
      <c r="H10" s="9">
        <f>AP30</f>
        <v>23</v>
      </c>
      <c r="I10" s="9">
        <f>AP51</f>
        <v>44</v>
      </c>
      <c r="J10" s="9">
        <f>AP218</f>
        <v>211</v>
      </c>
      <c r="K10" s="9">
        <f>AP247</f>
        <v>240</v>
      </c>
      <c r="L10" s="9">
        <f>AP97</f>
        <v>90</v>
      </c>
      <c r="M10" s="9">
        <f>AP108</f>
        <v>101</v>
      </c>
      <c r="N10" s="9">
        <f>AP196</f>
        <v>189</v>
      </c>
      <c r="O10" s="9">
        <f>AP137</f>
        <v>130</v>
      </c>
      <c r="P10" s="9">
        <f>AP63</f>
        <v>56</v>
      </c>
      <c r="Q10" s="10">
        <f>AP18</f>
        <v>11</v>
      </c>
      <c r="R10" s="2">
        <f t="shared" si="0"/>
        <v>2056</v>
      </c>
      <c r="S10" s="2">
        <f t="shared" si="1"/>
        <v>351576</v>
      </c>
      <c r="V10" s="1">
        <v>4</v>
      </c>
      <c r="W10" s="56" t="s">
        <v>143</v>
      </c>
      <c r="X10" s="57" t="s">
        <v>85</v>
      </c>
      <c r="Y10" s="57" t="s">
        <v>47</v>
      </c>
      <c r="Z10" s="57" t="s">
        <v>246</v>
      </c>
      <c r="AA10" s="57" t="s">
        <v>23</v>
      </c>
      <c r="AB10" s="57" t="s">
        <v>206</v>
      </c>
      <c r="AC10" s="57" t="s">
        <v>183</v>
      </c>
      <c r="AD10" s="57" t="s">
        <v>110</v>
      </c>
      <c r="AE10" s="57" t="s">
        <v>180</v>
      </c>
      <c r="AF10" s="57" t="s">
        <v>111</v>
      </c>
      <c r="AG10" s="57" t="s">
        <v>26</v>
      </c>
      <c r="AH10" s="57" t="s">
        <v>205</v>
      </c>
      <c r="AI10" s="57" t="s">
        <v>48</v>
      </c>
      <c r="AJ10" s="57" t="s">
        <v>243</v>
      </c>
      <c r="AK10" s="57" t="s">
        <v>142</v>
      </c>
      <c r="AL10" s="58" t="s">
        <v>88</v>
      </c>
      <c r="AN10" s="46" t="s">
        <v>146</v>
      </c>
      <c r="AO10" s="47" t="s">
        <v>276</v>
      </c>
      <c r="AP10" s="48">
        <f>L2+(2*L4)</f>
        <v>3</v>
      </c>
    </row>
    <row r="11" spans="1:42" x14ac:dyDescent="0.2">
      <c r="A11" s="1">
        <v>5</v>
      </c>
      <c r="B11" s="8">
        <f>AP61</f>
        <v>54</v>
      </c>
      <c r="C11" s="9">
        <f>AP16</f>
        <v>9</v>
      </c>
      <c r="D11" s="9">
        <f>AP198</f>
        <v>191</v>
      </c>
      <c r="E11" s="9">
        <f>AP139</f>
        <v>132</v>
      </c>
      <c r="F11" s="9">
        <f>AP99</f>
        <v>92</v>
      </c>
      <c r="G11" s="9">
        <f>AP110</f>
        <v>103</v>
      </c>
      <c r="H11" s="9">
        <f>AP216</f>
        <v>209</v>
      </c>
      <c r="I11" s="9">
        <f>AP245</f>
        <v>238</v>
      </c>
      <c r="J11" s="9">
        <f>AP28</f>
        <v>21</v>
      </c>
      <c r="K11" s="9">
        <f>AP49</f>
        <v>42</v>
      </c>
      <c r="L11" s="9">
        <f>AP167</f>
        <v>160</v>
      </c>
      <c r="M11" s="9">
        <f>AP170</f>
        <v>163</v>
      </c>
      <c r="N11" s="9">
        <f>AP130</f>
        <v>123</v>
      </c>
      <c r="O11" s="9">
        <f>AP79</f>
        <v>72</v>
      </c>
      <c r="P11" s="9">
        <f>AP249</f>
        <v>242</v>
      </c>
      <c r="Q11" s="10">
        <f>AP212</f>
        <v>205</v>
      </c>
      <c r="R11" s="2">
        <f t="shared" si="0"/>
        <v>2056</v>
      </c>
      <c r="S11" s="2">
        <f t="shared" si="1"/>
        <v>351576</v>
      </c>
      <c r="V11" s="1">
        <v>5</v>
      </c>
      <c r="W11" s="56" t="s">
        <v>11</v>
      </c>
      <c r="X11" s="57" t="s">
        <v>225</v>
      </c>
      <c r="Y11" s="57" t="s">
        <v>172</v>
      </c>
      <c r="Z11" s="57" t="s">
        <v>130</v>
      </c>
      <c r="AA11" s="57" t="s">
        <v>163</v>
      </c>
      <c r="AB11" s="57" t="s">
        <v>74</v>
      </c>
      <c r="AC11" s="57" t="s">
        <v>67</v>
      </c>
      <c r="AD11" s="57" t="s">
        <v>234</v>
      </c>
      <c r="AE11" s="57" t="s">
        <v>68</v>
      </c>
      <c r="AF11" s="57" t="s">
        <v>231</v>
      </c>
      <c r="AG11" s="57" t="s">
        <v>162</v>
      </c>
      <c r="AH11" s="57" t="s">
        <v>76</v>
      </c>
      <c r="AI11" s="57" t="s">
        <v>169</v>
      </c>
      <c r="AJ11" s="57" t="s">
        <v>131</v>
      </c>
      <c r="AK11" s="57" t="s">
        <v>14</v>
      </c>
      <c r="AL11" s="58" t="s">
        <v>224</v>
      </c>
      <c r="AN11" s="46" t="s">
        <v>105</v>
      </c>
      <c r="AO11" s="47" t="s">
        <v>276</v>
      </c>
      <c r="AP11" s="48">
        <f>L2+(3*L4)</f>
        <v>4</v>
      </c>
    </row>
    <row r="12" spans="1:42" x14ac:dyDescent="0.2">
      <c r="A12" s="1">
        <v>6</v>
      </c>
      <c r="B12" s="8">
        <f>AP50</f>
        <v>43</v>
      </c>
      <c r="C12" s="9">
        <f>AP31</f>
        <v>24</v>
      </c>
      <c r="D12" s="9">
        <f>AP169</f>
        <v>162</v>
      </c>
      <c r="E12" s="9">
        <f>AP164</f>
        <v>157</v>
      </c>
      <c r="F12" s="9">
        <f>AP76</f>
        <v>69</v>
      </c>
      <c r="G12" s="9">
        <f>AP129</f>
        <v>122</v>
      </c>
      <c r="H12" s="9">
        <f>AP215</f>
        <v>208</v>
      </c>
      <c r="I12" s="9">
        <f>AP250</f>
        <v>243</v>
      </c>
      <c r="J12" s="9">
        <f>AP19</f>
        <v>12</v>
      </c>
      <c r="K12" s="9">
        <f>AP62</f>
        <v>55</v>
      </c>
      <c r="L12" s="9">
        <f>AP136</f>
        <v>129</v>
      </c>
      <c r="M12" s="9">
        <f>AP197</f>
        <v>190</v>
      </c>
      <c r="N12" s="9">
        <f>AP109</f>
        <v>102</v>
      </c>
      <c r="O12" s="9">
        <f>AP96</f>
        <v>89</v>
      </c>
      <c r="P12" s="9">
        <f>AP246</f>
        <v>239</v>
      </c>
      <c r="Q12" s="10">
        <f>AP219</f>
        <v>212</v>
      </c>
      <c r="R12" s="2">
        <f t="shared" si="0"/>
        <v>2056</v>
      </c>
      <c r="S12" s="2">
        <f t="shared" si="1"/>
        <v>351576</v>
      </c>
      <c r="V12" s="1">
        <v>6</v>
      </c>
      <c r="W12" s="56" t="s">
        <v>133</v>
      </c>
      <c r="X12" s="57" t="s">
        <v>95</v>
      </c>
      <c r="Y12" s="57" t="s">
        <v>41</v>
      </c>
      <c r="Z12" s="57" t="s">
        <v>252</v>
      </c>
      <c r="AA12" s="57" t="s">
        <v>33</v>
      </c>
      <c r="AB12" s="57" t="s">
        <v>196</v>
      </c>
      <c r="AC12" s="57" t="s">
        <v>189</v>
      </c>
      <c r="AD12" s="57" t="s">
        <v>104</v>
      </c>
      <c r="AE12" s="57" t="s">
        <v>190</v>
      </c>
      <c r="AF12" s="57" t="s">
        <v>101</v>
      </c>
      <c r="AG12" s="57" t="s">
        <v>32</v>
      </c>
      <c r="AH12" s="57" t="s">
        <v>199</v>
      </c>
      <c r="AI12" s="57" t="s">
        <v>39</v>
      </c>
      <c r="AJ12" s="57" t="s">
        <v>253</v>
      </c>
      <c r="AK12" s="57" t="s">
        <v>136</v>
      </c>
      <c r="AL12" s="58" t="s">
        <v>94</v>
      </c>
      <c r="AN12" s="46" t="s">
        <v>176</v>
      </c>
      <c r="AO12" s="47" t="s">
        <v>276</v>
      </c>
      <c r="AP12" s="48">
        <f>L2+(4*L4)</f>
        <v>5</v>
      </c>
    </row>
    <row r="13" spans="1:42" x14ac:dyDescent="0.2">
      <c r="A13" s="1">
        <v>7</v>
      </c>
      <c r="B13" s="8">
        <f>AP224</f>
        <v>217</v>
      </c>
      <c r="C13" s="9">
        <f>AP237</f>
        <v>230</v>
      </c>
      <c r="D13" s="9">
        <f>AP91</f>
        <v>84</v>
      </c>
      <c r="E13" s="9">
        <f>AP118</f>
        <v>111</v>
      </c>
      <c r="F13" s="9">
        <f>AP190</f>
        <v>183</v>
      </c>
      <c r="G13" s="9">
        <f>AP147</f>
        <v>140</v>
      </c>
      <c r="H13" s="9">
        <f>AP69</f>
        <v>62</v>
      </c>
      <c r="I13" s="9">
        <f>AP8</f>
        <v>1</v>
      </c>
      <c r="J13" s="9">
        <f>AP257</f>
        <v>250</v>
      </c>
      <c r="K13" s="9">
        <f>AP204</f>
        <v>197</v>
      </c>
      <c r="L13" s="9">
        <f>AP122</f>
        <v>115</v>
      </c>
      <c r="M13" s="9">
        <f>AP87</f>
        <v>80</v>
      </c>
      <c r="N13" s="9">
        <f>AP159</f>
        <v>152</v>
      </c>
      <c r="O13" s="9">
        <f>AP178</f>
        <v>171</v>
      </c>
      <c r="P13" s="9">
        <f>AP36</f>
        <v>29</v>
      </c>
      <c r="Q13" s="10">
        <f>AP41</f>
        <v>34</v>
      </c>
      <c r="R13" s="2">
        <f t="shared" si="0"/>
        <v>2056</v>
      </c>
      <c r="S13" s="2">
        <f t="shared" si="1"/>
        <v>351576</v>
      </c>
      <c r="V13" s="1">
        <v>7</v>
      </c>
      <c r="W13" s="56" t="s">
        <v>230</v>
      </c>
      <c r="X13" s="57" t="s">
        <v>63</v>
      </c>
      <c r="Y13" s="57" t="s">
        <v>70</v>
      </c>
      <c r="Z13" s="57" t="s">
        <v>159</v>
      </c>
      <c r="AA13" s="57" t="s">
        <v>126</v>
      </c>
      <c r="AB13" s="57" t="s">
        <v>168</v>
      </c>
      <c r="AC13" s="57" t="s">
        <v>221</v>
      </c>
      <c r="AD13" s="57" t="s">
        <v>7</v>
      </c>
      <c r="AE13" s="57" t="s">
        <v>220</v>
      </c>
      <c r="AF13" s="57" t="s">
        <v>10</v>
      </c>
      <c r="AG13" s="57" t="s">
        <v>127</v>
      </c>
      <c r="AH13" s="57" t="s">
        <v>165</v>
      </c>
      <c r="AI13" s="57" t="s">
        <v>73</v>
      </c>
      <c r="AJ13" s="57" t="s">
        <v>158</v>
      </c>
      <c r="AK13" s="57" t="s">
        <v>227</v>
      </c>
      <c r="AL13" s="58" t="s">
        <v>64</v>
      </c>
      <c r="AN13" s="46" t="s">
        <v>72</v>
      </c>
      <c r="AO13" s="47" t="s">
        <v>276</v>
      </c>
      <c r="AP13" s="48">
        <f>L2+(5*L4)</f>
        <v>6</v>
      </c>
    </row>
    <row r="14" spans="1:42" x14ac:dyDescent="0.2">
      <c r="A14" s="1">
        <v>8</v>
      </c>
      <c r="B14" s="8">
        <f>AP207</f>
        <v>200</v>
      </c>
      <c r="C14" s="9">
        <f>AP258</f>
        <v>251</v>
      </c>
      <c r="D14" s="9">
        <f>AP84</f>
        <v>77</v>
      </c>
      <c r="E14" s="9">
        <f>AP121</f>
        <v>114</v>
      </c>
      <c r="F14" s="9">
        <f>AP177</f>
        <v>170</v>
      </c>
      <c r="G14" s="9">
        <f>AP156</f>
        <v>149</v>
      </c>
      <c r="H14" s="9">
        <f>AP42</f>
        <v>35</v>
      </c>
      <c r="I14" s="9">
        <f>AP39</f>
        <v>32</v>
      </c>
      <c r="J14" s="9">
        <f>AP238</f>
        <v>231</v>
      </c>
      <c r="K14" s="9">
        <f>AP227</f>
        <v>220</v>
      </c>
      <c r="L14" s="9">
        <f>AP117</f>
        <v>110</v>
      </c>
      <c r="M14" s="9">
        <f>AP88</f>
        <v>81</v>
      </c>
      <c r="N14" s="9">
        <f>AP144</f>
        <v>137</v>
      </c>
      <c r="O14" s="9">
        <f>AP189</f>
        <v>182</v>
      </c>
      <c r="P14" s="9">
        <f>AP11</f>
        <v>4</v>
      </c>
      <c r="Q14" s="10">
        <f>AP70</f>
        <v>63</v>
      </c>
      <c r="R14" s="2">
        <f t="shared" si="0"/>
        <v>2056</v>
      </c>
      <c r="S14" s="2">
        <f t="shared" si="1"/>
        <v>351576</v>
      </c>
      <c r="V14" s="1">
        <v>8</v>
      </c>
      <c r="W14" s="56" t="s">
        <v>108</v>
      </c>
      <c r="X14" s="57" t="s">
        <v>193</v>
      </c>
      <c r="Y14" s="57" t="s">
        <v>200</v>
      </c>
      <c r="Z14" s="57" t="s">
        <v>37</v>
      </c>
      <c r="AA14" s="57" t="s">
        <v>256</v>
      </c>
      <c r="AB14" s="57" t="s">
        <v>45</v>
      </c>
      <c r="AC14" s="57" t="s">
        <v>99</v>
      </c>
      <c r="AD14" s="57" t="s">
        <v>137</v>
      </c>
      <c r="AE14" s="57" t="s">
        <v>98</v>
      </c>
      <c r="AF14" s="57" t="s">
        <v>140</v>
      </c>
      <c r="AG14" s="57" t="s">
        <v>257</v>
      </c>
      <c r="AH14" s="57" t="s">
        <v>42</v>
      </c>
      <c r="AI14" s="57" t="s">
        <v>203</v>
      </c>
      <c r="AJ14" s="57" t="s">
        <v>36</v>
      </c>
      <c r="AK14" s="57" t="s">
        <v>105</v>
      </c>
      <c r="AL14" s="58" t="s">
        <v>194</v>
      </c>
      <c r="AN14" s="46" t="s">
        <v>44</v>
      </c>
      <c r="AO14" s="47" t="s">
        <v>276</v>
      </c>
      <c r="AP14" s="48">
        <f>L2+(6*L4)</f>
        <v>7</v>
      </c>
    </row>
    <row r="15" spans="1:42" x14ac:dyDescent="0.2">
      <c r="A15" s="1">
        <v>9</v>
      </c>
      <c r="B15" s="8">
        <f>AP163</f>
        <v>156</v>
      </c>
      <c r="C15" s="9">
        <f>AP174</f>
        <v>167</v>
      </c>
      <c r="D15" s="9">
        <f>AP24</f>
        <v>17</v>
      </c>
      <c r="E15" s="9">
        <f>AP53</f>
        <v>46</v>
      </c>
      <c r="F15" s="9">
        <f>AP253</f>
        <v>246</v>
      </c>
      <c r="G15" s="9">
        <f>AP208</f>
        <v>201</v>
      </c>
      <c r="H15" s="9">
        <f>AP134</f>
        <v>127</v>
      </c>
      <c r="I15" s="9">
        <f>AP75</f>
        <v>68</v>
      </c>
      <c r="J15" s="9">
        <f>AP194</f>
        <v>187</v>
      </c>
      <c r="K15" s="9">
        <f>AP143</f>
        <v>136</v>
      </c>
      <c r="L15" s="9">
        <f>AP57</f>
        <v>50</v>
      </c>
      <c r="M15" s="9">
        <f>AP20</f>
        <v>13</v>
      </c>
      <c r="N15" s="9">
        <f>AP220</f>
        <v>213</v>
      </c>
      <c r="O15" s="9">
        <f>AP241</f>
        <v>234</v>
      </c>
      <c r="P15" s="9">
        <f>AP103</f>
        <v>96</v>
      </c>
      <c r="Q15" s="10">
        <f>AP106</f>
        <v>99</v>
      </c>
      <c r="R15" s="2">
        <f t="shared" si="0"/>
        <v>2056</v>
      </c>
      <c r="S15" s="2">
        <f t="shared" si="1"/>
        <v>351576</v>
      </c>
      <c r="V15" s="1">
        <v>9</v>
      </c>
      <c r="W15" s="56" t="s">
        <v>60</v>
      </c>
      <c r="X15" s="57" t="s">
        <v>239</v>
      </c>
      <c r="Y15" s="57" t="s">
        <v>154</v>
      </c>
      <c r="Z15" s="57" t="s">
        <v>84</v>
      </c>
      <c r="AA15" s="57" t="s">
        <v>177</v>
      </c>
      <c r="AB15" s="57" t="s">
        <v>123</v>
      </c>
      <c r="AC15" s="57" t="s">
        <v>22</v>
      </c>
      <c r="AD15" s="57" t="s">
        <v>216</v>
      </c>
      <c r="AE15" s="57" t="s">
        <v>19</v>
      </c>
      <c r="AF15" s="57" t="s">
        <v>217</v>
      </c>
      <c r="AG15" s="57" t="s">
        <v>4</v>
      </c>
      <c r="AH15" s="57" t="s">
        <v>122</v>
      </c>
      <c r="AI15" s="57" t="s">
        <v>155</v>
      </c>
      <c r="AJ15" s="57" t="s">
        <v>81</v>
      </c>
      <c r="AK15" s="57" t="s">
        <v>59</v>
      </c>
      <c r="AL15" s="58" t="s">
        <v>242</v>
      </c>
      <c r="AN15" s="46" t="s">
        <v>210</v>
      </c>
      <c r="AO15" s="47" t="s">
        <v>276</v>
      </c>
      <c r="AP15" s="48">
        <f>L2+(7*L4)</f>
        <v>8</v>
      </c>
    </row>
    <row r="16" spans="1:42" x14ac:dyDescent="0.2">
      <c r="A16" s="1">
        <v>10</v>
      </c>
      <c r="B16" s="8">
        <f>AP140</f>
        <v>133</v>
      </c>
      <c r="C16" s="9">
        <f>AP193</f>
        <v>186</v>
      </c>
      <c r="D16" s="9">
        <f>AP23</f>
        <v>16</v>
      </c>
      <c r="E16" s="9">
        <f>AP58</f>
        <v>51</v>
      </c>
      <c r="F16" s="9">
        <f>AP242</f>
        <v>235</v>
      </c>
      <c r="G16" s="9">
        <f>AP223</f>
        <v>216</v>
      </c>
      <c r="H16" s="9">
        <f>AP105</f>
        <v>98</v>
      </c>
      <c r="I16" s="9">
        <f>AP100</f>
        <v>93</v>
      </c>
      <c r="J16" s="9">
        <f>AP173</f>
        <v>166</v>
      </c>
      <c r="K16" s="9">
        <f>AP160</f>
        <v>153</v>
      </c>
      <c r="L16" s="9">
        <f>AP54</f>
        <v>47</v>
      </c>
      <c r="M16" s="9">
        <f>AP27</f>
        <v>20</v>
      </c>
      <c r="N16" s="9">
        <f>AP211</f>
        <v>204</v>
      </c>
      <c r="O16" s="9">
        <f>AP254</f>
        <v>247</v>
      </c>
      <c r="P16" s="9">
        <f>AP72</f>
        <v>65</v>
      </c>
      <c r="Q16" s="10">
        <f>AP133</f>
        <v>126</v>
      </c>
      <c r="R16" s="2">
        <f t="shared" si="0"/>
        <v>2056</v>
      </c>
      <c r="S16" s="2">
        <f t="shared" si="1"/>
        <v>351576</v>
      </c>
      <c r="V16" s="1">
        <v>10</v>
      </c>
      <c r="W16" s="56" t="s">
        <v>182</v>
      </c>
      <c r="X16" s="57" t="s">
        <v>109</v>
      </c>
      <c r="Y16" s="57" t="s">
        <v>24</v>
      </c>
      <c r="Z16" s="57" t="s">
        <v>5</v>
      </c>
      <c r="AA16" s="57" t="s">
        <v>46</v>
      </c>
      <c r="AB16" s="57" t="s">
        <v>245</v>
      </c>
      <c r="AC16" s="57" t="s">
        <v>144</v>
      </c>
      <c r="AD16" s="57" t="s">
        <v>86</v>
      </c>
      <c r="AE16" s="57" t="s">
        <v>141</v>
      </c>
      <c r="AF16" s="57" t="s">
        <v>87</v>
      </c>
      <c r="AG16" s="57" t="s">
        <v>49</v>
      </c>
      <c r="AH16" s="57" t="s">
        <v>244</v>
      </c>
      <c r="AI16" s="57" t="s">
        <v>25</v>
      </c>
      <c r="AJ16" s="57" t="s">
        <v>204</v>
      </c>
      <c r="AK16" s="57" t="s">
        <v>181</v>
      </c>
      <c r="AL16" s="58" t="s">
        <v>112</v>
      </c>
      <c r="AN16" s="46" t="s">
        <v>225</v>
      </c>
      <c r="AO16" s="47" t="s">
        <v>276</v>
      </c>
      <c r="AP16" s="48">
        <f>L2+(8*L4)</f>
        <v>9</v>
      </c>
    </row>
    <row r="17" spans="1:42" x14ac:dyDescent="0.2">
      <c r="A17" s="1">
        <v>11</v>
      </c>
      <c r="B17" s="8">
        <f>AP126</f>
        <v>119</v>
      </c>
      <c r="C17" s="9">
        <f>AP83</f>
        <v>76</v>
      </c>
      <c r="D17" s="9">
        <f>AP261</f>
        <v>254</v>
      </c>
      <c r="E17" s="9">
        <f>AP200</f>
        <v>193</v>
      </c>
      <c r="F17" s="9">
        <f>AP32</f>
        <v>25</v>
      </c>
      <c r="G17" s="9">
        <f>AP45</f>
        <v>38</v>
      </c>
      <c r="H17" s="9">
        <f>AP155</f>
        <v>148</v>
      </c>
      <c r="I17" s="9">
        <f>AP182</f>
        <v>175</v>
      </c>
      <c r="J17" s="9">
        <f>AP95</f>
        <v>88</v>
      </c>
      <c r="K17" s="9">
        <f>AP114</f>
        <v>107</v>
      </c>
      <c r="L17" s="9">
        <f>AP228</f>
        <v>221</v>
      </c>
      <c r="M17" s="9">
        <f>AP233</f>
        <v>226</v>
      </c>
      <c r="N17" s="9">
        <f>AP65</f>
        <v>58</v>
      </c>
      <c r="O17" s="9">
        <f>AP12</f>
        <v>5</v>
      </c>
      <c r="P17" s="9">
        <f>AP186</f>
        <v>179</v>
      </c>
      <c r="Q17" s="10">
        <f>AP151</f>
        <v>144</v>
      </c>
      <c r="R17" s="2">
        <f t="shared" si="0"/>
        <v>2056</v>
      </c>
      <c r="S17" s="2">
        <f t="shared" si="1"/>
        <v>351576</v>
      </c>
      <c r="V17" s="1">
        <v>11</v>
      </c>
      <c r="W17" s="56" t="s">
        <v>212</v>
      </c>
      <c r="X17" s="57" t="s">
        <v>18</v>
      </c>
      <c r="Y17" s="57" t="s">
        <v>119</v>
      </c>
      <c r="Z17" s="57" t="s">
        <v>173</v>
      </c>
      <c r="AA17" s="57" t="s">
        <v>80</v>
      </c>
      <c r="AB17" s="57" t="s">
        <v>150</v>
      </c>
      <c r="AC17" s="57" t="s">
        <v>235</v>
      </c>
      <c r="AD17" s="57" t="s">
        <v>56</v>
      </c>
      <c r="AE17" s="57" t="s">
        <v>238</v>
      </c>
      <c r="AF17" s="57" t="s">
        <v>55</v>
      </c>
      <c r="AG17" s="57" t="s">
        <v>77</v>
      </c>
      <c r="AH17" s="57" t="s">
        <v>151</v>
      </c>
      <c r="AI17" s="57" t="s">
        <v>118</v>
      </c>
      <c r="AJ17" s="57" t="s">
        <v>176</v>
      </c>
      <c r="AK17" s="57" t="s">
        <v>213</v>
      </c>
      <c r="AL17" s="58" t="s">
        <v>15</v>
      </c>
      <c r="AN17" s="46" t="s">
        <v>61</v>
      </c>
      <c r="AO17" s="47" t="s">
        <v>276</v>
      </c>
      <c r="AP17" s="48">
        <f>L2+(9*L4)</f>
        <v>10</v>
      </c>
    </row>
    <row r="18" spans="1:42" x14ac:dyDescent="0.2">
      <c r="A18" s="1">
        <v>12</v>
      </c>
      <c r="B18" s="8">
        <f>AP113</f>
        <v>106</v>
      </c>
      <c r="C18" s="9">
        <f>AP92</f>
        <v>85</v>
      </c>
      <c r="D18" s="9">
        <f>AP234</f>
        <v>227</v>
      </c>
      <c r="E18" s="9">
        <f>AP231</f>
        <v>224</v>
      </c>
      <c r="F18" s="9">
        <f>AP15</f>
        <v>8</v>
      </c>
      <c r="G18" s="9">
        <f>AP66</f>
        <v>59</v>
      </c>
      <c r="H18" s="9">
        <f>AP148</f>
        <v>141</v>
      </c>
      <c r="I18" s="9">
        <f>AP185</f>
        <v>178</v>
      </c>
      <c r="J18" s="9">
        <f>AP80</f>
        <v>73</v>
      </c>
      <c r="K18" s="9">
        <f>AP125</f>
        <v>118</v>
      </c>
      <c r="L18" s="9">
        <f>AP203</f>
        <v>196</v>
      </c>
      <c r="M18" s="9">
        <f>AP262</f>
        <v>255</v>
      </c>
      <c r="N18" s="9">
        <f>AP46</f>
        <v>39</v>
      </c>
      <c r="O18" s="9">
        <f>AP35</f>
        <v>28</v>
      </c>
      <c r="P18" s="9">
        <f>AP181</f>
        <v>174</v>
      </c>
      <c r="Q18" s="10">
        <f>AP152</f>
        <v>145</v>
      </c>
      <c r="R18" s="2">
        <f t="shared" si="0"/>
        <v>2056</v>
      </c>
      <c r="S18" s="2">
        <f t="shared" si="1"/>
        <v>351576</v>
      </c>
      <c r="V18" s="1">
        <v>12</v>
      </c>
      <c r="W18" s="56" t="s">
        <v>90</v>
      </c>
      <c r="X18" s="57" t="s">
        <v>148</v>
      </c>
      <c r="Y18" s="57" t="s">
        <v>249</v>
      </c>
      <c r="Z18" s="57" t="s">
        <v>50</v>
      </c>
      <c r="AA18" s="57" t="s">
        <v>210</v>
      </c>
      <c r="AB18" s="57" t="s">
        <v>28</v>
      </c>
      <c r="AC18" s="57" t="s">
        <v>113</v>
      </c>
      <c r="AD18" s="57" t="s">
        <v>186</v>
      </c>
      <c r="AE18" s="57" t="s">
        <v>116</v>
      </c>
      <c r="AF18" s="57" t="s">
        <v>185</v>
      </c>
      <c r="AG18" s="57" t="s">
        <v>207</v>
      </c>
      <c r="AH18" s="57" t="s">
        <v>29</v>
      </c>
      <c r="AI18" s="57" t="s">
        <v>248</v>
      </c>
      <c r="AJ18" s="57" t="s">
        <v>53</v>
      </c>
      <c r="AK18" s="57" t="s">
        <v>91</v>
      </c>
      <c r="AL18" s="58" t="s">
        <v>145</v>
      </c>
      <c r="AN18" s="46" t="s">
        <v>88</v>
      </c>
      <c r="AO18" s="47" t="s">
        <v>276</v>
      </c>
      <c r="AP18" s="48">
        <f>L2+(10*L4)</f>
        <v>11</v>
      </c>
    </row>
    <row r="19" spans="1:42" x14ac:dyDescent="0.2">
      <c r="A19" s="1">
        <v>13</v>
      </c>
      <c r="B19" s="8">
        <f>AP183</f>
        <v>176</v>
      </c>
      <c r="C19" s="9">
        <f>AP154</f>
        <v>147</v>
      </c>
      <c r="D19" s="9">
        <f>AP44</f>
        <v>37</v>
      </c>
      <c r="E19" s="9">
        <f>AP33</f>
        <v>26</v>
      </c>
      <c r="F19" s="9">
        <f>AP201</f>
        <v>194</v>
      </c>
      <c r="G19" s="9">
        <f>AP260</f>
        <v>253</v>
      </c>
      <c r="H19" s="9">
        <f>AP82</f>
        <v>75</v>
      </c>
      <c r="I19" s="9">
        <f>AP127</f>
        <v>120</v>
      </c>
      <c r="J19" s="9">
        <f>AP150</f>
        <v>143</v>
      </c>
      <c r="K19" s="9">
        <f>AP187</f>
        <v>180</v>
      </c>
      <c r="L19" s="9">
        <f>AP13</f>
        <v>6</v>
      </c>
      <c r="M19" s="9">
        <f>AP64</f>
        <v>57</v>
      </c>
      <c r="N19" s="9">
        <f>AP232</f>
        <v>225</v>
      </c>
      <c r="O19" s="9">
        <f>AP229</f>
        <v>222</v>
      </c>
      <c r="P19" s="9">
        <f>AP115</f>
        <v>108</v>
      </c>
      <c r="Q19" s="10">
        <f>AP94</f>
        <v>87</v>
      </c>
      <c r="R19" s="2">
        <f t="shared" si="0"/>
        <v>2056</v>
      </c>
      <c r="S19" s="2">
        <f t="shared" si="1"/>
        <v>351576</v>
      </c>
      <c r="V19" s="1">
        <v>13</v>
      </c>
      <c r="W19" s="56" t="s">
        <v>222</v>
      </c>
      <c r="X19" s="57" t="s">
        <v>8</v>
      </c>
      <c r="Y19" s="57" t="s">
        <v>125</v>
      </c>
      <c r="Z19" s="57" t="s">
        <v>167</v>
      </c>
      <c r="AA19" s="57" t="s">
        <v>71</v>
      </c>
      <c r="AB19" s="57" t="s">
        <v>160</v>
      </c>
      <c r="AC19" s="57" t="s">
        <v>229</v>
      </c>
      <c r="AD19" s="57" t="s">
        <v>62</v>
      </c>
      <c r="AE19" s="57" t="s">
        <v>228</v>
      </c>
      <c r="AF19" s="57" t="s">
        <v>65</v>
      </c>
      <c r="AG19" s="57" t="s">
        <v>72</v>
      </c>
      <c r="AH19" s="57" t="s">
        <v>157</v>
      </c>
      <c r="AI19" s="57" t="s">
        <v>128</v>
      </c>
      <c r="AJ19" s="57" t="s">
        <v>166</v>
      </c>
      <c r="AK19" s="57" t="s">
        <v>219</v>
      </c>
      <c r="AL19" s="58" t="s">
        <v>9</v>
      </c>
      <c r="AN19" s="46" t="s">
        <v>190</v>
      </c>
      <c r="AO19" s="47" t="s">
        <v>276</v>
      </c>
      <c r="AP19" s="48">
        <f>L2+(11*L4)</f>
        <v>12</v>
      </c>
    </row>
    <row r="20" spans="1:42" x14ac:dyDescent="0.2">
      <c r="A20" s="1">
        <v>14</v>
      </c>
      <c r="B20" s="8">
        <f>AP184</f>
        <v>177</v>
      </c>
      <c r="C20" s="9">
        <f>AP149</f>
        <v>142</v>
      </c>
      <c r="D20" s="9">
        <f>AP67</f>
        <v>60</v>
      </c>
      <c r="E20" s="9">
        <f>AP14</f>
        <v>7</v>
      </c>
      <c r="F20" s="9">
        <f>AP230</f>
        <v>223</v>
      </c>
      <c r="G20" s="9">
        <f>AP235</f>
        <v>228</v>
      </c>
      <c r="H20" s="9">
        <f>AP93</f>
        <v>86</v>
      </c>
      <c r="I20" s="9">
        <f>AP112</f>
        <v>105</v>
      </c>
      <c r="J20" s="9">
        <f>AP153</f>
        <v>146</v>
      </c>
      <c r="K20" s="9">
        <f>AP180</f>
        <v>173</v>
      </c>
      <c r="L20" s="9">
        <f>AP34</f>
        <v>27</v>
      </c>
      <c r="M20" s="9">
        <f>AP47</f>
        <v>40</v>
      </c>
      <c r="N20" s="9">
        <f>AP263</f>
        <v>256</v>
      </c>
      <c r="O20" s="9">
        <f>AP202</f>
        <v>195</v>
      </c>
      <c r="P20" s="9">
        <f>AP124</f>
        <v>117</v>
      </c>
      <c r="Q20" s="10">
        <f>AP81</f>
        <v>74</v>
      </c>
      <c r="R20" s="2">
        <f t="shared" si="0"/>
        <v>2056</v>
      </c>
      <c r="S20" s="2">
        <f t="shared" si="1"/>
        <v>351576</v>
      </c>
      <c r="V20" s="1">
        <v>14</v>
      </c>
      <c r="W20" s="56" t="s">
        <v>100</v>
      </c>
      <c r="X20" s="57" t="s">
        <v>138</v>
      </c>
      <c r="Y20" s="57" t="s">
        <v>255</v>
      </c>
      <c r="Z20" s="57" t="s">
        <v>44</v>
      </c>
      <c r="AA20" s="57" t="s">
        <v>201</v>
      </c>
      <c r="AB20" s="57" t="s">
        <v>38</v>
      </c>
      <c r="AC20" s="57" t="s">
        <v>107</v>
      </c>
      <c r="AD20" s="57" t="s">
        <v>192</v>
      </c>
      <c r="AE20" s="57" t="s">
        <v>106</v>
      </c>
      <c r="AF20" s="57" t="s">
        <v>195</v>
      </c>
      <c r="AG20" s="57" t="s">
        <v>202</v>
      </c>
      <c r="AH20" s="57" t="s">
        <v>35</v>
      </c>
      <c r="AI20" s="57" t="s">
        <v>258</v>
      </c>
      <c r="AJ20" s="57" t="s">
        <v>43</v>
      </c>
      <c r="AK20" s="57" t="s">
        <v>97</v>
      </c>
      <c r="AL20" s="58" t="s">
        <v>139</v>
      </c>
      <c r="AN20" s="46" t="s">
        <v>122</v>
      </c>
      <c r="AO20" s="47" t="s">
        <v>276</v>
      </c>
      <c r="AP20" s="48">
        <f>L2+(12*L4)</f>
        <v>13</v>
      </c>
    </row>
    <row r="21" spans="1:42" x14ac:dyDescent="0.2">
      <c r="A21" s="1">
        <v>15</v>
      </c>
      <c r="B21" s="8">
        <f>AP74</f>
        <v>67</v>
      </c>
      <c r="C21" s="9">
        <f>AP135</f>
        <v>128</v>
      </c>
      <c r="D21" s="9">
        <f>AP209</f>
        <v>202</v>
      </c>
      <c r="E21" s="9">
        <f>AP252</f>
        <v>245</v>
      </c>
      <c r="F21" s="9">
        <f>AP52</f>
        <v>45</v>
      </c>
      <c r="G21" s="9">
        <f>AP25</f>
        <v>18</v>
      </c>
      <c r="H21" s="9">
        <f>AP175</f>
        <v>168</v>
      </c>
      <c r="I21" s="9">
        <f>AP162</f>
        <v>155</v>
      </c>
      <c r="J21" s="9">
        <f>AP107</f>
        <v>100</v>
      </c>
      <c r="K21" s="9">
        <f>AP102</f>
        <v>95</v>
      </c>
      <c r="L21" s="9">
        <f>AP240</f>
        <v>233</v>
      </c>
      <c r="M21" s="9">
        <f>AP221</f>
        <v>214</v>
      </c>
      <c r="N21" s="9">
        <f>AP21</f>
        <v>14</v>
      </c>
      <c r="O21" s="9">
        <f>AP56</f>
        <v>49</v>
      </c>
      <c r="P21" s="9">
        <f>AP142</f>
        <v>135</v>
      </c>
      <c r="Q21" s="10">
        <f>AP195</f>
        <v>188</v>
      </c>
      <c r="R21" s="2">
        <f t="shared" si="0"/>
        <v>2056</v>
      </c>
      <c r="S21" s="2">
        <f>SUMSQ(B21:Q21)</f>
        <v>351576</v>
      </c>
      <c r="V21" s="1">
        <v>15</v>
      </c>
      <c r="W21" s="56" t="s">
        <v>66</v>
      </c>
      <c r="X21" s="57" t="s">
        <v>233</v>
      </c>
      <c r="Y21" s="57" t="s">
        <v>164</v>
      </c>
      <c r="Z21" s="57" t="s">
        <v>75</v>
      </c>
      <c r="AA21" s="57" t="s">
        <v>171</v>
      </c>
      <c r="AB21" s="57" t="s">
        <v>129</v>
      </c>
      <c r="AC21" s="57" t="s">
        <v>12</v>
      </c>
      <c r="AD21" s="57" t="s">
        <v>226</v>
      </c>
      <c r="AE21" s="57" t="s">
        <v>13</v>
      </c>
      <c r="AF21" s="57" t="s">
        <v>223</v>
      </c>
      <c r="AG21" s="57" t="s">
        <v>170</v>
      </c>
      <c r="AH21" s="57" t="s">
        <v>132</v>
      </c>
      <c r="AI21" s="57" t="s">
        <v>161</v>
      </c>
      <c r="AJ21" s="57" t="s">
        <v>3</v>
      </c>
      <c r="AK21" s="57" t="s">
        <v>69</v>
      </c>
      <c r="AL21" s="58" t="s">
        <v>232</v>
      </c>
      <c r="AN21" s="46" t="s">
        <v>161</v>
      </c>
      <c r="AO21" s="47" t="s">
        <v>276</v>
      </c>
      <c r="AP21" s="48">
        <f>L2+(13*L4)</f>
        <v>14</v>
      </c>
    </row>
    <row r="22" spans="1:42" x14ac:dyDescent="0.2">
      <c r="A22" s="1">
        <v>16</v>
      </c>
      <c r="B22" s="11">
        <f>AP101</f>
        <v>94</v>
      </c>
      <c r="C22" s="12">
        <f>AP104</f>
        <v>97</v>
      </c>
      <c r="D22" s="12">
        <f>AP222</f>
        <v>215</v>
      </c>
      <c r="E22" s="12">
        <f>AP243</f>
        <v>236</v>
      </c>
      <c r="F22" s="12">
        <f>AP59</f>
        <v>52</v>
      </c>
      <c r="G22" s="12">
        <f>AP22</f>
        <v>15</v>
      </c>
      <c r="H22" s="12">
        <f>AP192</f>
        <v>185</v>
      </c>
      <c r="I22" s="12">
        <f>AP141</f>
        <v>134</v>
      </c>
      <c r="J22" s="12">
        <f>AP132</f>
        <v>125</v>
      </c>
      <c r="K22" s="12">
        <f>AP73</f>
        <v>66</v>
      </c>
      <c r="L22" s="12">
        <f>AP255</f>
        <v>248</v>
      </c>
      <c r="M22" s="12">
        <f>AP210</f>
        <v>203</v>
      </c>
      <c r="N22" s="12">
        <f>AP26</f>
        <v>19</v>
      </c>
      <c r="O22" s="12">
        <f>AP55</f>
        <v>48</v>
      </c>
      <c r="P22" s="12">
        <f>AP161</f>
        <v>154</v>
      </c>
      <c r="Q22" s="13">
        <f>AP172</f>
        <v>165</v>
      </c>
      <c r="R22" s="2">
        <f t="shared" si="0"/>
        <v>2056</v>
      </c>
      <c r="S22" s="2">
        <f t="shared" si="1"/>
        <v>351576</v>
      </c>
      <c r="V22" s="1">
        <v>16</v>
      </c>
      <c r="W22" s="59" t="s">
        <v>188</v>
      </c>
      <c r="X22" s="60" t="s">
        <v>103</v>
      </c>
      <c r="Y22" s="60" t="s">
        <v>34</v>
      </c>
      <c r="Z22" s="60" t="s">
        <v>197</v>
      </c>
      <c r="AA22" s="60" t="s">
        <v>6</v>
      </c>
      <c r="AB22" s="60" t="s">
        <v>251</v>
      </c>
      <c r="AC22" s="60" t="s">
        <v>134</v>
      </c>
      <c r="AD22" s="60" t="s">
        <v>96</v>
      </c>
      <c r="AE22" s="60" t="s">
        <v>135</v>
      </c>
      <c r="AF22" s="60" t="s">
        <v>93</v>
      </c>
      <c r="AG22" s="60" t="s">
        <v>40</v>
      </c>
      <c r="AH22" s="60" t="s">
        <v>254</v>
      </c>
      <c r="AI22" s="60" t="s">
        <v>31</v>
      </c>
      <c r="AJ22" s="60" t="s">
        <v>198</v>
      </c>
      <c r="AK22" s="60" t="s">
        <v>191</v>
      </c>
      <c r="AL22" s="61" t="s">
        <v>102</v>
      </c>
      <c r="AN22" s="46" t="s">
        <v>251</v>
      </c>
      <c r="AO22" s="47" t="s">
        <v>276</v>
      </c>
      <c r="AP22" s="48">
        <f>L2+(14*L4)</f>
        <v>15</v>
      </c>
    </row>
    <row r="23" spans="1:42" x14ac:dyDescent="0.2">
      <c r="A23" s="3" t="s">
        <v>0</v>
      </c>
      <c r="B23" s="2">
        <f>SUM(B7:B22)</f>
        <v>2056</v>
      </c>
      <c r="C23" s="2">
        <f t="shared" ref="C23:Q23" si="2">SUM(C7:C22)</f>
        <v>2056</v>
      </c>
      <c r="D23" s="2">
        <f t="shared" si="2"/>
        <v>2056</v>
      </c>
      <c r="E23" s="2">
        <f t="shared" si="2"/>
        <v>2056</v>
      </c>
      <c r="F23" s="2">
        <f t="shared" si="2"/>
        <v>2056</v>
      </c>
      <c r="G23" s="2">
        <f t="shared" si="2"/>
        <v>2056</v>
      </c>
      <c r="H23" s="2">
        <f t="shared" si="2"/>
        <v>2056</v>
      </c>
      <c r="I23" s="2">
        <f t="shared" si="2"/>
        <v>2056</v>
      </c>
      <c r="J23" s="2">
        <f t="shared" si="2"/>
        <v>2056</v>
      </c>
      <c r="K23" s="2">
        <f t="shared" si="2"/>
        <v>2056</v>
      </c>
      <c r="L23" s="2">
        <f t="shared" si="2"/>
        <v>2056</v>
      </c>
      <c r="M23" s="2">
        <f t="shared" si="2"/>
        <v>2056</v>
      </c>
      <c r="N23" s="2">
        <f t="shared" si="2"/>
        <v>2056</v>
      </c>
      <c r="O23" s="2">
        <f t="shared" si="2"/>
        <v>2056</v>
      </c>
      <c r="P23" s="2">
        <f t="shared" si="2"/>
        <v>2056</v>
      </c>
      <c r="Q23" s="2">
        <f t="shared" si="2"/>
        <v>2056</v>
      </c>
      <c r="AN23" s="46" t="s">
        <v>24</v>
      </c>
      <c r="AO23" s="47" t="s">
        <v>276</v>
      </c>
      <c r="AP23" s="48">
        <f>L2+(15*L4)</f>
        <v>16</v>
      </c>
    </row>
    <row r="24" spans="1:42" x14ac:dyDescent="0.2">
      <c r="A24" s="3" t="s">
        <v>1</v>
      </c>
      <c r="B24" s="2">
        <f>SUMSQ(B7:B22)</f>
        <v>351576</v>
      </c>
      <c r="C24" s="2">
        <f t="shared" ref="C24:Q24" si="3">SUMSQ(C7:C22)</f>
        <v>351576</v>
      </c>
      <c r="D24" s="2">
        <f t="shared" si="3"/>
        <v>351576</v>
      </c>
      <c r="E24" s="2">
        <f t="shared" si="3"/>
        <v>351576</v>
      </c>
      <c r="F24" s="2">
        <f>SUMSQ(F7:F22)</f>
        <v>351576</v>
      </c>
      <c r="G24" s="2">
        <f t="shared" si="3"/>
        <v>351576</v>
      </c>
      <c r="H24" s="2">
        <f t="shared" si="3"/>
        <v>351576</v>
      </c>
      <c r="I24" s="2">
        <f t="shared" si="3"/>
        <v>351576</v>
      </c>
      <c r="J24" s="2">
        <f t="shared" si="3"/>
        <v>351576</v>
      </c>
      <c r="K24" s="2">
        <f t="shared" si="3"/>
        <v>351576</v>
      </c>
      <c r="L24" s="2">
        <f t="shared" si="3"/>
        <v>351576</v>
      </c>
      <c r="M24" s="2">
        <f t="shared" si="3"/>
        <v>351576</v>
      </c>
      <c r="N24" s="2">
        <f t="shared" si="3"/>
        <v>351576</v>
      </c>
      <c r="O24" s="2">
        <f t="shared" si="3"/>
        <v>351576</v>
      </c>
      <c r="P24" s="2">
        <f t="shared" si="3"/>
        <v>351576</v>
      </c>
      <c r="Q24" s="2">
        <f t="shared" si="3"/>
        <v>351576</v>
      </c>
      <c r="AN24" s="46" t="s">
        <v>154</v>
      </c>
      <c r="AO24" s="47" t="s">
        <v>276</v>
      </c>
      <c r="AP24" s="48">
        <f>L2+(16*L4)</f>
        <v>17</v>
      </c>
    </row>
    <row r="25" spans="1:42" x14ac:dyDescent="0.2">
      <c r="A25" s="3" t="s">
        <v>262</v>
      </c>
      <c r="B25" s="14">
        <f>SUMSQ(B7,C7,D7,E7,F7,G7,H7,I7,I8,H8,G8,F8,E8,D8,C8,B8)</f>
        <v>351576</v>
      </c>
      <c r="C25" s="14">
        <f>SUMSQ(J7,K7,L7,M7,N7,O7,P7,Q7,Q8,P8,O8,N8,M8,L8,K8,J8)</f>
        <v>351576</v>
      </c>
      <c r="D25" s="14">
        <f>SUMSQ(B9,C9,D9,E9,F9,G9,H9,I9,I10,H10,G10,F10,E10,D10,C10,B10)</f>
        <v>351576</v>
      </c>
      <c r="E25" s="14">
        <f>SUMSQ(J9,K9,L9,M9,N9,O9,P9,Q9,Q10,P10,O10,N10,M10,L10,K10,J10)</f>
        <v>351576</v>
      </c>
      <c r="F25" s="14">
        <f>SUMSQ(B11,C11,D11,E11,F11,G11,H11,I11,I12,H12,G12,F12,E12,D12,C12,B12)</f>
        <v>351576</v>
      </c>
      <c r="G25" s="14">
        <f>SUMSQ(J11,K11,L11,M11,N11,O11,P11,Q11,Q12,P12,O12,N12,M12,L12,K12,J12)</f>
        <v>351576</v>
      </c>
      <c r="H25" s="14">
        <f>SUMSQ(B13,C13,D13,E13,F13,G13,H13,I13,I14,H14,G14,F14,E14,D14,C14,B14)</f>
        <v>351576</v>
      </c>
      <c r="I25" s="14">
        <f>SUMSQ(J13,K13,L13,M13,N13,O13,P13,Q13,Q14,P14,O14,N14,M14,L14,K14,J14)</f>
        <v>351576</v>
      </c>
      <c r="J25" s="14">
        <f>SUMSQ(B15,C15,D15,E15,F15,G15,H15,I15,I16,H16,G16,F16,E16,D16,C16,B16)</f>
        <v>351576</v>
      </c>
      <c r="K25" s="14">
        <f>SUMSQ(J15,K15,L15,M15,N15,O15,P15,Q15,Q16,P16,O16,N16,M16,L16,K16,J16)</f>
        <v>351576</v>
      </c>
      <c r="L25" s="14">
        <f>SUMSQ(B17,C17,D17,E17,F17,G17,H17,I17,I18,H18,G18,F18,E18,D18,C18,B18)</f>
        <v>351576</v>
      </c>
      <c r="M25" s="14">
        <f>SUMSQ(J17,K17,L17,M17,N17,O17,P17,Q17,Q18,P18,O18,N18,M18,L18,K18,J18)</f>
        <v>351576</v>
      </c>
      <c r="N25" s="14">
        <f>SUMSQ(B19,C19,D19,E19,F19,G19,H19,I19,I20,H20,G20,F20,E20,D20,C20,B20)</f>
        <v>351576</v>
      </c>
      <c r="O25" s="14">
        <f>SUMSQ(J19,K19,L19,M19,N19,O19,P19,Q19,Q20,P20,O20,N20,M20,L20,K20,J20)</f>
        <v>351576</v>
      </c>
      <c r="P25" s="14">
        <f>SUMSQ(B21,C21,D21,E21,F21,G21,H21,I21,I22,H22,G22,F22,E22,D22,C22,B22)</f>
        <v>351576</v>
      </c>
      <c r="Q25" s="14">
        <f>SUMSQ(J21,K21,L21,M21,N21,O21,P21,Q21,Q22,P22,O22,N22,M22,L22,K22,J22)</f>
        <v>351576</v>
      </c>
      <c r="V25" s="3" t="s">
        <v>3</v>
      </c>
      <c r="W25" s="53" t="s">
        <v>236</v>
      </c>
      <c r="X25" s="54" t="s">
        <v>187</v>
      </c>
      <c r="Y25" s="54" t="s">
        <v>178</v>
      </c>
      <c r="Z25" s="54" t="s">
        <v>246</v>
      </c>
      <c r="AA25" s="54" t="s">
        <v>163</v>
      </c>
      <c r="AB25" s="54" t="s">
        <v>196</v>
      </c>
      <c r="AC25" s="54" t="s">
        <v>221</v>
      </c>
      <c r="AD25" s="54" t="s">
        <v>137</v>
      </c>
      <c r="AE25" s="54" t="s">
        <v>19</v>
      </c>
      <c r="AF25" s="54" t="s">
        <v>87</v>
      </c>
      <c r="AG25" s="54" t="s">
        <v>77</v>
      </c>
      <c r="AH25" s="54" t="s">
        <v>29</v>
      </c>
      <c r="AI25" s="54" t="s">
        <v>128</v>
      </c>
      <c r="AJ25" s="54" t="s">
        <v>43</v>
      </c>
      <c r="AK25" s="54" t="s">
        <v>69</v>
      </c>
      <c r="AL25" s="55" t="s">
        <v>102</v>
      </c>
      <c r="AN25" s="46" t="s">
        <v>129</v>
      </c>
      <c r="AO25" s="47" t="s">
        <v>276</v>
      </c>
      <c r="AP25" s="48">
        <f>L2+(17*L4)</f>
        <v>18</v>
      </c>
    </row>
    <row r="26" spans="1:42" x14ac:dyDescent="0.2">
      <c r="A26" s="3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V26" s="3" t="s">
        <v>4</v>
      </c>
      <c r="W26" s="59" t="s">
        <v>188</v>
      </c>
      <c r="X26" s="60" t="s">
        <v>233</v>
      </c>
      <c r="Y26" s="60" t="s">
        <v>255</v>
      </c>
      <c r="Z26" s="60" t="s">
        <v>167</v>
      </c>
      <c r="AA26" s="60" t="s">
        <v>210</v>
      </c>
      <c r="AB26" s="60" t="s">
        <v>150</v>
      </c>
      <c r="AC26" s="60" t="s">
        <v>144</v>
      </c>
      <c r="AD26" s="60" t="s">
        <v>216</v>
      </c>
      <c r="AE26" s="60" t="s">
        <v>98</v>
      </c>
      <c r="AF26" s="60" t="s">
        <v>10</v>
      </c>
      <c r="AG26" s="60" t="s">
        <v>32</v>
      </c>
      <c r="AH26" s="60" t="s">
        <v>76</v>
      </c>
      <c r="AI26" s="60" t="s">
        <v>48</v>
      </c>
      <c r="AJ26" s="60" t="s">
        <v>121</v>
      </c>
      <c r="AK26" s="60" t="s">
        <v>115</v>
      </c>
      <c r="AL26" s="61" t="s">
        <v>54</v>
      </c>
      <c r="AN26" s="46" t="s">
        <v>31</v>
      </c>
      <c r="AO26" s="47" t="s">
        <v>276</v>
      </c>
      <c r="AP26" s="48">
        <f>L2+(18*L4)</f>
        <v>19</v>
      </c>
    </row>
    <row r="27" spans="1:42" x14ac:dyDescent="0.2">
      <c r="A27" s="3" t="s">
        <v>3</v>
      </c>
      <c r="B27" s="15">
        <f>B7</f>
        <v>2</v>
      </c>
      <c r="C27" s="15">
        <f>C8</f>
        <v>36</v>
      </c>
      <c r="D27" s="15">
        <f>D9</f>
        <v>104</v>
      </c>
      <c r="E27" s="15">
        <f>E10</f>
        <v>70</v>
      </c>
      <c r="F27" s="15">
        <f>F11</f>
        <v>92</v>
      </c>
      <c r="G27" s="15">
        <f>G12</f>
        <v>122</v>
      </c>
      <c r="H27" s="15">
        <f>H13</f>
        <v>62</v>
      </c>
      <c r="I27" s="15">
        <f>I14</f>
        <v>32</v>
      </c>
      <c r="J27" s="15">
        <f>J15</f>
        <v>187</v>
      </c>
      <c r="K27" s="15">
        <f>K16</f>
        <v>153</v>
      </c>
      <c r="L27" s="15">
        <f>L17</f>
        <v>221</v>
      </c>
      <c r="M27" s="15">
        <f>M18</f>
        <v>255</v>
      </c>
      <c r="N27" s="15">
        <f>N19</f>
        <v>225</v>
      </c>
      <c r="O27" s="15">
        <f>O20</f>
        <v>195</v>
      </c>
      <c r="P27" s="15">
        <f>P21</f>
        <v>135</v>
      </c>
      <c r="Q27" s="16">
        <f>Q22</f>
        <v>165</v>
      </c>
      <c r="R27" s="2">
        <f>SUM(B27:Q27)</f>
        <v>2056</v>
      </c>
      <c r="S27" s="2">
        <f>SUMSQ(B27:Q27)</f>
        <v>351576</v>
      </c>
      <c r="T27" s="2">
        <f>B27^3+C27^3+D27^3+E27^3+F27^3+G27^3+H27^3+I27^3+J27^3+K27^3+L27^3+M27^3+N27^3+O27^3+P27^3+Q27^3</f>
        <v>67634176</v>
      </c>
      <c r="AN27" s="46" t="s">
        <v>244</v>
      </c>
      <c r="AO27" s="47" t="s">
        <v>276</v>
      </c>
      <c r="AP27" s="48">
        <f>L2+(19*L4)</f>
        <v>20</v>
      </c>
    </row>
    <row r="28" spans="1:42" x14ac:dyDescent="0.2">
      <c r="A28" s="3" t="s">
        <v>4</v>
      </c>
      <c r="B28" s="15">
        <f>B22</f>
        <v>94</v>
      </c>
      <c r="C28" s="15">
        <f>C21</f>
        <v>128</v>
      </c>
      <c r="D28" s="15">
        <f>D20</f>
        <v>60</v>
      </c>
      <c r="E28" s="15">
        <f>E19</f>
        <v>26</v>
      </c>
      <c r="F28" s="15">
        <f>F18</f>
        <v>8</v>
      </c>
      <c r="G28" s="15">
        <f>G17</f>
        <v>38</v>
      </c>
      <c r="H28" s="15">
        <f>H16</f>
        <v>98</v>
      </c>
      <c r="I28" s="15">
        <f>I15</f>
        <v>68</v>
      </c>
      <c r="J28" s="15">
        <f>J14</f>
        <v>231</v>
      </c>
      <c r="K28" s="15">
        <f>K13</f>
        <v>197</v>
      </c>
      <c r="L28" s="15">
        <f>L12</f>
        <v>129</v>
      </c>
      <c r="M28" s="15">
        <f>M11</f>
        <v>163</v>
      </c>
      <c r="N28" s="15">
        <f>N10</f>
        <v>189</v>
      </c>
      <c r="O28" s="15">
        <f>O9</f>
        <v>159</v>
      </c>
      <c r="P28" s="15">
        <f>P8</f>
        <v>219</v>
      </c>
      <c r="Q28" s="16">
        <f>Q7</f>
        <v>249</v>
      </c>
      <c r="R28" s="2">
        <f>SUM(B28:Q28)</f>
        <v>2056</v>
      </c>
      <c r="S28" s="2">
        <f>SUMSQ(B28:Q28)</f>
        <v>351576</v>
      </c>
      <c r="T28" s="2">
        <f>B28^3+C28^3+D28^3+E28^3+F28^3+G28^3+H28^3+I28^3+J28^3+K28^3+L28^3+M28^3+N28^3+O28^3+P28^3+Q28^3</f>
        <v>67634176</v>
      </c>
      <c r="AN28" s="46" t="s">
        <v>68</v>
      </c>
      <c r="AO28" s="47" t="s">
        <v>276</v>
      </c>
      <c r="AP28" s="48">
        <f>L2+(20*L4)</f>
        <v>21</v>
      </c>
    </row>
    <row r="29" spans="1:42" x14ac:dyDescent="0.2">
      <c r="AN29" s="46" t="s">
        <v>218</v>
      </c>
      <c r="AO29" s="47" t="s">
        <v>276</v>
      </c>
      <c r="AP29" s="48">
        <f>L2+(21*L4)</f>
        <v>22</v>
      </c>
    </row>
    <row r="30" spans="1:42" x14ac:dyDescent="0.2">
      <c r="A30" s="3" t="s">
        <v>259</v>
      </c>
      <c r="B30" s="1"/>
      <c r="I30" s="62" t="s">
        <v>282</v>
      </c>
      <c r="AD30" s="62" t="s">
        <v>278</v>
      </c>
      <c r="AN30" s="46" t="s">
        <v>183</v>
      </c>
      <c r="AO30" s="47" t="s">
        <v>276</v>
      </c>
      <c r="AP30" s="48">
        <f>L2+(22*L4)</f>
        <v>23</v>
      </c>
    </row>
    <row r="31" spans="1:42" x14ac:dyDescent="0.2">
      <c r="A31" s="1">
        <v>1</v>
      </c>
      <c r="B31" s="5">
        <f>AP22</f>
        <v>15</v>
      </c>
      <c r="C31" s="6">
        <f>AP59</f>
        <v>52</v>
      </c>
      <c r="D31" s="6">
        <f>AP141</f>
        <v>134</v>
      </c>
      <c r="E31" s="6">
        <f>AP192</f>
        <v>185</v>
      </c>
      <c r="F31" s="6">
        <f>AP104</f>
        <v>97</v>
      </c>
      <c r="G31" s="6">
        <f>AP101</f>
        <v>94</v>
      </c>
      <c r="H31" s="6">
        <f>AP243</f>
        <v>236</v>
      </c>
      <c r="I31" s="6">
        <f>AP222</f>
        <v>215</v>
      </c>
      <c r="J31" s="6">
        <f>AP55</f>
        <v>48</v>
      </c>
      <c r="K31" s="6">
        <f>AP26</f>
        <v>19</v>
      </c>
      <c r="L31" s="6">
        <f>AP172</f>
        <v>165</v>
      </c>
      <c r="M31" s="6">
        <f>AP161</f>
        <v>154</v>
      </c>
      <c r="N31" s="6">
        <f>AP73</f>
        <v>66</v>
      </c>
      <c r="O31" s="6">
        <f>AP132</f>
        <v>125</v>
      </c>
      <c r="P31" s="6">
        <f>AP210</f>
        <v>203</v>
      </c>
      <c r="Q31" s="7">
        <f>AP255</f>
        <v>248</v>
      </c>
      <c r="R31" s="2">
        <f>SUM(B31:Q31)</f>
        <v>2056</v>
      </c>
      <c r="S31" s="2">
        <f>SUMSQ(B31:Q31)</f>
        <v>351576</v>
      </c>
      <c r="V31" s="1">
        <v>1</v>
      </c>
      <c r="W31" s="53" t="s">
        <v>251</v>
      </c>
      <c r="X31" s="54" t="s">
        <v>6</v>
      </c>
      <c r="Y31" s="54" t="s">
        <v>96</v>
      </c>
      <c r="Z31" s="54" t="s">
        <v>134</v>
      </c>
      <c r="AA31" s="54" t="s">
        <v>103</v>
      </c>
      <c r="AB31" s="54" t="s">
        <v>188</v>
      </c>
      <c r="AC31" s="54" t="s">
        <v>197</v>
      </c>
      <c r="AD31" s="54" t="s">
        <v>34</v>
      </c>
      <c r="AE31" s="54" t="s">
        <v>198</v>
      </c>
      <c r="AF31" s="54" t="s">
        <v>31</v>
      </c>
      <c r="AG31" s="54" t="s">
        <v>102</v>
      </c>
      <c r="AH31" s="54" t="s">
        <v>191</v>
      </c>
      <c r="AI31" s="54" t="s">
        <v>93</v>
      </c>
      <c r="AJ31" s="54" t="s">
        <v>135</v>
      </c>
      <c r="AK31" s="54" t="s">
        <v>254</v>
      </c>
      <c r="AL31" s="55" t="s">
        <v>40</v>
      </c>
      <c r="AN31" s="46" t="s">
        <v>95</v>
      </c>
      <c r="AO31" s="47" t="s">
        <v>276</v>
      </c>
      <c r="AP31" s="48">
        <f>L2+(23*L4)</f>
        <v>24</v>
      </c>
    </row>
    <row r="32" spans="1:42" x14ac:dyDescent="0.2">
      <c r="A32" s="1">
        <v>2</v>
      </c>
      <c r="B32" s="8">
        <f>AP25</f>
        <v>18</v>
      </c>
      <c r="C32" s="9">
        <f>AP52</f>
        <v>45</v>
      </c>
      <c r="D32" s="9">
        <f>AP162</f>
        <v>155</v>
      </c>
      <c r="E32" s="9">
        <f>AP175</f>
        <v>168</v>
      </c>
      <c r="F32" s="9">
        <f>AP135</f>
        <v>128</v>
      </c>
      <c r="G32" s="9">
        <f>AP74</f>
        <v>67</v>
      </c>
      <c r="H32" s="9">
        <f>AP252</f>
        <v>245</v>
      </c>
      <c r="I32" s="9">
        <f>AP209</f>
        <v>202</v>
      </c>
      <c r="J32" s="9">
        <f>AP56</f>
        <v>49</v>
      </c>
      <c r="K32" s="9">
        <f>AP21</f>
        <v>14</v>
      </c>
      <c r="L32" s="9">
        <f>AP195</f>
        <v>188</v>
      </c>
      <c r="M32" s="9">
        <f>AP142</f>
        <v>135</v>
      </c>
      <c r="N32" s="9">
        <f>AP102</f>
        <v>95</v>
      </c>
      <c r="O32" s="9">
        <f>AP107</f>
        <v>100</v>
      </c>
      <c r="P32" s="9">
        <f>AP221</f>
        <v>214</v>
      </c>
      <c r="Q32" s="10">
        <f>AP240</f>
        <v>233</v>
      </c>
      <c r="R32" s="2">
        <f t="shared" ref="R32:R46" si="4">SUM(B32:Q32)</f>
        <v>2056</v>
      </c>
      <c r="S32" s="2">
        <f t="shared" ref="S32:S46" si="5">SUMSQ(B32:Q32)</f>
        <v>351576</v>
      </c>
      <c r="V32" s="1">
        <v>2</v>
      </c>
      <c r="W32" s="56" t="s">
        <v>129</v>
      </c>
      <c r="X32" s="57" t="s">
        <v>171</v>
      </c>
      <c r="Y32" s="57" t="s">
        <v>226</v>
      </c>
      <c r="Z32" s="57" t="s">
        <v>12</v>
      </c>
      <c r="AA32" s="57" t="s">
        <v>233</v>
      </c>
      <c r="AB32" s="57" t="s">
        <v>66</v>
      </c>
      <c r="AC32" s="57" t="s">
        <v>75</v>
      </c>
      <c r="AD32" s="57" t="s">
        <v>164</v>
      </c>
      <c r="AE32" s="57" t="s">
        <v>3</v>
      </c>
      <c r="AF32" s="57" t="s">
        <v>161</v>
      </c>
      <c r="AG32" s="57" t="s">
        <v>232</v>
      </c>
      <c r="AH32" s="57" t="s">
        <v>69</v>
      </c>
      <c r="AI32" s="57" t="s">
        <v>223</v>
      </c>
      <c r="AJ32" s="57" t="s">
        <v>13</v>
      </c>
      <c r="AK32" s="57" t="s">
        <v>132</v>
      </c>
      <c r="AL32" s="58" t="s">
        <v>170</v>
      </c>
      <c r="AN32" s="46" t="s">
        <v>80</v>
      </c>
      <c r="AO32" s="47" t="s">
        <v>276</v>
      </c>
      <c r="AP32" s="48">
        <f>L2+(24*L4)</f>
        <v>25</v>
      </c>
    </row>
    <row r="33" spans="1:42" x14ac:dyDescent="0.2">
      <c r="A33" s="1">
        <v>3</v>
      </c>
      <c r="B33" s="8">
        <f>AP235</f>
        <v>228</v>
      </c>
      <c r="C33" s="9">
        <f>AP230</f>
        <v>223</v>
      </c>
      <c r="D33" s="9">
        <f>AP112</f>
        <v>105</v>
      </c>
      <c r="E33" s="9">
        <f>AP93</f>
        <v>86</v>
      </c>
      <c r="F33" s="9">
        <f>AP149</f>
        <v>142</v>
      </c>
      <c r="G33" s="9">
        <f>AP184</f>
        <v>177</v>
      </c>
      <c r="H33" s="9">
        <f>AP14</f>
        <v>7</v>
      </c>
      <c r="I33" s="9">
        <f>AP67</f>
        <v>60</v>
      </c>
      <c r="J33" s="9">
        <f>AP202</f>
        <v>195</v>
      </c>
      <c r="K33" s="9">
        <f>AP263</f>
        <v>256</v>
      </c>
      <c r="L33" s="9">
        <f>AP81</f>
        <v>74</v>
      </c>
      <c r="M33" s="9">
        <f>AP124</f>
        <v>117</v>
      </c>
      <c r="N33" s="9">
        <f>AP180</f>
        <v>173</v>
      </c>
      <c r="O33" s="9">
        <f>AP153</f>
        <v>146</v>
      </c>
      <c r="P33" s="9">
        <f>AP47</f>
        <v>40</v>
      </c>
      <c r="Q33" s="10">
        <f>AP34</f>
        <v>27</v>
      </c>
      <c r="R33" s="2">
        <f t="shared" si="4"/>
        <v>2056</v>
      </c>
      <c r="S33" s="2">
        <f t="shared" si="5"/>
        <v>351576</v>
      </c>
      <c r="V33" s="1">
        <v>3</v>
      </c>
      <c r="W33" s="56" t="s">
        <v>38</v>
      </c>
      <c r="X33" s="57" t="s">
        <v>201</v>
      </c>
      <c r="Y33" s="57" t="s">
        <v>192</v>
      </c>
      <c r="Z33" s="57" t="s">
        <v>107</v>
      </c>
      <c r="AA33" s="57" t="s">
        <v>138</v>
      </c>
      <c r="AB33" s="57" t="s">
        <v>100</v>
      </c>
      <c r="AC33" s="57" t="s">
        <v>44</v>
      </c>
      <c r="AD33" s="57" t="s">
        <v>255</v>
      </c>
      <c r="AE33" s="57" t="s">
        <v>43</v>
      </c>
      <c r="AF33" s="57" t="s">
        <v>258</v>
      </c>
      <c r="AG33" s="57" t="s">
        <v>139</v>
      </c>
      <c r="AH33" s="57" t="s">
        <v>97</v>
      </c>
      <c r="AI33" s="57" t="s">
        <v>195</v>
      </c>
      <c r="AJ33" s="57" t="s">
        <v>106</v>
      </c>
      <c r="AK33" s="57" t="s">
        <v>35</v>
      </c>
      <c r="AL33" s="58" t="s">
        <v>202</v>
      </c>
      <c r="AN33" s="46" t="s">
        <v>167</v>
      </c>
      <c r="AO33" s="47" t="s">
        <v>276</v>
      </c>
      <c r="AP33" s="48">
        <f>L2+(25*L4)</f>
        <v>26</v>
      </c>
    </row>
    <row r="34" spans="1:42" x14ac:dyDescent="0.2">
      <c r="A34" s="1">
        <v>4</v>
      </c>
      <c r="B34" s="8">
        <f>AP260</f>
        <v>253</v>
      </c>
      <c r="C34" s="9">
        <f>AP201</f>
        <v>194</v>
      </c>
      <c r="D34" s="9">
        <f>AP127</f>
        <v>120</v>
      </c>
      <c r="E34" s="9">
        <f>AP82</f>
        <v>75</v>
      </c>
      <c r="F34" s="9">
        <f>AP154</f>
        <v>147</v>
      </c>
      <c r="G34" s="9">
        <f>AP183</f>
        <v>176</v>
      </c>
      <c r="H34" s="9">
        <f>AP33</f>
        <v>26</v>
      </c>
      <c r="I34" s="9">
        <f>AP44</f>
        <v>37</v>
      </c>
      <c r="J34" s="9">
        <f>AP229</f>
        <v>222</v>
      </c>
      <c r="K34" s="9">
        <f>AP232</f>
        <v>225</v>
      </c>
      <c r="L34" s="9">
        <f>AP94</f>
        <v>87</v>
      </c>
      <c r="M34" s="9">
        <f>AP115</f>
        <v>108</v>
      </c>
      <c r="N34" s="9">
        <f>AP187</f>
        <v>180</v>
      </c>
      <c r="O34" s="9">
        <f>AP150</f>
        <v>143</v>
      </c>
      <c r="P34" s="9">
        <f>AP64</f>
        <v>57</v>
      </c>
      <c r="Q34" s="10">
        <f>AP13</f>
        <v>6</v>
      </c>
      <c r="R34" s="2">
        <f t="shared" si="4"/>
        <v>2056</v>
      </c>
      <c r="S34" s="2">
        <f t="shared" si="5"/>
        <v>351576</v>
      </c>
      <c r="V34" s="1">
        <v>4</v>
      </c>
      <c r="W34" s="56" t="s">
        <v>160</v>
      </c>
      <c r="X34" s="57" t="s">
        <v>71</v>
      </c>
      <c r="Y34" s="57" t="s">
        <v>62</v>
      </c>
      <c r="Z34" s="57" t="s">
        <v>229</v>
      </c>
      <c r="AA34" s="57" t="s">
        <v>8</v>
      </c>
      <c r="AB34" s="57" t="s">
        <v>222</v>
      </c>
      <c r="AC34" s="57" t="s">
        <v>167</v>
      </c>
      <c r="AD34" s="57" t="s">
        <v>125</v>
      </c>
      <c r="AE34" s="57" t="s">
        <v>166</v>
      </c>
      <c r="AF34" s="57" t="s">
        <v>128</v>
      </c>
      <c r="AG34" s="57" t="s">
        <v>9</v>
      </c>
      <c r="AH34" s="57" t="s">
        <v>219</v>
      </c>
      <c r="AI34" s="57" t="s">
        <v>65</v>
      </c>
      <c r="AJ34" s="57" t="s">
        <v>228</v>
      </c>
      <c r="AK34" s="57" t="s">
        <v>157</v>
      </c>
      <c r="AL34" s="58" t="s">
        <v>72</v>
      </c>
      <c r="AN34" s="46" t="s">
        <v>202</v>
      </c>
      <c r="AO34" s="47" t="s">
        <v>276</v>
      </c>
      <c r="AP34" s="48">
        <f>L2+(26*L4)</f>
        <v>27</v>
      </c>
    </row>
    <row r="35" spans="1:42" x14ac:dyDescent="0.2">
      <c r="A35" s="1">
        <v>5</v>
      </c>
      <c r="B35" s="8">
        <f>AP66</f>
        <v>59</v>
      </c>
      <c r="C35" s="9">
        <f>AP15</f>
        <v>8</v>
      </c>
      <c r="D35" s="9">
        <f>AP185</f>
        <v>178</v>
      </c>
      <c r="E35" s="9">
        <f>AP148</f>
        <v>141</v>
      </c>
      <c r="F35" s="9">
        <f>AP92</f>
        <v>85</v>
      </c>
      <c r="G35" s="9">
        <f>AP113</f>
        <v>106</v>
      </c>
      <c r="H35" s="9">
        <f>AP231</f>
        <v>224</v>
      </c>
      <c r="I35" s="9">
        <f>AP234</f>
        <v>227</v>
      </c>
      <c r="J35" s="9">
        <f>AP35</f>
        <v>28</v>
      </c>
      <c r="K35" s="9">
        <f>AP46</f>
        <v>39</v>
      </c>
      <c r="L35" s="9">
        <f>AP152</f>
        <v>145</v>
      </c>
      <c r="M35" s="9">
        <f>AP181</f>
        <v>174</v>
      </c>
      <c r="N35" s="9">
        <f>AP125</f>
        <v>118</v>
      </c>
      <c r="O35" s="9">
        <f>AP80</f>
        <v>73</v>
      </c>
      <c r="P35" s="9">
        <f>AP262</f>
        <v>255</v>
      </c>
      <c r="Q35" s="10">
        <f>AP203</f>
        <v>196</v>
      </c>
      <c r="R35" s="2">
        <f t="shared" si="4"/>
        <v>2056</v>
      </c>
      <c r="S35" s="2">
        <f t="shared" si="5"/>
        <v>351576</v>
      </c>
      <c r="V35" s="1">
        <v>5</v>
      </c>
      <c r="W35" s="56" t="s">
        <v>28</v>
      </c>
      <c r="X35" s="57" t="s">
        <v>210</v>
      </c>
      <c r="Y35" s="57" t="s">
        <v>186</v>
      </c>
      <c r="Z35" s="57" t="s">
        <v>113</v>
      </c>
      <c r="AA35" s="57" t="s">
        <v>148</v>
      </c>
      <c r="AB35" s="57" t="s">
        <v>90</v>
      </c>
      <c r="AC35" s="57" t="s">
        <v>50</v>
      </c>
      <c r="AD35" s="57" t="s">
        <v>249</v>
      </c>
      <c r="AE35" s="57" t="s">
        <v>53</v>
      </c>
      <c r="AF35" s="57" t="s">
        <v>248</v>
      </c>
      <c r="AG35" s="57" t="s">
        <v>145</v>
      </c>
      <c r="AH35" s="57" t="s">
        <v>91</v>
      </c>
      <c r="AI35" s="57" t="s">
        <v>185</v>
      </c>
      <c r="AJ35" s="57" t="s">
        <v>116</v>
      </c>
      <c r="AK35" s="57" t="s">
        <v>29</v>
      </c>
      <c r="AL35" s="58" t="s">
        <v>207</v>
      </c>
      <c r="AN35" s="46" t="s">
        <v>53</v>
      </c>
      <c r="AO35" s="47" t="s">
        <v>276</v>
      </c>
      <c r="AP35" s="48">
        <f>L2+(27*L4)</f>
        <v>28</v>
      </c>
    </row>
    <row r="36" spans="1:42" x14ac:dyDescent="0.2">
      <c r="A36" s="1">
        <v>6</v>
      </c>
      <c r="B36" s="8">
        <f>AP45</f>
        <v>38</v>
      </c>
      <c r="C36" s="9">
        <f>AP32</f>
        <v>25</v>
      </c>
      <c r="D36" s="9">
        <f>AP182</f>
        <v>175</v>
      </c>
      <c r="E36" s="9">
        <f>AP155</f>
        <v>148</v>
      </c>
      <c r="F36" s="9">
        <f>AP83</f>
        <v>76</v>
      </c>
      <c r="G36" s="9">
        <f>AP126</f>
        <v>119</v>
      </c>
      <c r="H36" s="9">
        <f>AP200</f>
        <v>193</v>
      </c>
      <c r="I36" s="9">
        <f>AP261</f>
        <v>254</v>
      </c>
      <c r="J36" s="9">
        <f>AP12</f>
        <v>5</v>
      </c>
      <c r="K36" s="9">
        <f>AP65</f>
        <v>58</v>
      </c>
      <c r="L36" s="9">
        <f>AP151</f>
        <v>144</v>
      </c>
      <c r="M36" s="9">
        <f>AP186</f>
        <v>179</v>
      </c>
      <c r="N36" s="9">
        <f>AP114</f>
        <v>107</v>
      </c>
      <c r="O36" s="9">
        <f>AP95</f>
        <v>88</v>
      </c>
      <c r="P36" s="9">
        <f>AP233</f>
        <v>226</v>
      </c>
      <c r="Q36" s="10">
        <f>AP228</f>
        <v>221</v>
      </c>
      <c r="R36" s="2">
        <f t="shared" si="4"/>
        <v>2056</v>
      </c>
      <c r="S36" s="2">
        <f t="shared" si="5"/>
        <v>351576</v>
      </c>
      <c r="V36" s="1">
        <v>6</v>
      </c>
      <c r="W36" s="56" t="s">
        <v>150</v>
      </c>
      <c r="X36" s="57" t="s">
        <v>80</v>
      </c>
      <c r="Y36" s="57" t="s">
        <v>56</v>
      </c>
      <c r="Z36" s="57" t="s">
        <v>235</v>
      </c>
      <c r="AA36" s="57" t="s">
        <v>18</v>
      </c>
      <c r="AB36" s="57" t="s">
        <v>212</v>
      </c>
      <c r="AC36" s="57" t="s">
        <v>173</v>
      </c>
      <c r="AD36" s="57" t="s">
        <v>119</v>
      </c>
      <c r="AE36" s="57" t="s">
        <v>176</v>
      </c>
      <c r="AF36" s="57" t="s">
        <v>118</v>
      </c>
      <c r="AG36" s="57" t="s">
        <v>15</v>
      </c>
      <c r="AH36" s="57" t="s">
        <v>213</v>
      </c>
      <c r="AI36" s="57" t="s">
        <v>55</v>
      </c>
      <c r="AJ36" s="57" t="s">
        <v>238</v>
      </c>
      <c r="AK36" s="57" t="s">
        <v>151</v>
      </c>
      <c r="AL36" s="58" t="s">
        <v>77</v>
      </c>
      <c r="AN36" s="46" t="s">
        <v>227</v>
      </c>
      <c r="AO36" s="47" t="s">
        <v>276</v>
      </c>
      <c r="AP36" s="48">
        <f>L2+(28*L4)</f>
        <v>29</v>
      </c>
    </row>
    <row r="37" spans="1:42" x14ac:dyDescent="0.2">
      <c r="A37" s="1">
        <v>7</v>
      </c>
      <c r="B37" s="8">
        <f>AP223</f>
        <v>216</v>
      </c>
      <c r="C37" s="9">
        <f>AP242</f>
        <v>235</v>
      </c>
      <c r="D37" s="9">
        <f>AP100</f>
        <v>93</v>
      </c>
      <c r="E37" s="9">
        <f>AP105</f>
        <v>98</v>
      </c>
      <c r="F37" s="9">
        <f>AP193</f>
        <v>186</v>
      </c>
      <c r="G37" s="9">
        <f>AP140</f>
        <v>133</v>
      </c>
      <c r="H37" s="9">
        <f>AP58</f>
        <v>51</v>
      </c>
      <c r="I37" s="9">
        <f>AP23</f>
        <v>16</v>
      </c>
      <c r="J37" s="9">
        <f>AP254</f>
        <v>247</v>
      </c>
      <c r="K37" s="9">
        <f>AP211</f>
        <v>204</v>
      </c>
      <c r="L37" s="9">
        <f>AP133</f>
        <v>126</v>
      </c>
      <c r="M37" s="9">
        <f>AP72</f>
        <v>65</v>
      </c>
      <c r="N37" s="9">
        <f>AP160</f>
        <v>153</v>
      </c>
      <c r="O37" s="9">
        <f>AP173</f>
        <v>166</v>
      </c>
      <c r="P37" s="9">
        <f>AP27</f>
        <v>20</v>
      </c>
      <c r="Q37" s="10">
        <f>AP54</f>
        <v>47</v>
      </c>
      <c r="R37" s="2">
        <f t="shared" si="4"/>
        <v>2056</v>
      </c>
      <c r="S37" s="2">
        <f t="shared" si="5"/>
        <v>351576</v>
      </c>
      <c r="V37" s="1">
        <v>7</v>
      </c>
      <c r="W37" s="56" t="s">
        <v>245</v>
      </c>
      <c r="X37" s="57" t="s">
        <v>46</v>
      </c>
      <c r="Y37" s="57" t="s">
        <v>86</v>
      </c>
      <c r="Z37" s="57" t="s">
        <v>144</v>
      </c>
      <c r="AA37" s="57" t="s">
        <v>109</v>
      </c>
      <c r="AB37" s="57" t="s">
        <v>182</v>
      </c>
      <c r="AC37" s="57" t="s">
        <v>5</v>
      </c>
      <c r="AD37" s="57" t="s">
        <v>24</v>
      </c>
      <c r="AE37" s="57" t="s">
        <v>204</v>
      </c>
      <c r="AF37" s="57" t="s">
        <v>25</v>
      </c>
      <c r="AG37" s="57" t="s">
        <v>112</v>
      </c>
      <c r="AH37" s="57" t="s">
        <v>181</v>
      </c>
      <c r="AI37" s="57" t="s">
        <v>87</v>
      </c>
      <c r="AJ37" s="57" t="s">
        <v>141</v>
      </c>
      <c r="AK37" s="57" t="s">
        <v>244</v>
      </c>
      <c r="AL37" s="58" t="s">
        <v>49</v>
      </c>
      <c r="AN37" s="46" t="s">
        <v>16</v>
      </c>
      <c r="AO37" s="47" t="s">
        <v>276</v>
      </c>
      <c r="AP37" s="48">
        <f>L2+(29*L4)</f>
        <v>30</v>
      </c>
    </row>
    <row r="38" spans="1:42" x14ac:dyDescent="0.2">
      <c r="A38" s="1">
        <v>8</v>
      </c>
      <c r="B38" s="8">
        <f>AP208</f>
        <v>201</v>
      </c>
      <c r="C38" s="9">
        <f>AP253</f>
        <v>246</v>
      </c>
      <c r="D38" s="9">
        <f>AP75</f>
        <v>68</v>
      </c>
      <c r="E38" s="9">
        <f>AP134</f>
        <v>127</v>
      </c>
      <c r="F38" s="9">
        <f>AP174</f>
        <v>167</v>
      </c>
      <c r="G38" s="9">
        <f>AP163</f>
        <v>156</v>
      </c>
      <c r="H38" s="9">
        <f>AP53</f>
        <v>46</v>
      </c>
      <c r="I38" s="9">
        <f>AP24</f>
        <v>17</v>
      </c>
      <c r="J38" s="9">
        <f>AP241</f>
        <v>234</v>
      </c>
      <c r="K38" s="9">
        <f>AP220</f>
        <v>213</v>
      </c>
      <c r="L38" s="9">
        <f>AP106</f>
        <v>99</v>
      </c>
      <c r="M38" s="9">
        <f>AP103</f>
        <v>96</v>
      </c>
      <c r="N38" s="9">
        <f>AP143</f>
        <v>136</v>
      </c>
      <c r="O38" s="9">
        <f>AP194</f>
        <v>187</v>
      </c>
      <c r="P38" s="9">
        <f>AP20</f>
        <v>13</v>
      </c>
      <c r="Q38" s="10">
        <f>AP57</f>
        <v>50</v>
      </c>
      <c r="R38" s="2">
        <f t="shared" si="4"/>
        <v>2056</v>
      </c>
      <c r="S38" s="2">
        <f t="shared" si="5"/>
        <v>351576</v>
      </c>
      <c r="V38" s="1">
        <v>8</v>
      </c>
      <c r="W38" s="56" t="s">
        <v>123</v>
      </c>
      <c r="X38" s="57" t="s">
        <v>177</v>
      </c>
      <c r="Y38" s="57" t="s">
        <v>216</v>
      </c>
      <c r="Z38" s="57" t="s">
        <v>22</v>
      </c>
      <c r="AA38" s="57" t="s">
        <v>239</v>
      </c>
      <c r="AB38" s="57" t="s">
        <v>60</v>
      </c>
      <c r="AC38" s="57" t="s">
        <v>84</v>
      </c>
      <c r="AD38" s="57" t="s">
        <v>154</v>
      </c>
      <c r="AE38" s="57" t="s">
        <v>81</v>
      </c>
      <c r="AF38" s="57" t="s">
        <v>155</v>
      </c>
      <c r="AG38" s="57" t="s">
        <v>242</v>
      </c>
      <c r="AH38" s="57" t="s">
        <v>59</v>
      </c>
      <c r="AI38" s="57" t="s">
        <v>217</v>
      </c>
      <c r="AJ38" s="57" t="s">
        <v>19</v>
      </c>
      <c r="AK38" s="57" t="s">
        <v>122</v>
      </c>
      <c r="AL38" s="58" t="s">
        <v>4</v>
      </c>
      <c r="AN38" s="46" t="s">
        <v>114</v>
      </c>
      <c r="AO38" s="47" t="s">
        <v>276</v>
      </c>
      <c r="AP38" s="48">
        <f>L2+(30*L4)</f>
        <v>31</v>
      </c>
    </row>
    <row r="39" spans="1:42" x14ac:dyDescent="0.2">
      <c r="A39" s="1">
        <v>9</v>
      </c>
      <c r="B39" s="8">
        <f>AP156</f>
        <v>149</v>
      </c>
      <c r="C39" s="9">
        <f>AP177</f>
        <v>170</v>
      </c>
      <c r="D39" s="9">
        <f>AP39</f>
        <v>32</v>
      </c>
      <c r="E39" s="9">
        <f>AP42</f>
        <v>35</v>
      </c>
      <c r="F39" s="9">
        <f>AP258</f>
        <v>251</v>
      </c>
      <c r="G39" s="9">
        <f>AP207</f>
        <v>200</v>
      </c>
      <c r="H39" s="9">
        <f>AP121</f>
        <v>114</v>
      </c>
      <c r="I39" s="9">
        <f>AP84</f>
        <v>77</v>
      </c>
      <c r="J39" s="9">
        <f>AP189</f>
        <v>182</v>
      </c>
      <c r="K39" s="9">
        <f>AP144</f>
        <v>137</v>
      </c>
      <c r="L39" s="9">
        <f>AP70</f>
        <v>63</v>
      </c>
      <c r="M39" s="9">
        <f>AP11</f>
        <v>4</v>
      </c>
      <c r="N39" s="9">
        <f>AP227</f>
        <v>220</v>
      </c>
      <c r="O39" s="9">
        <f>AP238</f>
        <v>231</v>
      </c>
      <c r="P39" s="9">
        <f>AP88</f>
        <v>81</v>
      </c>
      <c r="Q39" s="10">
        <f>AP117</f>
        <v>110</v>
      </c>
      <c r="R39" s="2">
        <f t="shared" si="4"/>
        <v>2056</v>
      </c>
      <c r="S39" s="2">
        <f t="shared" si="5"/>
        <v>351576</v>
      </c>
      <c r="V39" s="1">
        <v>9</v>
      </c>
      <c r="W39" s="56" t="s">
        <v>45</v>
      </c>
      <c r="X39" s="57" t="s">
        <v>256</v>
      </c>
      <c r="Y39" s="57" t="s">
        <v>137</v>
      </c>
      <c r="Z39" s="57" t="s">
        <v>99</v>
      </c>
      <c r="AA39" s="57" t="s">
        <v>193</v>
      </c>
      <c r="AB39" s="57" t="s">
        <v>108</v>
      </c>
      <c r="AC39" s="57" t="s">
        <v>37</v>
      </c>
      <c r="AD39" s="57" t="s">
        <v>200</v>
      </c>
      <c r="AE39" s="57" t="s">
        <v>36</v>
      </c>
      <c r="AF39" s="57" t="s">
        <v>203</v>
      </c>
      <c r="AG39" s="57" t="s">
        <v>194</v>
      </c>
      <c r="AH39" s="57" t="s">
        <v>105</v>
      </c>
      <c r="AI39" s="57" t="s">
        <v>140</v>
      </c>
      <c r="AJ39" s="57" t="s">
        <v>98</v>
      </c>
      <c r="AK39" s="57" t="s">
        <v>42</v>
      </c>
      <c r="AL39" s="58" t="s">
        <v>257</v>
      </c>
      <c r="AN39" s="46" t="s">
        <v>137</v>
      </c>
      <c r="AO39" s="47" t="s">
        <v>276</v>
      </c>
      <c r="AP39" s="48">
        <f>L2+(31*L4)</f>
        <v>32</v>
      </c>
    </row>
    <row r="40" spans="1:42" x14ac:dyDescent="0.2">
      <c r="A40" s="1">
        <v>10</v>
      </c>
      <c r="B40" s="8">
        <f>AP147</f>
        <v>140</v>
      </c>
      <c r="C40" s="9">
        <f>AP190</f>
        <v>183</v>
      </c>
      <c r="D40" s="9">
        <f>AP8</f>
        <v>1</v>
      </c>
      <c r="E40" s="9">
        <f>AP69</f>
        <v>62</v>
      </c>
      <c r="F40" s="9">
        <f>AP237</f>
        <v>230</v>
      </c>
      <c r="G40" s="9">
        <f>AP224</f>
        <v>217</v>
      </c>
      <c r="H40" s="9">
        <f>AP118</f>
        <v>111</v>
      </c>
      <c r="I40" s="9">
        <f>AP91</f>
        <v>84</v>
      </c>
      <c r="J40" s="9">
        <f>AP178</f>
        <v>171</v>
      </c>
      <c r="K40" s="9">
        <f>AP159</f>
        <v>152</v>
      </c>
      <c r="L40" s="9">
        <f>AP41</f>
        <v>34</v>
      </c>
      <c r="M40" s="9">
        <f>AP36</f>
        <v>29</v>
      </c>
      <c r="N40" s="9">
        <f>AP204</f>
        <v>197</v>
      </c>
      <c r="O40" s="9">
        <f>AP257</f>
        <v>250</v>
      </c>
      <c r="P40" s="9">
        <f>AP87</f>
        <v>80</v>
      </c>
      <c r="Q40" s="10">
        <f>AP122</f>
        <v>115</v>
      </c>
      <c r="R40" s="2">
        <f t="shared" si="4"/>
        <v>2056</v>
      </c>
      <c r="S40" s="2">
        <f t="shared" si="5"/>
        <v>351576</v>
      </c>
      <c r="V40" s="1">
        <v>10</v>
      </c>
      <c r="W40" s="56" t="s">
        <v>168</v>
      </c>
      <c r="X40" s="57" t="s">
        <v>126</v>
      </c>
      <c r="Y40" s="57" t="s">
        <v>7</v>
      </c>
      <c r="Z40" s="57" t="s">
        <v>221</v>
      </c>
      <c r="AA40" s="57" t="s">
        <v>63</v>
      </c>
      <c r="AB40" s="57" t="s">
        <v>230</v>
      </c>
      <c r="AC40" s="57" t="s">
        <v>159</v>
      </c>
      <c r="AD40" s="57" t="s">
        <v>70</v>
      </c>
      <c r="AE40" s="57" t="s">
        <v>158</v>
      </c>
      <c r="AF40" s="57" t="s">
        <v>73</v>
      </c>
      <c r="AG40" s="57" t="s">
        <v>64</v>
      </c>
      <c r="AH40" s="57" t="s">
        <v>227</v>
      </c>
      <c r="AI40" s="57" t="s">
        <v>10</v>
      </c>
      <c r="AJ40" s="57" t="s">
        <v>220</v>
      </c>
      <c r="AK40" s="57" t="s">
        <v>165</v>
      </c>
      <c r="AL40" s="58" t="s">
        <v>127</v>
      </c>
      <c r="AN40" s="46" t="s">
        <v>214</v>
      </c>
      <c r="AO40" s="47" t="s">
        <v>276</v>
      </c>
      <c r="AP40" s="48">
        <f>L2+(32*L4)</f>
        <v>33</v>
      </c>
    </row>
    <row r="41" spans="1:42" x14ac:dyDescent="0.2">
      <c r="A41" s="1">
        <v>11</v>
      </c>
      <c r="B41" s="8">
        <f>AP129</f>
        <v>122</v>
      </c>
      <c r="C41" s="9">
        <f>AP76</f>
        <v>69</v>
      </c>
      <c r="D41" s="9">
        <f>AP250</f>
        <v>243</v>
      </c>
      <c r="E41" s="9">
        <f>AP215</f>
        <v>208</v>
      </c>
      <c r="F41" s="9">
        <f>AP31</f>
        <v>24</v>
      </c>
      <c r="G41" s="9">
        <f>AP50</f>
        <v>43</v>
      </c>
      <c r="H41" s="9">
        <f>AP164</f>
        <v>157</v>
      </c>
      <c r="I41" s="9">
        <f>AP169</f>
        <v>162</v>
      </c>
      <c r="J41" s="9">
        <f>AP96</f>
        <v>89</v>
      </c>
      <c r="K41" s="9">
        <f>AP109</f>
        <v>102</v>
      </c>
      <c r="L41" s="9">
        <f>AP219</f>
        <v>212</v>
      </c>
      <c r="M41" s="9">
        <f>AP246</f>
        <v>239</v>
      </c>
      <c r="N41" s="9">
        <f>AP62</f>
        <v>55</v>
      </c>
      <c r="O41" s="9">
        <f>AP19</f>
        <v>12</v>
      </c>
      <c r="P41" s="9">
        <f>AP197</f>
        <v>190</v>
      </c>
      <c r="Q41" s="10">
        <f>AP136</f>
        <v>129</v>
      </c>
      <c r="R41" s="2">
        <f t="shared" si="4"/>
        <v>2056</v>
      </c>
      <c r="S41" s="2">
        <f t="shared" si="5"/>
        <v>351576</v>
      </c>
      <c r="V41" s="1">
        <v>11</v>
      </c>
      <c r="W41" s="56" t="s">
        <v>196</v>
      </c>
      <c r="X41" s="57" t="s">
        <v>33</v>
      </c>
      <c r="Y41" s="57" t="s">
        <v>104</v>
      </c>
      <c r="Z41" s="57" t="s">
        <v>189</v>
      </c>
      <c r="AA41" s="57" t="s">
        <v>95</v>
      </c>
      <c r="AB41" s="57" t="s">
        <v>133</v>
      </c>
      <c r="AC41" s="57" t="s">
        <v>252</v>
      </c>
      <c r="AD41" s="57" t="s">
        <v>41</v>
      </c>
      <c r="AE41" s="57" t="s">
        <v>253</v>
      </c>
      <c r="AF41" s="57" t="s">
        <v>39</v>
      </c>
      <c r="AG41" s="57" t="s">
        <v>94</v>
      </c>
      <c r="AH41" s="57" t="s">
        <v>136</v>
      </c>
      <c r="AI41" s="57" t="s">
        <v>101</v>
      </c>
      <c r="AJ41" s="57" t="s">
        <v>190</v>
      </c>
      <c r="AK41" s="57" t="s">
        <v>199</v>
      </c>
      <c r="AL41" s="58" t="s">
        <v>32</v>
      </c>
      <c r="AN41" s="46" t="s">
        <v>64</v>
      </c>
      <c r="AO41" s="47" t="s">
        <v>276</v>
      </c>
      <c r="AP41" s="48">
        <f>L2+(33*L4)</f>
        <v>34</v>
      </c>
    </row>
    <row r="42" spans="1:42" x14ac:dyDescent="0.2">
      <c r="A42" s="1">
        <v>12</v>
      </c>
      <c r="B42" s="8">
        <f>AP110</f>
        <v>103</v>
      </c>
      <c r="C42" s="9">
        <f>AP99</f>
        <v>92</v>
      </c>
      <c r="D42" s="9">
        <f>AP245</f>
        <v>238</v>
      </c>
      <c r="E42" s="9">
        <f>AP216</f>
        <v>209</v>
      </c>
      <c r="F42" s="9">
        <f>AP16</f>
        <v>9</v>
      </c>
      <c r="G42" s="9">
        <f>AP61</f>
        <v>54</v>
      </c>
      <c r="H42" s="9">
        <f>AP139</f>
        <v>132</v>
      </c>
      <c r="I42" s="9">
        <f>AP198</f>
        <v>191</v>
      </c>
      <c r="J42" s="9">
        <f>AP79</f>
        <v>72</v>
      </c>
      <c r="K42" s="9">
        <f>AP130</f>
        <v>123</v>
      </c>
      <c r="L42" s="9">
        <f>AP212</f>
        <v>205</v>
      </c>
      <c r="M42" s="9">
        <f>AP249</f>
        <v>242</v>
      </c>
      <c r="N42" s="9">
        <f>AP49</f>
        <v>42</v>
      </c>
      <c r="O42" s="9">
        <f>AP28</f>
        <v>21</v>
      </c>
      <c r="P42" s="9">
        <f>AP170</f>
        <v>163</v>
      </c>
      <c r="Q42" s="10">
        <f>AP167</f>
        <v>160</v>
      </c>
      <c r="R42" s="2">
        <f t="shared" si="4"/>
        <v>2056</v>
      </c>
      <c r="S42" s="2">
        <f t="shared" si="5"/>
        <v>351576</v>
      </c>
      <c r="V42" s="1">
        <v>12</v>
      </c>
      <c r="W42" s="56" t="s">
        <v>74</v>
      </c>
      <c r="X42" s="57" t="s">
        <v>163</v>
      </c>
      <c r="Y42" s="57" t="s">
        <v>234</v>
      </c>
      <c r="Z42" s="57" t="s">
        <v>67</v>
      </c>
      <c r="AA42" s="57" t="s">
        <v>225</v>
      </c>
      <c r="AB42" s="57" t="s">
        <v>11</v>
      </c>
      <c r="AC42" s="57" t="s">
        <v>130</v>
      </c>
      <c r="AD42" s="57" t="s">
        <v>172</v>
      </c>
      <c r="AE42" s="57" t="s">
        <v>131</v>
      </c>
      <c r="AF42" s="57" t="s">
        <v>169</v>
      </c>
      <c r="AG42" s="57" t="s">
        <v>224</v>
      </c>
      <c r="AH42" s="57" t="s">
        <v>14</v>
      </c>
      <c r="AI42" s="57" t="s">
        <v>231</v>
      </c>
      <c r="AJ42" s="57" t="s">
        <v>68</v>
      </c>
      <c r="AK42" s="57" t="s">
        <v>76</v>
      </c>
      <c r="AL42" s="58" t="s">
        <v>162</v>
      </c>
      <c r="AN42" s="46" t="s">
        <v>99</v>
      </c>
      <c r="AO42" s="47" t="s">
        <v>276</v>
      </c>
      <c r="AP42" s="48">
        <f>L2+(34*L4)</f>
        <v>35</v>
      </c>
    </row>
    <row r="43" spans="1:42" x14ac:dyDescent="0.2">
      <c r="A43" s="1">
        <v>13</v>
      </c>
      <c r="B43" s="8">
        <f>AP168</f>
        <v>161</v>
      </c>
      <c r="C43" s="9">
        <f>AP165</f>
        <v>158</v>
      </c>
      <c r="D43" s="9">
        <f>AP51</f>
        <v>44</v>
      </c>
      <c r="E43" s="9">
        <f>AP30</f>
        <v>23</v>
      </c>
      <c r="F43" s="9">
        <f>AP214</f>
        <v>207</v>
      </c>
      <c r="G43" s="9">
        <f>AP251</f>
        <v>244</v>
      </c>
      <c r="H43" s="9">
        <f>AP77</f>
        <v>70</v>
      </c>
      <c r="I43" s="9">
        <f>AP128</f>
        <v>121</v>
      </c>
      <c r="J43" s="9">
        <f>AP137</f>
        <v>130</v>
      </c>
      <c r="K43" s="9">
        <f>AP196</f>
        <v>189</v>
      </c>
      <c r="L43" s="9">
        <f>AP18</f>
        <v>11</v>
      </c>
      <c r="M43" s="9">
        <f>AP63</f>
        <v>56</v>
      </c>
      <c r="N43" s="9">
        <f>AP247</f>
        <v>240</v>
      </c>
      <c r="O43" s="9">
        <f>AP218</f>
        <v>211</v>
      </c>
      <c r="P43" s="9">
        <f>AP108</f>
        <v>101</v>
      </c>
      <c r="Q43" s="10">
        <f>AP97</f>
        <v>90</v>
      </c>
      <c r="R43" s="2">
        <f t="shared" si="4"/>
        <v>2056</v>
      </c>
      <c r="S43" s="2">
        <f t="shared" si="5"/>
        <v>351576</v>
      </c>
      <c r="V43" s="1">
        <v>13</v>
      </c>
      <c r="W43" s="56" t="s">
        <v>206</v>
      </c>
      <c r="X43" s="57" t="s">
        <v>23</v>
      </c>
      <c r="Y43" s="57" t="s">
        <v>110</v>
      </c>
      <c r="Z43" s="57" t="s">
        <v>183</v>
      </c>
      <c r="AA43" s="57" t="s">
        <v>85</v>
      </c>
      <c r="AB43" s="57" t="s">
        <v>143</v>
      </c>
      <c r="AC43" s="57" t="s">
        <v>246</v>
      </c>
      <c r="AD43" s="57" t="s">
        <v>47</v>
      </c>
      <c r="AE43" s="57" t="s">
        <v>243</v>
      </c>
      <c r="AF43" s="57" t="s">
        <v>48</v>
      </c>
      <c r="AG43" s="57" t="s">
        <v>88</v>
      </c>
      <c r="AH43" s="57" t="s">
        <v>142</v>
      </c>
      <c r="AI43" s="57" t="s">
        <v>111</v>
      </c>
      <c r="AJ43" s="57" t="s">
        <v>180</v>
      </c>
      <c r="AK43" s="57" t="s">
        <v>205</v>
      </c>
      <c r="AL43" s="58" t="s">
        <v>26</v>
      </c>
      <c r="AN43" s="46" t="s">
        <v>187</v>
      </c>
      <c r="AO43" s="47" t="s">
        <v>276</v>
      </c>
      <c r="AP43" s="48">
        <f>L2+(35*L4)</f>
        <v>36</v>
      </c>
    </row>
    <row r="44" spans="1:42" x14ac:dyDescent="0.2">
      <c r="A44" s="1">
        <v>14</v>
      </c>
      <c r="B44" s="8">
        <f>AP199</f>
        <v>192</v>
      </c>
      <c r="C44" s="9">
        <f>AP138</f>
        <v>131</v>
      </c>
      <c r="D44" s="9">
        <f>AP60</f>
        <v>53</v>
      </c>
      <c r="E44" s="9">
        <f>AP17</f>
        <v>10</v>
      </c>
      <c r="F44" s="9">
        <f>AP217</f>
        <v>210</v>
      </c>
      <c r="G44" s="9">
        <f>AP244</f>
        <v>237</v>
      </c>
      <c r="H44" s="9">
        <f>AP98</f>
        <v>91</v>
      </c>
      <c r="I44" s="9">
        <f>AP111</f>
        <v>104</v>
      </c>
      <c r="J44" s="9">
        <f>AP166</f>
        <v>159</v>
      </c>
      <c r="K44" s="9">
        <f>AP171</f>
        <v>164</v>
      </c>
      <c r="L44" s="9">
        <f>AP29</f>
        <v>22</v>
      </c>
      <c r="M44" s="9">
        <f>AP48</f>
        <v>41</v>
      </c>
      <c r="N44" s="9">
        <f>AP248</f>
        <v>241</v>
      </c>
      <c r="O44" s="9">
        <f>AP213</f>
        <v>206</v>
      </c>
      <c r="P44" s="9">
        <f>AP131</f>
        <v>124</v>
      </c>
      <c r="Q44" s="10">
        <f>AP78</f>
        <v>71</v>
      </c>
      <c r="R44" s="2">
        <f t="shared" si="4"/>
        <v>2056</v>
      </c>
      <c r="S44" s="2">
        <f t="shared" si="5"/>
        <v>351576</v>
      </c>
      <c r="V44" s="1">
        <v>14</v>
      </c>
      <c r="W44" s="56" t="s">
        <v>83</v>
      </c>
      <c r="X44" s="57" t="s">
        <v>153</v>
      </c>
      <c r="Y44" s="57" t="s">
        <v>240</v>
      </c>
      <c r="Z44" s="57" t="s">
        <v>61</v>
      </c>
      <c r="AA44" s="57" t="s">
        <v>215</v>
      </c>
      <c r="AB44" s="57" t="s">
        <v>21</v>
      </c>
      <c r="AC44" s="57" t="s">
        <v>124</v>
      </c>
      <c r="AD44" s="57" t="s">
        <v>178</v>
      </c>
      <c r="AE44" s="57" t="s">
        <v>121</v>
      </c>
      <c r="AF44" s="57" t="s">
        <v>179</v>
      </c>
      <c r="AG44" s="57" t="s">
        <v>218</v>
      </c>
      <c r="AH44" s="57" t="s">
        <v>20</v>
      </c>
      <c r="AI44" s="57" t="s">
        <v>241</v>
      </c>
      <c r="AJ44" s="57" t="s">
        <v>58</v>
      </c>
      <c r="AK44" s="57" t="s">
        <v>82</v>
      </c>
      <c r="AL44" s="58" t="s">
        <v>156</v>
      </c>
      <c r="AN44" s="46" t="s">
        <v>125</v>
      </c>
      <c r="AO44" s="47" t="s">
        <v>276</v>
      </c>
      <c r="AP44" s="48">
        <f>L2+(36*L4)</f>
        <v>37</v>
      </c>
    </row>
    <row r="45" spans="1:42" x14ac:dyDescent="0.2">
      <c r="A45" s="1">
        <v>15</v>
      </c>
      <c r="B45" s="8">
        <f>AP85</f>
        <v>78</v>
      </c>
      <c r="C45" s="9">
        <f>AP120</f>
        <v>113</v>
      </c>
      <c r="D45" s="9">
        <f>AP206</f>
        <v>199</v>
      </c>
      <c r="E45" s="9">
        <f>AP259</f>
        <v>252</v>
      </c>
      <c r="F45" s="9">
        <f>AP43</f>
        <v>36</v>
      </c>
      <c r="G45" s="9">
        <f>AP38</f>
        <v>31</v>
      </c>
      <c r="H45" s="9">
        <f>AP176</f>
        <v>169</v>
      </c>
      <c r="I45" s="9">
        <f>AP157</f>
        <v>150</v>
      </c>
      <c r="J45" s="9">
        <f>AP116</f>
        <v>109</v>
      </c>
      <c r="K45" s="9">
        <f>AP89</f>
        <v>82</v>
      </c>
      <c r="L45" s="9">
        <f>AP239</f>
        <v>232</v>
      </c>
      <c r="M45" s="9">
        <f>AP226</f>
        <v>219</v>
      </c>
      <c r="N45" s="9">
        <f>AP10</f>
        <v>3</v>
      </c>
      <c r="O45" s="9">
        <f>AP71</f>
        <v>64</v>
      </c>
      <c r="P45" s="9">
        <f>AP145</f>
        <v>138</v>
      </c>
      <c r="Q45" s="10">
        <f>AP188</f>
        <v>181</v>
      </c>
      <c r="R45" s="2">
        <f t="shared" si="4"/>
        <v>2056</v>
      </c>
      <c r="S45" s="2">
        <f t="shared" si="5"/>
        <v>351576</v>
      </c>
      <c r="V45" s="1">
        <v>15</v>
      </c>
      <c r="W45" s="56" t="s">
        <v>51</v>
      </c>
      <c r="X45" s="57" t="s">
        <v>250</v>
      </c>
      <c r="Y45" s="57" t="s">
        <v>147</v>
      </c>
      <c r="Z45" s="57" t="s">
        <v>89</v>
      </c>
      <c r="AA45" s="57" t="s">
        <v>187</v>
      </c>
      <c r="AB45" s="57" t="s">
        <v>114</v>
      </c>
      <c r="AC45" s="57" t="s">
        <v>27</v>
      </c>
      <c r="AD45" s="57" t="s">
        <v>209</v>
      </c>
      <c r="AE45" s="57" t="s">
        <v>30</v>
      </c>
      <c r="AF45" s="57" t="s">
        <v>208</v>
      </c>
      <c r="AG45" s="57" t="s">
        <v>184</v>
      </c>
      <c r="AH45" s="57" t="s">
        <v>115</v>
      </c>
      <c r="AI45" s="57" t="s">
        <v>146</v>
      </c>
      <c r="AJ45" s="57" t="s">
        <v>92</v>
      </c>
      <c r="AK45" s="57" t="s">
        <v>52</v>
      </c>
      <c r="AL45" s="58" t="s">
        <v>247</v>
      </c>
      <c r="AN45" s="46" t="s">
        <v>150</v>
      </c>
      <c r="AO45" s="47" t="s">
        <v>276</v>
      </c>
      <c r="AP45" s="48">
        <f>L2+(37*L4)</f>
        <v>38</v>
      </c>
    </row>
    <row r="46" spans="1:42" x14ac:dyDescent="0.2">
      <c r="A46" s="1">
        <v>16</v>
      </c>
      <c r="B46" s="11">
        <f>AP90</f>
        <v>83</v>
      </c>
      <c r="C46" s="12">
        <f>AP119</f>
        <v>112</v>
      </c>
      <c r="D46" s="12">
        <f>AP225</f>
        <v>218</v>
      </c>
      <c r="E46" s="12">
        <f>AP236</f>
        <v>229</v>
      </c>
      <c r="F46" s="12">
        <f>AP68</f>
        <v>61</v>
      </c>
      <c r="G46" s="12">
        <f>AP9</f>
        <v>2</v>
      </c>
      <c r="H46" s="12">
        <f>AP191</f>
        <v>184</v>
      </c>
      <c r="I46" s="12">
        <f>AP146</f>
        <v>139</v>
      </c>
      <c r="J46" s="12">
        <f>AP123</f>
        <v>116</v>
      </c>
      <c r="K46" s="12">
        <f>AP86</f>
        <v>79</v>
      </c>
      <c r="L46" s="12">
        <f>AP256</f>
        <v>249</v>
      </c>
      <c r="M46" s="12">
        <f>AP205</f>
        <v>198</v>
      </c>
      <c r="N46" s="12">
        <f>AP37</f>
        <v>30</v>
      </c>
      <c r="O46" s="12">
        <f>AP40</f>
        <v>33</v>
      </c>
      <c r="P46" s="12">
        <f>AP158</f>
        <v>151</v>
      </c>
      <c r="Q46" s="13">
        <f>AP179</f>
        <v>172</v>
      </c>
      <c r="R46" s="2">
        <f t="shared" si="4"/>
        <v>2056</v>
      </c>
      <c r="S46" s="2">
        <f t="shared" si="5"/>
        <v>351576</v>
      </c>
      <c r="V46" s="1">
        <v>16</v>
      </c>
      <c r="W46" s="59" t="s">
        <v>174</v>
      </c>
      <c r="X46" s="60" t="s">
        <v>120</v>
      </c>
      <c r="Y46" s="60" t="s">
        <v>17</v>
      </c>
      <c r="Z46" s="60" t="s">
        <v>211</v>
      </c>
      <c r="AA46" s="60" t="s">
        <v>57</v>
      </c>
      <c r="AB46" s="60" t="s">
        <v>236</v>
      </c>
      <c r="AC46" s="60" t="s">
        <v>149</v>
      </c>
      <c r="AD46" s="60" t="s">
        <v>79</v>
      </c>
      <c r="AE46" s="60" t="s">
        <v>152</v>
      </c>
      <c r="AF46" s="60" t="s">
        <v>78</v>
      </c>
      <c r="AG46" s="60" t="s">
        <v>54</v>
      </c>
      <c r="AH46" s="60" t="s">
        <v>237</v>
      </c>
      <c r="AI46" s="60" t="s">
        <v>16</v>
      </c>
      <c r="AJ46" s="60" t="s">
        <v>214</v>
      </c>
      <c r="AK46" s="60" t="s">
        <v>175</v>
      </c>
      <c r="AL46" s="61" t="s">
        <v>117</v>
      </c>
      <c r="AN46" s="46" t="s">
        <v>248</v>
      </c>
      <c r="AO46" s="47" t="s">
        <v>276</v>
      </c>
      <c r="AP46" s="48">
        <f>L2+(38*L4)</f>
        <v>39</v>
      </c>
    </row>
    <row r="47" spans="1:42" x14ac:dyDescent="0.2">
      <c r="A47" s="3" t="s">
        <v>0</v>
      </c>
      <c r="B47" s="2">
        <f>SUM(B31:B46)</f>
        <v>2056</v>
      </c>
      <c r="C47" s="2">
        <f t="shared" ref="C47:Q47" si="6">SUM(C31:C46)</f>
        <v>2056</v>
      </c>
      <c r="D47" s="2">
        <f t="shared" si="6"/>
        <v>2056</v>
      </c>
      <c r="E47" s="2">
        <f t="shared" si="6"/>
        <v>2056</v>
      </c>
      <c r="F47" s="2">
        <f t="shared" si="6"/>
        <v>2056</v>
      </c>
      <c r="G47" s="2">
        <f t="shared" si="6"/>
        <v>2056</v>
      </c>
      <c r="H47" s="2">
        <f t="shared" si="6"/>
        <v>2056</v>
      </c>
      <c r="I47" s="2">
        <f t="shared" si="6"/>
        <v>2056</v>
      </c>
      <c r="J47" s="2">
        <f t="shared" si="6"/>
        <v>2056</v>
      </c>
      <c r="K47" s="2">
        <f t="shared" si="6"/>
        <v>2056</v>
      </c>
      <c r="L47" s="2">
        <f t="shared" si="6"/>
        <v>2056</v>
      </c>
      <c r="M47" s="2">
        <f t="shared" si="6"/>
        <v>2056</v>
      </c>
      <c r="N47" s="2">
        <f t="shared" si="6"/>
        <v>2056</v>
      </c>
      <c r="O47" s="2">
        <f t="shared" si="6"/>
        <v>2056</v>
      </c>
      <c r="P47" s="2">
        <f t="shared" si="6"/>
        <v>2056</v>
      </c>
      <c r="Q47" s="2">
        <f t="shared" si="6"/>
        <v>2056</v>
      </c>
      <c r="AN47" s="46" t="s">
        <v>35</v>
      </c>
      <c r="AO47" s="47" t="s">
        <v>276</v>
      </c>
      <c r="AP47" s="48">
        <f>L2+(39*L4)</f>
        <v>40</v>
      </c>
    </row>
    <row r="48" spans="1:42" x14ac:dyDescent="0.2">
      <c r="A48" s="3" t="s">
        <v>1</v>
      </c>
      <c r="B48" s="2">
        <f>SUMSQ(B31:B46)</f>
        <v>351576</v>
      </c>
      <c r="C48" s="2">
        <f t="shared" ref="C48:E48" si="7">SUMSQ(C31:C46)</f>
        <v>351576</v>
      </c>
      <c r="D48" s="2">
        <f t="shared" si="7"/>
        <v>351576</v>
      </c>
      <c r="E48" s="2">
        <f t="shared" si="7"/>
        <v>351576</v>
      </c>
      <c r="F48" s="2">
        <f>SUMSQ(F31:F46)</f>
        <v>351576</v>
      </c>
      <c r="G48" s="2">
        <f t="shared" ref="G48:Q48" si="8">SUMSQ(G31:G46)</f>
        <v>351576</v>
      </c>
      <c r="H48" s="2">
        <f t="shared" si="8"/>
        <v>351576</v>
      </c>
      <c r="I48" s="2">
        <f t="shared" si="8"/>
        <v>351576</v>
      </c>
      <c r="J48" s="2">
        <f t="shared" si="8"/>
        <v>351576</v>
      </c>
      <c r="K48" s="2">
        <f t="shared" si="8"/>
        <v>351576</v>
      </c>
      <c r="L48" s="2">
        <f t="shared" si="8"/>
        <v>351576</v>
      </c>
      <c r="M48" s="2">
        <f t="shared" si="8"/>
        <v>351576</v>
      </c>
      <c r="N48" s="2">
        <f t="shared" si="8"/>
        <v>351576</v>
      </c>
      <c r="O48" s="2">
        <f t="shared" si="8"/>
        <v>351576</v>
      </c>
      <c r="P48" s="2">
        <f t="shared" si="8"/>
        <v>351576</v>
      </c>
      <c r="Q48" s="2">
        <f t="shared" si="8"/>
        <v>351576</v>
      </c>
      <c r="U48" s="2" t="s">
        <v>263</v>
      </c>
      <c r="AN48" s="46" t="s">
        <v>20</v>
      </c>
      <c r="AO48" s="47" t="s">
        <v>276</v>
      </c>
      <c r="AP48" s="48">
        <f>L2+(40*L4)</f>
        <v>41</v>
      </c>
    </row>
    <row r="49" spans="1:42" x14ac:dyDescent="0.2">
      <c r="A49" s="3" t="s">
        <v>262</v>
      </c>
      <c r="B49" s="14">
        <f>SUMSQ(B31,C31,D31,E31,F31,G31,H31,I31,I32,H32,G32,F32,E32,D32,C32,B32)</f>
        <v>351576</v>
      </c>
      <c r="C49" s="14">
        <f>SUMSQ(J31,K31,L31,M31,N31,O31,P31,Q31,Q32,P32,O32,N32,M32,L32,K32,J32)</f>
        <v>351576</v>
      </c>
      <c r="D49" s="14">
        <f>SUMSQ(B33,C33,D33,E33,F33,G33,H33,I33,I34,H34,G34,F34,E34,D34,C34,B34)</f>
        <v>351576</v>
      </c>
      <c r="E49" s="14">
        <f>SUMSQ(J33,K33,L33,M33,N33,O33,P33,Q33,Q34,P34,O34,N34,M34,L34,K34,J34)</f>
        <v>351576</v>
      </c>
      <c r="F49" s="14">
        <f>SUMSQ(B35,C35,D35,E35,F35,G35,H35,I35,I36,H36,G36,F36,E36,D36,C36,B36)</f>
        <v>351576</v>
      </c>
      <c r="G49" s="14">
        <f>SUMSQ(J35,K35,L35,M35,N35,O35,P35,Q35,Q36,P36,O36,N36,M36,L36,K36,J36)</f>
        <v>351576</v>
      </c>
      <c r="H49" s="14">
        <f>SUMSQ(B37,C37,D37,E37,F37,G37,H37,I37,I38,H38,G38,F38,E38,D38,C38,B38)</f>
        <v>351576</v>
      </c>
      <c r="I49" s="14">
        <f>SUMSQ(J37,K37,L37,M37,N37,O37,P37,Q37,Q38,P38,O38,N38,M38,L38,K38,J38)</f>
        <v>351576</v>
      </c>
      <c r="J49" s="14">
        <f>SUMSQ(B39,C39,D39,E39,F39,G39,H39,I39,I40,H40,G40,F40,E40,D40,C40,B40)</f>
        <v>351576</v>
      </c>
      <c r="K49" s="14">
        <f>SUMSQ(J39,K39,L39,M39,N39,O39,P39,Q39,Q40,P40,O40,N40,M40,L40,K40,J40)</f>
        <v>351576</v>
      </c>
      <c r="L49" s="14">
        <f>SUMSQ(B41,C41,D41,E41,F41,G41,H41,I41,I42,H42,G42,F42,E42,D42,C42,B42)</f>
        <v>351576</v>
      </c>
      <c r="M49" s="14">
        <f>SUMSQ(J41,K41,L41,M41,N41,O41,P41,Q41,Q42,P42,O42,N42,M42,L42,K42,J42)</f>
        <v>351576</v>
      </c>
      <c r="N49" s="14">
        <f>SUMSQ(B43,C43,D43,E43,F43,G43,H43,I43,I44,H44,G44,F44,E44,D44,C44,B44)</f>
        <v>351576</v>
      </c>
      <c r="O49" s="14">
        <f>SUMSQ(J43,K43,L43,M43,N43,O43,P43,Q43,Q44,P44,O44,N44,M44,L44,K44,J44)</f>
        <v>351576</v>
      </c>
      <c r="P49" s="14">
        <f>SUMSQ(B45,C45,D45,E45,F45,G45,H45,I45,I46,H46,G46,F46,E46,D46,C46,B46)</f>
        <v>351576</v>
      </c>
      <c r="Q49" s="14">
        <f>SUMSQ(J45,K45,L45,M45,N45,O45,P45,Q45,Q46,P46,O46,N46,M46,L46,K46,J46)</f>
        <v>351576</v>
      </c>
      <c r="V49" s="3" t="s">
        <v>3</v>
      </c>
      <c r="W49" s="53" t="s">
        <v>251</v>
      </c>
      <c r="X49" s="54" t="s">
        <v>171</v>
      </c>
      <c r="Y49" s="54" t="s">
        <v>192</v>
      </c>
      <c r="Z49" s="54" t="s">
        <v>229</v>
      </c>
      <c r="AA49" s="54" t="s">
        <v>148</v>
      </c>
      <c r="AB49" s="54" t="s">
        <v>212</v>
      </c>
      <c r="AC49" s="54" t="s">
        <v>5</v>
      </c>
      <c r="AD49" s="54" t="s">
        <v>154</v>
      </c>
      <c r="AE49" s="54" t="s">
        <v>36</v>
      </c>
      <c r="AF49" s="54" t="s">
        <v>73</v>
      </c>
      <c r="AG49" s="54" t="s">
        <v>94</v>
      </c>
      <c r="AH49" s="54" t="s">
        <v>14</v>
      </c>
      <c r="AI49" s="54" t="s">
        <v>111</v>
      </c>
      <c r="AJ49" s="54" t="s">
        <v>58</v>
      </c>
      <c r="AK49" s="54" t="s">
        <v>52</v>
      </c>
      <c r="AL49" s="55" t="s">
        <v>117</v>
      </c>
      <c r="AN49" s="46" t="s">
        <v>231</v>
      </c>
      <c r="AO49" s="47" t="s">
        <v>276</v>
      </c>
      <c r="AP49" s="48">
        <f>L2+(41*L4)</f>
        <v>42</v>
      </c>
    </row>
    <row r="50" spans="1:42" x14ac:dyDescent="0.2">
      <c r="A50" s="3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V50" s="3" t="s">
        <v>4</v>
      </c>
      <c r="W50" s="59" t="s">
        <v>174</v>
      </c>
      <c r="X50" s="60" t="s">
        <v>250</v>
      </c>
      <c r="Y50" s="60" t="s">
        <v>240</v>
      </c>
      <c r="Z50" s="60" t="s">
        <v>183</v>
      </c>
      <c r="AA50" s="60" t="s">
        <v>225</v>
      </c>
      <c r="AB50" s="60" t="s">
        <v>133</v>
      </c>
      <c r="AC50" s="60" t="s">
        <v>159</v>
      </c>
      <c r="AD50" s="60" t="s">
        <v>200</v>
      </c>
      <c r="AE50" s="60" t="s">
        <v>81</v>
      </c>
      <c r="AF50" s="60" t="s">
        <v>25</v>
      </c>
      <c r="AG50" s="60" t="s">
        <v>15</v>
      </c>
      <c r="AH50" s="60" t="s">
        <v>91</v>
      </c>
      <c r="AI50" s="60" t="s">
        <v>65</v>
      </c>
      <c r="AJ50" s="60" t="s">
        <v>106</v>
      </c>
      <c r="AK50" s="60" t="s">
        <v>132</v>
      </c>
      <c r="AL50" s="61" t="s">
        <v>40</v>
      </c>
      <c r="AN50" s="46" t="s">
        <v>133</v>
      </c>
      <c r="AO50" s="47" t="s">
        <v>276</v>
      </c>
      <c r="AP50" s="48">
        <f>L2+(42*L4)</f>
        <v>43</v>
      </c>
    </row>
    <row r="51" spans="1:42" x14ac:dyDescent="0.2">
      <c r="A51" s="3" t="s">
        <v>3</v>
      </c>
      <c r="B51" s="15">
        <f>B31</f>
        <v>15</v>
      </c>
      <c r="C51" s="15">
        <f>C32</f>
        <v>45</v>
      </c>
      <c r="D51" s="15">
        <f>D33</f>
        <v>105</v>
      </c>
      <c r="E51" s="15">
        <f>E34</f>
        <v>75</v>
      </c>
      <c r="F51" s="15">
        <f>F35</f>
        <v>85</v>
      </c>
      <c r="G51" s="15">
        <f>G36</f>
        <v>119</v>
      </c>
      <c r="H51" s="15">
        <f>H37</f>
        <v>51</v>
      </c>
      <c r="I51" s="15">
        <f>I38</f>
        <v>17</v>
      </c>
      <c r="J51" s="15">
        <f>J39</f>
        <v>182</v>
      </c>
      <c r="K51" s="15">
        <f>K40</f>
        <v>152</v>
      </c>
      <c r="L51" s="15">
        <f>L41</f>
        <v>212</v>
      </c>
      <c r="M51" s="15">
        <f>M42</f>
        <v>242</v>
      </c>
      <c r="N51" s="15">
        <f>N43</f>
        <v>240</v>
      </c>
      <c r="O51" s="15">
        <f>O44</f>
        <v>206</v>
      </c>
      <c r="P51" s="15">
        <f>P45</f>
        <v>138</v>
      </c>
      <c r="Q51" s="16">
        <f>Q46</f>
        <v>172</v>
      </c>
      <c r="R51" s="2">
        <f>SUM(B51:Q51)</f>
        <v>2056</v>
      </c>
      <c r="S51" s="2">
        <f>SUMSQ(B51:Q51)</f>
        <v>351576</v>
      </c>
      <c r="T51" s="2">
        <f>B51^3+C51^3+D51^3+E51^3+F51^3+G51^3+H51^3+I51^3+J51^3+K51^3+L51^3+M51^3+N51^3+O51^3+P51^3+Q51^3</f>
        <v>67634176</v>
      </c>
      <c r="AN51" s="46" t="s">
        <v>110</v>
      </c>
      <c r="AO51" s="47" t="s">
        <v>276</v>
      </c>
      <c r="AP51" s="48">
        <f>L2+(43*L4)</f>
        <v>44</v>
      </c>
    </row>
    <row r="52" spans="1:42" x14ac:dyDescent="0.2">
      <c r="A52" s="3" t="s">
        <v>4</v>
      </c>
      <c r="B52" s="15">
        <f>B46</f>
        <v>83</v>
      </c>
      <c r="C52" s="15">
        <f>C45</f>
        <v>113</v>
      </c>
      <c r="D52" s="15">
        <f>D44</f>
        <v>53</v>
      </c>
      <c r="E52" s="15">
        <f>E43</f>
        <v>23</v>
      </c>
      <c r="F52" s="15">
        <f>F42</f>
        <v>9</v>
      </c>
      <c r="G52" s="15">
        <f>G41</f>
        <v>43</v>
      </c>
      <c r="H52" s="15">
        <f>H40</f>
        <v>111</v>
      </c>
      <c r="I52" s="15">
        <f>I39</f>
        <v>77</v>
      </c>
      <c r="J52" s="15">
        <f>J38</f>
        <v>234</v>
      </c>
      <c r="K52" s="15">
        <f>K37</f>
        <v>204</v>
      </c>
      <c r="L52" s="15">
        <f>L36</f>
        <v>144</v>
      </c>
      <c r="M52" s="15">
        <f>M35</f>
        <v>174</v>
      </c>
      <c r="N52" s="15">
        <f>N34</f>
        <v>180</v>
      </c>
      <c r="O52" s="15">
        <f>O33</f>
        <v>146</v>
      </c>
      <c r="P52" s="15">
        <f>P32</f>
        <v>214</v>
      </c>
      <c r="Q52" s="16">
        <f>Q31</f>
        <v>248</v>
      </c>
      <c r="R52" s="2">
        <f>SUM(B52:Q52)</f>
        <v>2056</v>
      </c>
      <c r="S52" s="2">
        <f>SUMSQ(B52:Q52)</f>
        <v>351576</v>
      </c>
      <c r="T52" s="2">
        <f>B52^3+C52^3+D52^3+E52^3+F52^3+G52^3+H52^3+I52^3+J52^3+K52^3+L52^3+M52^3+N52^3+O52^3+P52^3+Q52^3</f>
        <v>67634176</v>
      </c>
      <c r="AN52" s="46" t="s">
        <v>171</v>
      </c>
      <c r="AO52" s="47" t="s">
        <v>276</v>
      </c>
      <c r="AP52" s="48">
        <f>L2+(44*L4)</f>
        <v>45</v>
      </c>
    </row>
    <row r="53" spans="1:42" x14ac:dyDescent="0.2">
      <c r="A53" s="3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AN53" s="46" t="s">
        <v>84</v>
      </c>
      <c r="AO53" s="47" t="s">
        <v>276</v>
      </c>
      <c r="AP53" s="48">
        <f>L2+(45*L4)</f>
        <v>46</v>
      </c>
    </row>
    <row r="54" spans="1:42" x14ac:dyDescent="0.2">
      <c r="A54" s="3" t="s">
        <v>260</v>
      </c>
      <c r="B54" s="1"/>
      <c r="I54" s="62" t="s">
        <v>283</v>
      </c>
      <c r="AD54" s="62" t="s">
        <v>279</v>
      </c>
      <c r="AN54" s="46" t="s">
        <v>49</v>
      </c>
      <c r="AO54" s="47" t="s">
        <v>276</v>
      </c>
      <c r="AP54" s="48">
        <f>L2+(46*L4)</f>
        <v>47</v>
      </c>
    </row>
    <row r="55" spans="1:42" x14ac:dyDescent="0.2">
      <c r="A55" s="1">
        <v>1</v>
      </c>
      <c r="B55" s="5">
        <f>AP13</f>
        <v>6</v>
      </c>
      <c r="C55" s="6">
        <f>AP64</f>
        <v>57</v>
      </c>
      <c r="D55" s="6">
        <f>AP150</f>
        <v>143</v>
      </c>
      <c r="E55" s="6">
        <f>AP187</f>
        <v>180</v>
      </c>
      <c r="F55" s="6">
        <f>AP115</f>
        <v>108</v>
      </c>
      <c r="G55" s="6">
        <f>AP94</f>
        <v>87</v>
      </c>
      <c r="H55" s="6">
        <f>AP232</f>
        <v>225</v>
      </c>
      <c r="I55" s="6">
        <f>AP229</f>
        <v>222</v>
      </c>
      <c r="J55" s="6">
        <f>AP44</f>
        <v>37</v>
      </c>
      <c r="K55" s="6">
        <f>AP33</f>
        <v>26</v>
      </c>
      <c r="L55" s="6">
        <f>AP183</f>
        <v>176</v>
      </c>
      <c r="M55" s="6">
        <f>AP154</f>
        <v>147</v>
      </c>
      <c r="N55" s="6">
        <f>AP82</f>
        <v>75</v>
      </c>
      <c r="O55" s="6">
        <f>AP127</f>
        <v>120</v>
      </c>
      <c r="P55" s="6">
        <f>AP201</f>
        <v>194</v>
      </c>
      <c r="Q55" s="7">
        <f>AP260</f>
        <v>253</v>
      </c>
      <c r="R55" s="2">
        <f>SUM(B55:Q55)</f>
        <v>2056</v>
      </c>
      <c r="S55" s="2">
        <f>SUMSQ(B55:Q55)</f>
        <v>351576</v>
      </c>
      <c r="V55" s="1">
        <v>1</v>
      </c>
      <c r="W55" s="53" t="s">
        <v>72</v>
      </c>
      <c r="X55" s="54" t="s">
        <v>157</v>
      </c>
      <c r="Y55" s="54" t="s">
        <v>228</v>
      </c>
      <c r="Z55" s="54" t="s">
        <v>65</v>
      </c>
      <c r="AA55" s="54" t="s">
        <v>219</v>
      </c>
      <c r="AB55" s="54" t="s">
        <v>9</v>
      </c>
      <c r="AC55" s="54" t="s">
        <v>128</v>
      </c>
      <c r="AD55" s="54" t="s">
        <v>166</v>
      </c>
      <c r="AE55" s="54" t="s">
        <v>125</v>
      </c>
      <c r="AF55" s="54" t="s">
        <v>167</v>
      </c>
      <c r="AG55" s="54" t="s">
        <v>222</v>
      </c>
      <c r="AH55" s="54" t="s">
        <v>8</v>
      </c>
      <c r="AI55" s="54" t="s">
        <v>229</v>
      </c>
      <c r="AJ55" s="54" t="s">
        <v>62</v>
      </c>
      <c r="AK55" s="54" t="s">
        <v>71</v>
      </c>
      <c r="AL55" s="55" t="s">
        <v>160</v>
      </c>
      <c r="AN55" s="46" t="s">
        <v>198</v>
      </c>
      <c r="AO55" s="47" t="s">
        <v>276</v>
      </c>
      <c r="AP55" s="48">
        <f>L2+(47*L4)</f>
        <v>48</v>
      </c>
    </row>
    <row r="56" spans="1:42" x14ac:dyDescent="0.2">
      <c r="A56" s="1">
        <v>2</v>
      </c>
      <c r="B56" s="8">
        <f>AP34</f>
        <v>27</v>
      </c>
      <c r="C56" s="9">
        <f>AP47</f>
        <v>40</v>
      </c>
      <c r="D56" s="9">
        <f>AP153</f>
        <v>146</v>
      </c>
      <c r="E56" s="9">
        <f>AP180</f>
        <v>173</v>
      </c>
      <c r="F56" s="9">
        <f>AP124</f>
        <v>117</v>
      </c>
      <c r="G56" s="9">
        <f>AP81</f>
        <v>74</v>
      </c>
      <c r="H56" s="9">
        <f>AP263</f>
        <v>256</v>
      </c>
      <c r="I56" s="9">
        <f>AP202</f>
        <v>195</v>
      </c>
      <c r="J56" s="9">
        <f>AP67</f>
        <v>60</v>
      </c>
      <c r="K56" s="9">
        <f>AP14</f>
        <v>7</v>
      </c>
      <c r="L56" s="9">
        <f>AP184</f>
        <v>177</v>
      </c>
      <c r="M56" s="9">
        <f>AP149</f>
        <v>142</v>
      </c>
      <c r="N56" s="9">
        <f>AP93</f>
        <v>86</v>
      </c>
      <c r="O56" s="9">
        <f>AP112</f>
        <v>105</v>
      </c>
      <c r="P56" s="9">
        <f>AP230</f>
        <v>223</v>
      </c>
      <c r="Q56" s="10">
        <f>AP235</f>
        <v>228</v>
      </c>
      <c r="R56" s="2">
        <f t="shared" ref="R56:R70" si="9">SUM(B56:Q56)</f>
        <v>2056</v>
      </c>
      <c r="S56" s="2">
        <f t="shared" ref="S56:S70" si="10">SUMSQ(B56:Q56)</f>
        <v>351576</v>
      </c>
      <c r="V56" s="1">
        <v>2</v>
      </c>
      <c r="W56" s="56" t="s">
        <v>202</v>
      </c>
      <c r="X56" s="57" t="s">
        <v>35</v>
      </c>
      <c r="Y56" s="57" t="s">
        <v>106</v>
      </c>
      <c r="Z56" s="57" t="s">
        <v>195</v>
      </c>
      <c r="AA56" s="57" t="s">
        <v>97</v>
      </c>
      <c r="AB56" s="57" t="s">
        <v>139</v>
      </c>
      <c r="AC56" s="57" t="s">
        <v>258</v>
      </c>
      <c r="AD56" s="57" t="s">
        <v>43</v>
      </c>
      <c r="AE56" s="57" t="s">
        <v>255</v>
      </c>
      <c r="AF56" s="57" t="s">
        <v>44</v>
      </c>
      <c r="AG56" s="57" t="s">
        <v>100</v>
      </c>
      <c r="AH56" s="57" t="s">
        <v>138</v>
      </c>
      <c r="AI56" s="57" t="s">
        <v>107</v>
      </c>
      <c r="AJ56" s="57" t="s">
        <v>192</v>
      </c>
      <c r="AK56" s="57" t="s">
        <v>201</v>
      </c>
      <c r="AL56" s="58" t="s">
        <v>38</v>
      </c>
      <c r="AN56" s="46" t="s">
        <v>3</v>
      </c>
      <c r="AO56" s="47" t="s">
        <v>276</v>
      </c>
      <c r="AP56" s="48">
        <f>L2+(48*L4)</f>
        <v>49</v>
      </c>
    </row>
    <row r="57" spans="1:42" x14ac:dyDescent="0.2">
      <c r="A57" s="1">
        <v>3</v>
      </c>
      <c r="B57" s="8">
        <f>AP240</f>
        <v>233</v>
      </c>
      <c r="C57" s="9">
        <f>AP221</f>
        <v>214</v>
      </c>
      <c r="D57" s="9">
        <f>AP107</f>
        <v>100</v>
      </c>
      <c r="E57" s="9">
        <f>AP102</f>
        <v>95</v>
      </c>
      <c r="F57" s="9">
        <f>AP142</f>
        <v>135</v>
      </c>
      <c r="G57" s="9">
        <f>AP195</f>
        <v>188</v>
      </c>
      <c r="H57" s="9">
        <f>AP21</f>
        <v>14</v>
      </c>
      <c r="I57" s="9">
        <f>AP56</f>
        <v>49</v>
      </c>
      <c r="J57" s="9">
        <f>AP209</f>
        <v>202</v>
      </c>
      <c r="K57" s="9">
        <f>AP252</f>
        <v>245</v>
      </c>
      <c r="L57" s="9">
        <f>AP74</f>
        <v>67</v>
      </c>
      <c r="M57" s="9">
        <f>AP135</f>
        <v>128</v>
      </c>
      <c r="N57" s="9">
        <f>AP175</f>
        <v>168</v>
      </c>
      <c r="O57" s="9">
        <f>AP162</f>
        <v>155</v>
      </c>
      <c r="P57" s="9">
        <f>AP52</f>
        <v>45</v>
      </c>
      <c r="Q57" s="10">
        <f>AP25</f>
        <v>18</v>
      </c>
      <c r="R57" s="2">
        <f t="shared" si="9"/>
        <v>2056</v>
      </c>
      <c r="S57" s="2">
        <f t="shared" si="10"/>
        <v>351576</v>
      </c>
      <c r="V57" s="1">
        <v>3</v>
      </c>
      <c r="W57" s="56" t="s">
        <v>170</v>
      </c>
      <c r="X57" s="57" t="s">
        <v>132</v>
      </c>
      <c r="Y57" s="57" t="s">
        <v>13</v>
      </c>
      <c r="Z57" s="57" t="s">
        <v>223</v>
      </c>
      <c r="AA57" s="57" t="s">
        <v>69</v>
      </c>
      <c r="AB57" s="57" t="s">
        <v>232</v>
      </c>
      <c r="AC57" s="57" t="s">
        <v>161</v>
      </c>
      <c r="AD57" s="57" t="s">
        <v>3</v>
      </c>
      <c r="AE57" s="57" t="s">
        <v>164</v>
      </c>
      <c r="AF57" s="57" t="s">
        <v>75</v>
      </c>
      <c r="AG57" s="57" t="s">
        <v>66</v>
      </c>
      <c r="AH57" s="57" t="s">
        <v>233</v>
      </c>
      <c r="AI57" s="57" t="s">
        <v>12</v>
      </c>
      <c r="AJ57" s="57" t="s">
        <v>226</v>
      </c>
      <c r="AK57" s="57" t="s">
        <v>171</v>
      </c>
      <c r="AL57" s="58" t="s">
        <v>129</v>
      </c>
      <c r="AN57" s="46" t="s">
        <v>4</v>
      </c>
      <c r="AO57" s="47" t="s">
        <v>276</v>
      </c>
      <c r="AP57" s="48">
        <f>L2+(49*L4)</f>
        <v>50</v>
      </c>
    </row>
    <row r="58" spans="1:42" x14ac:dyDescent="0.2">
      <c r="A58" s="1">
        <v>4</v>
      </c>
      <c r="B58" s="8">
        <f>AP255</f>
        <v>248</v>
      </c>
      <c r="C58" s="9">
        <f>AP210</f>
        <v>203</v>
      </c>
      <c r="D58" s="9">
        <f>AP132</f>
        <v>125</v>
      </c>
      <c r="E58" s="9">
        <f>AP73</f>
        <v>66</v>
      </c>
      <c r="F58" s="9">
        <f>AP161</f>
        <v>154</v>
      </c>
      <c r="G58" s="9">
        <f>AP172</f>
        <v>165</v>
      </c>
      <c r="H58" s="9">
        <f>AP26</f>
        <v>19</v>
      </c>
      <c r="I58" s="9">
        <f>AP55</f>
        <v>48</v>
      </c>
      <c r="J58" s="9">
        <f>AP222</f>
        <v>215</v>
      </c>
      <c r="K58" s="9">
        <f>AP243</f>
        <v>236</v>
      </c>
      <c r="L58" s="9">
        <f>AP101</f>
        <v>94</v>
      </c>
      <c r="M58" s="9">
        <f>AP104</f>
        <v>97</v>
      </c>
      <c r="N58" s="9">
        <f>AP192</f>
        <v>185</v>
      </c>
      <c r="O58" s="9">
        <f>AP141</f>
        <v>134</v>
      </c>
      <c r="P58" s="9">
        <f>AP59</f>
        <v>52</v>
      </c>
      <c r="Q58" s="10">
        <f>AP22</f>
        <v>15</v>
      </c>
      <c r="R58" s="2">
        <f t="shared" si="9"/>
        <v>2056</v>
      </c>
      <c r="S58" s="2">
        <f t="shared" si="10"/>
        <v>351576</v>
      </c>
      <c r="V58" s="1">
        <v>4</v>
      </c>
      <c r="W58" s="56" t="s">
        <v>40</v>
      </c>
      <c r="X58" s="57" t="s">
        <v>254</v>
      </c>
      <c r="Y58" s="57" t="s">
        <v>135</v>
      </c>
      <c r="Z58" s="57" t="s">
        <v>93</v>
      </c>
      <c r="AA58" s="57" t="s">
        <v>191</v>
      </c>
      <c r="AB58" s="57" t="s">
        <v>102</v>
      </c>
      <c r="AC58" s="57" t="s">
        <v>31</v>
      </c>
      <c r="AD58" s="57" t="s">
        <v>198</v>
      </c>
      <c r="AE58" s="57" t="s">
        <v>34</v>
      </c>
      <c r="AF58" s="57" t="s">
        <v>197</v>
      </c>
      <c r="AG58" s="57" t="s">
        <v>188</v>
      </c>
      <c r="AH58" s="57" t="s">
        <v>103</v>
      </c>
      <c r="AI58" s="57" t="s">
        <v>134</v>
      </c>
      <c r="AJ58" s="57" t="s">
        <v>96</v>
      </c>
      <c r="AK58" s="57" t="s">
        <v>6</v>
      </c>
      <c r="AL58" s="58" t="s">
        <v>251</v>
      </c>
      <c r="AN58" s="46" t="s">
        <v>5</v>
      </c>
      <c r="AO58" s="47" t="s">
        <v>276</v>
      </c>
      <c r="AP58" s="48">
        <f>L2+(50*L4)</f>
        <v>51</v>
      </c>
    </row>
    <row r="59" spans="1:42" x14ac:dyDescent="0.2">
      <c r="A59" s="1">
        <v>5</v>
      </c>
      <c r="B59" s="8">
        <f>AP57</f>
        <v>50</v>
      </c>
      <c r="C59" s="9">
        <f>AP20</f>
        <v>13</v>
      </c>
      <c r="D59" s="9">
        <f>AP194</f>
        <v>187</v>
      </c>
      <c r="E59" s="9">
        <f>AP143</f>
        <v>136</v>
      </c>
      <c r="F59" s="9">
        <f>AP103</f>
        <v>96</v>
      </c>
      <c r="G59" s="9">
        <f>AP106</f>
        <v>99</v>
      </c>
      <c r="H59" s="9">
        <f>AP220</f>
        <v>213</v>
      </c>
      <c r="I59" s="9">
        <f>AP241</f>
        <v>234</v>
      </c>
      <c r="J59" s="9">
        <f>AP24</f>
        <v>17</v>
      </c>
      <c r="K59" s="9">
        <f>AP53</f>
        <v>46</v>
      </c>
      <c r="L59" s="9">
        <f>AP163</f>
        <v>156</v>
      </c>
      <c r="M59" s="9">
        <f>AP174</f>
        <v>167</v>
      </c>
      <c r="N59" s="9">
        <f>AP134</f>
        <v>127</v>
      </c>
      <c r="O59" s="9">
        <f>AP75</f>
        <v>68</v>
      </c>
      <c r="P59" s="9">
        <f>AP253</f>
        <v>246</v>
      </c>
      <c r="Q59" s="10">
        <f>AP208</f>
        <v>201</v>
      </c>
      <c r="R59" s="2">
        <f t="shared" si="9"/>
        <v>2056</v>
      </c>
      <c r="S59" s="2">
        <f t="shared" si="10"/>
        <v>351576</v>
      </c>
      <c r="V59" s="1">
        <v>5</v>
      </c>
      <c r="W59" s="56" t="s">
        <v>4</v>
      </c>
      <c r="X59" s="57" t="s">
        <v>122</v>
      </c>
      <c r="Y59" s="57" t="s">
        <v>19</v>
      </c>
      <c r="Z59" s="57" t="s">
        <v>217</v>
      </c>
      <c r="AA59" s="57" t="s">
        <v>59</v>
      </c>
      <c r="AB59" s="57" t="s">
        <v>242</v>
      </c>
      <c r="AC59" s="57" t="s">
        <v>155</v>
      </c>
      <c r="AD59" s="57" t="s">
        <v>81</v>
      </c>
      <c r="AE59" s="57" t="s">
        <v>154</v>
      </c>
      <c r="AF59" s="57" t="s">
        <v>84</v>
      </c>
      <c r="AG59" s="57" t="s">
        <v>60</v>
      </c>
      <c r="AH59" s="57" t="s">
        <v>239</v>
      </c>
      <c r="AI59" s="57" t="s">
        <v>22</v>
      </c>
      <c r="AJ59" s="57" t="s">
        <v>216</v>
      </c>
      <c r="AK59" s="57" t="s">
        <v>177</v>
      </c>
      <c r="AL59" s="58" t="s">
        <v>123</v>
      </c>
      <c r="AN59" s="46" t="s">
        <v>6</v>
      </c>
      <c r="AO59" s="47" t="s">
        <v>276</v>
      </c>
      <c r="AP59" s="48">
        <f>L2+(51*L4)</f>
        <v>52</v>
      </c>
    </row>
    <row r="60" spans="1:42" x14ac:dyDescent="0.2">
      <c r="A60" s="1">
        <v>6</v>
      </c>
      <c r="B60" s="8">
        <f>AP54</f>
        <v>47</v>
      </c>
      <c r="C60" s="9">
        <f>AP27</f>
        <v>20</v>
      </c>
      <c r="D60" s="9">
        <f>AP173</f>
        <v>166</v>
      </c>
      <c r="E60" s="9">
        <f>AP160</f>
        <v>153</v>
      </c>
      <c r="F60" s="9">
        <f>AP72</f>
        <v>65</v>
      </c>
      <c r="G60" s="9">
        <f>AP133</f>
        <v>126</v>
      </c>
      <c r="H60" s="9">
        <f>AP211</f>
        <v>204</v>
      </c>
      <c r="I60" s="9">
        <f>AP254</f>
        <v>247</v>
      </c>
      <c r="J60" s="9">
        <f>AP23</f>
        <v>16</v>
      </c>
      <c r="K60" s="9">
        <f>AP58</f>
        <v>51</v>
      </c>
      <c r="L60" s="9">
        <f>AP140</f>
        <v>133</v>
      </c>
      <c r="M60" s="9">
        <f>AP193</f>
        <v>186</v>
      </c>
      <c r="N60" s="9">
        <f>AP105</f>
        <v>98</v>
      </c>
      <c r="O60" s="9">
        <f>AP100</f>
        <v>93</v>
      </c>
      <c r="P60" s="9">
        <f>AP242</f>
        <v>235</v>
      </c>
      <c r="Q60" s="10">
        <f>AP223</f>
        <v>216</v>
      </c>
      <c r="R60" s="2">
        <f t="shared" si="9"/>
        <v>2056</v>
      </c>
      <c r="S60" s="2">
        <f t="shared" si="10"/>
        <v>351576</v>
      </c>
      <c r="V60" s="1">
        <v>6</v>
      </c>
      <c r="W60" s="56" t="s">
        <v>49</v>
      </c>
      <c r="X60" s="57" t="s">
        <v>244</v>
      </c>
      <c r="Y60" s="57" t="s">
        <v>141</v>
      </c>
      <c r="Z60" s="57" t="s">
        <v>87</v>
      </c>
      <c r="AA60" s="57" t="s">
        <v>181</v>
      </c>
      <c r="AB60" s="57" t="s">
        <v>112</v>
      </c>
      <c r="AC60" s="57" t="s">
        <v>25</v>
      </c>
      <c r="AD60" s="57" t="s">
        <v>204</v>
      </c>
      <c r="AE60" s="57" t="s">
        <v>24</v>
      </c>
      <c r="AF60" s="57" t="s">
        <v>5</v>
      </c>
      <c r="AG60" s="57" t="s">
        <v>182</v>
      </c>
      <c r="AH60" s="57" t="s">
        <v>109</v>
      </c>
      <c r="AI60" s="57" t="s">
        <v>144</v>
      </c>
      <c r="AJ60" s="57" t="s">
        <v>86</v>
      </c>
      <c r="AK60" s="57" t="s">
        <v>46</v>
      </c>
      <c r="AL60" s="58" t="s">
        <v>245</v>
      </c>
      <c r="AN60" s="46" t="s">
        <v>240</v>
      </c>
      <c r="AO60" s="47" t="s">
        <v>276</v>
      </c>
      <c r="AP60" s="48">
        <f>L2+(52*L4)</f>
        <v>53</v>
      </c>
    </row>
    <row r="61" spans="1:42" x14ac:dyDescent="0.2">
      <c r="A61" s="1">
        <v>7</v>
      </c>
      <c r="B61" s="8">
        <f>AP228</f>
        <v>221</v>
      </c>
      <c r="C61" s="9">
        <f>AP233</f>
        <v>226</v>
      </c>
      <c r="D61" s="9">
        <f>AP95</f>
        <v>88</v>
      </c>
      <c r="E61" s="9">
        <f>AP114</f>
        <v>107</v>
      </c>
      <c r="F61" s="9">
        <f>AP186</f>
        <v>179</v>
      </c>
      <c r="G61" s="9">
        <f>AP151</f>
        <v>144</v>
      </c>
      <c r="H61" s="9">
        <f>AP65</f>
        <v>58</v>
      </c>
      <c r="I61" s="9">
        <f>AP12</f>
        <v>5</v>
      </c>
      <c r="J61" s="9">
        <f>AP261</f>
        <v>254</v>
      </c>
      <c r="K61" s="9">
        <f>AP200</f>
        <v>193</v>
      </c>
      <c r="L61" s="9">
        <f>AP126</f>
        <v>119</v>
      </c>
      <c r="M61" s="9">
        <f>AP83</f>
        <v>76</v>
      </c>
      <c r="N61" s="9">
        <f>AP155</f>
        <v>148</v>
      </c>
      <c r="O61" s="9">
        <f>AP182</f>
        <v>175</v>
      </c>
      <c r="P61" s="9">
        <f>AP32</f>
        <v>25</v>
      </c>
      <c r="Q61" s="10">
        <f>AP45</f>
        <v>38</v>
      </c>
      <c r="R61" s="2">
        <f t="shared" si="9"/>
        <v>2056</v>
      </c>
      <c r="S61" s="2">
        <f t="shared" si="10"/>
        <v>351576</v>
      </c>
      <c r="V61" s="1">
        <v>7</v>
      </c>
      <c r="W61" s="56" t="s">
        <v>77</v>
      </c>
      <c r="X61" s="57" t="s">
        <v>151</v>
      </c>
      <c r="Y61" s="57" t="s">
        <v>238</v>
      </c>
      <c r="Z61" s="57" t="s">
        <v>55</v>
      </c>
      <c r="AA61" s="57" t="s">
        <v>213</v>
      </c>
      <c r="AB61" s="57" t="s">
        <v>15</v>
      </c>
      <c r="AC61" s="57" t="s">
        <v>118</v>
      </c>
      <c r="AD61" s="57" t="s">
        <v>176</v>
      </c>
      <c r="AE61" s="57" t="s">
        <v>119</v>
      </c>
      <c r="AF61" s="57" t="s">
        <v>173</v>
      </c>
      <c r="AG61" s="57" t="s">
        <v>212</v>
      </c>
      <c r="AH61" s="57" t="s">
        <v>18</v>
      </c>
      <c r="AI61" s="57" t="s">
        <v>235</v>
      </c>
      <c r="AJ61" s="57" t="s">
        <v>56</v>
      </c>
      <c r="AK61" s="57" t="s">
        <v>80</v>
      </c>
      <c r="AL61" s="58" t="s">
        <v>150</v>
      </c>
      <c r="AN61" s="46" t="s">
        <v>11</v>
      </c>
      <c r="AO61" s="47" t="s">
        <v>276</v>
      </c>
      <c r="AP61" s="48">
        <f>L2+(53*L4)</f>
        <v>54</v>
      </c>
    </row>
    <row r="62" spans="1:42" x14ac:dyDescent="0.2">
      <c r="A62" s="1">
        <v>8</v>
      </c>
      <c r="B62" s="8">
        <f>AP203</f>
        <v>196</v>
      </c>
      <c r="C62" s="9">
        <f>AP262</f>
        <v>255</v>
      </c>
      <c r="D62" s="9">
        <f>AP80</f>
        <v>73</v>
      </c>
      <c r="E62" s="9">
        <f>AP125</f>
        <v>118</v>
      </c>
      <c r="F62" s="9">
        <f>AP181</f>
        <v>174</v>
      </c>
      <c r="G62" s="9">
        <f>AP152</f>
        <v>145</v>
      </c>
      <c r="H62" s="9">
        <f>AP46</f>
        <v>39</v>
      </c>
      <c r="I62" s="9">
        <f>AP35</f>
        <v>28</v>
      </c>
      <c r="J62" s="9">
        <f>AP234</f>
        <v>227</v>
      </c>
      <c r="K62" s="9">
        <f>AP231</f>
        <v>224</v>
      </c>
      <c r="L62" s="9">
        <f>AP113</f>
        <v>106</v>
      </c>
      <c r="M62" s="9">
        <f>AP92</f>
        <v>85</v>
      </c>
      <c r="N62" s="9">
        <f>AP148</f>
        <v>141</v>
      </c>
      <c r="O62" s="9">
        <f>AP185</f>
        <v>178</v>
      </c>
      <c r="P62" s="9">
        <f>AP15</f>
        <v>8</v>
      </c>
      <c r="Q62" s="10">
        <f>AP66</f>
        <v>59</v>
      </c>
      <c r="R62" s="2">
        <f t="shared" si="9"/>
        <v>2056</v>
      </c>
      <c r="S62" s="2">
        <f t="shared" si="10"/>
        <v>351576</v>
      </c>
      <c r="V62" s="1">
        <v>8</v>
      </c>
      <c r="W62" s="56" t="s">
        <v>207</v>
      </c>
      <c r="X62" s="57" t="s">
        <v>29</v>
      </c>
      <c r="Y62" s="57" t="s">
        <v>116</v>
      </c>
      <c r="Z62" s="57" t="s">
        <v>185</v>
      </c>
      <c r="AA62" s="57" t="s">
        <v>91</v>
      </c>
      <c r="AB62" s="57" t="s">
        <v>145</v>
      </c>
      <c r="AC62" s="57" t="s">
        <v>248</v>
      </c>
      <c r="AD62" s="57" t="s">
        <v>53</v>
      </c>
      <c r="AE62" s="57" t="s">
        <v>249</v>
      </c>
      <c r="AF62" s="57" t="s">
        <v>50</v>
      </c>
      <c r="AG62" s="57" t="s">
        <v>90</v>
      </c>
      <c r="AH62" s="57" t="s">
        <v>148</v>
      </c>
      <c r="AI62" s="57" t="s">
        <v>113</v>
      </c>
      <c r="AJ62" s="57" t="s">
        <v>186</v>
      </c>
      <c r="AK62" s="57" t="s">
        <v>210</v>
      </c>
      <c r="AL62" s="58" t="s">
        <v>28</v>
      </c>
      <c r="AN62" s="46" t="s">
        <v>101</v>
      </c>
      <c r="AO62" s="47" t="s">
        <v>276</v>
      </c>
      <c r="AP62" s="48">
        <f>L2+(54*L4)</f>
        <v>55</v>
      </c>
    </row>
    <row r="63" spans="1:42" x14ac:dyDescent="0.2">
      <c r="A63" s="1">
        <v>9</v>
      </c>
      <c r="B63" s="8">
        <f>AP167</f>
        <v>160</v>
      </c>
      <c r="C63" s="9">
        <f>AP170</f>
        <v>163</v>
      </c>
      <c r="D63" s="9">
        <f>AP28</f>
        <v>21</v>
      </c>
      <c r="E63" s="9">
        <f>AP49</f>
        <v>42</v>
      </c>
      <c r="F63" s="9">
        <f>AP249</f>
        <v>242</v>
      </c>
      <c r="G63" s="9">
        <f>AP212</f>
        <v>205</v>
      </c>
      <c r="H63" s="9">
        <f>AP130</f>
        <v>123</v>
      </c>
      <c r="I63" s="9">
        <f>AP79</f>
        <v>72</v>
      </c>
      <c r="J63" s="9">
        <f>AP198</f>
        <v>191</v>
      </c>
      <c r="K63" s="9">
        <f>AP139</f>
        <v>132</v>
      </c>
      <c r="L63" s="9">
        <f>AP61</f>
        <v>54</v>
      </c>
      <c r="M63" s="9">
        <f>AP16</f>
        <v>9</v>
      </c>
      <c r="N63" s="9">
        <f>AP216</f>
        <v>209</v>
      </c>
      <c r="O63" s="9">
        <f>AP245</f>
        <v>238</v>
      </c>
      <c r="P63" s="9">
        <f>AP99</f>
        <v>92</v>
      </c>
      <c r="Q63" s="10">
        <f>AP110</f>
        <v>103</v>
      </c>
      <c r="R63" s="2">
        <f t="shared" si="9"/>
        <v>2056</v>
      </c>
      <c r="S63" s="2">
        <f t="shared" si="10"/>
        <v>351576</v>
      </c>
      <c r="V63" s="1">
        <v>9</v>
      </c>
      <c r="W63" s="56" t="s">
        <v>162</v>
      </c>
      <c r="X63" s="57" t="s">
        <v>76</v>
      </c>
      <c r="Y63" s="57" t="s">
        <v>68</v>
      </c>
      <c r="Z63" s="57" t="s">
        <v>231</v>
      </c>
      <c r="AA63" s="57" t="s">
        <v>14</v>
      </c>
      <c r="AB63" s="57" t="s">
        <v>224</v>
      </c>
      <c r="AC63" s="57" t="s">
        <v>169</v>
      </c>
      <c r="AD63" s="57" t="s">
        <v>131</v>
      </c>
      <c r="AE63" s="57" t="s">
        <v>172</v>
      </c>
      <c r="AF63" s="57" t="s">
        <v>130</v>
      </c>
      <c r="AG63" s="57" t="s">
        <v>11</v>
      </c>
      <c r="AH63" s="57" t="s">
        <v>225</v>
      </c>
      <c r="AI63" s="57" t="s">
        <v>67</v>
      </c>
      <c r="AJ63" s="57" t="s">
        <v>234</v>
      </c>
      <c r="AK63" s="57" t="s">
        <v>163</v>
      </c>
      <c r="AL63" s="58" t="s">
        <v>74</v>
      </c>
      <c r="AN63" s="46" t="s">
        <v>142</v>
      </c>
      <c r="AO63" s="47" t="s">
        <v>276</v>
      </c>
      <c r="AP63" s="48">
        <f>L2+(55*L4)</f>
        <v>56</v>
      </c>
    </row>
    <row r="64" spans="1:42" x14ac:dyDescent="0.2">
      <c r="A64" s="1">
        <v>10</v>
      </c>
      <c r="B64" s="8">
        <f>AP136</f>
        <v>129</v>
      </c>
      <c r="C64" s="9">
        <f>AP197</f>
        <v>190</v>
      </c>
      <c r="D64" s="9">
        <f>AP19</f>
        <v>12</v>
      </c>
      <c r="E64" s="9">
        <f>AP62</f>
        <v>55</v>
      </c>
      <c r="F64" s="9">
        <f>AP246</f>
        <v>239</v>
      </c>
      <c r="G64" s="9">
        <f>AP219</f>
        <v>212</v>
      </c>
      <c r="H64" s="9">
        <f>AP109</f>
        <v>102</v>
      </c>
      <c r="I64" s="9">
        <f>AP96</f>
        <v>89</v>
      </c>
      <c r="J64" s="9">
        <f>AP169</f>
        <v>162</v>
      </c>
      <c r="K64" s="9">
        <f>AP164</f>
        <v>157</v>
      </c>
      <c r="L64" s="9">
        <f>AP50</f>
        <v>43</v>
      </c>
      <c r="M64" s="9">
        <f>AP31</f>
        <v>24</v>
      </c>
      <c r="N64" s="9">
        <f>AP215</f>
        <v>208</v>
      </c>
      <c r="O64" s="9">
        <f>AP250</f>
        <v>243</v>
      </c>
      <c r="P64" s="9">
        <f>AP76</f>
        <v>69</v>
      </c>
      <c r="Q64" s="10">
        <f>AP129</f>
        <v>122</v>
      </c>
      <c r="R64" s="2">
        <f t="shared" si="9"/>
        <v>2056</v>
      </c>
      <c r="S64" s="2">
        <f t="shared" si="10"/>
        <v>351576</v>
      </c>
      <c r="V64" s="1">
        <v>10</v>
      </c>
      <c r="W64" s="56" t="s">
        <v>32</v>
      </c>
      <c r="X64" s="57" t="s">
        <v>199</v>
      </c>
      <c r="Y64" s="57" t="s">
        <v>190</v>
      </c>
      <c r="Z64" s="57" t="s">
        <v>101</v>
      </c>
      <c r="AA64" s="57" t="s">
        <v>136</v>
      </c>
      <c r="AB64" s="57" t="s">
        <v>94</v>
      </c>
      <c r="AC64" s="57" t="s">
        <v>39</v>
      </c>
      <c r="AD64" s="57" t="s">
        <v>253</v>
      </c>
      <c r="AE64" s="57" t="s">
        <v>41</v>
      </c>
      <c r="AF64" s="57" t="s">
        <v>252</v>
      </c>
      <c r="AG64" s="57" t="s">
        <v>133</v>
      </c>
      <c r="AH64" s="57" t="s">
        <v>95</v>
      </c>
      <c r="AI64" s="57" t="s">
        <v>189</v>
      </c>
      <c r="AJ64" s="57" t="s">
        <v>104</v>
      </c>
      <c r="AK64" s="57" t="s">
        <v>33</v>
      </c>
      <c r="AL64" s="58" t="s">
        <v>196</v>
      </c>
      <c r="AN64" s="46" t="s">
        <v>157</v>
      </c>
      <c r="AO64" s="47" t="s">
        <v>276</v>
      </c>
      <c r="AP64" s="48">
        <f>L2+(56*L4)</f>
        <v>57</v>
      </c>
    </row>
    <row r="65" spans="1:42" x14ac:dyDescent="0.2">
      <c r="A65" s="1">
        <v>11</v>
      </c>
      <c r="B65" s="8">
        <f>AP122</f>
        <v>115</v>
      </c>
      <c r="C65" s="9">
        <f>AP87</f>
        <v>80</v>
      </c>
      <c r="D65" s="9">
        <f>AP257</f>
        <v>250</v>
      </c>
      <c r="E65" s="9">
        <f>AP204</f>
        <v>197</v>
      </c>
      <c r="F65" s="9">
        <f>AP36</f>
        <v>29</v>
      </c>
      <c r="G65" s="9">
        <f>AP41</f>
        <v>34</v>
      </c>
      <c r="H65" s="9">
        <f>AP159</f>
        <v>152</v>
      </c>
      <c r="I65" s="9">
        <f>AP178</f>
        <v>171</v>
      </c>
      <c r="J65" s="9">
        <f>AP91</f>
        <v>84</v>
      </c>
      <c r="K65" s="9">
        <f>AP118</f>
        <v>111</v>
      </c>
      <c r="L65" s="9">
        <f>AP224</f>
        <v>217</v>
      </c>
      <c r="M65" s="9">
        <f>AP237</f>
        <v>230</v>
      </c>
      <c r="N65" s="9">
        <f>AP69</f>
        <v>62</v>
      </c>
      <c r="O65" s="9">
        <f>AP8</f>
        <v>1</v>
      </c>
      <c r="P65" s="9">
        <f>AP190</f>
        <v>183</v>
      </c>
      <c r="Q65" s="10">
        <f>AP147</f>
        <v>140</v>
      </c>
      <c r="R65" s="2">
        <f t="shared" si="9"/>
        <v>2056</v>
      </c>
      <c r="S65" s="2">
        <f t="shared" si="10"/>
        <v>351576</v>
      </c>
      <c r="V65" s="1">
        <v>11</v>
      </c>
      <c r="W65" s="56" t="s">
        <v>127</v>
      </c>
      <c r="X65" s="57" t="s">
        <v>165</v>
      </c>
      <c r="Y65" s="57" t="s">
        <v>220</v>
      </c>
      <c r="Z65" s="57" t="s">
        <v>10</v>
      </c>
      <c r="AA65" s="57" t="s">
        <v>227</v>
      </c>
      <c r="AB65" s="57" t="s">
        <v>64</v>
      </c>
      <c r="AC65" s="57" t="s">
        <v>73</v>
      </c>
      <c r="AD65" s="57" t="s">
        <v>158</v>
      </c>
      <c r="AE65" s="57" t="s">
        <v>70</v>
      </c>
      <c r="AF65" s="57" t="s">
        <v>159</v>
      </c>
      <c r="AG65" s="57" t="s">
        <v>230</v>
      </c>
      <c r="AH65" s="57" t="s">
        <v>63</v>
      </c>
      <c r="AI65" s="57" t="s">
        <v>221</v>
      </c>
      <c r="AJ65" s="57" t="s">
        <v>7</v>
      </c>
      <c r="AK65" s="57" t="s">
        <v>126</v>
      </c>
      <c r="AL65" s="58" t="s">
        <v>168</v>
      </c>
      <c r="AN65" s="46" t="s">
        <v>118</v>
      </c>
      <c r="AO65" s="47" t="s">
        <v>276</v>
      </c>
      <c r="AP65" s="48">
        <f>L2+(57*L4)</f>
        <v>58</v>
      </c>
    </row>
    <row r="66" spans="1:42" x14ac:dyDescent="0.2">
      <c r="A66" s="1">
        <v>12</v>
      </c>
      <c r="B66" s="8">
        <f>AP117</f>
        <v>110</v>
      </c>
      <c r="C66" s="9">
        <f>AP88</f>
        <v>81</v>
      </c>
      <c r="D66" s="9">
        <f>AP238</f>
        <v>231</v>
      </c>
      <c r="E66" s="9">
        <f>AP227</f>
        <v>220</v>
      </c>
      <c r="F66" s="9">
        <f>AP11</f>
        <v>4</v>
      </c>
      <c r="G66" s="9">
        <f>AP70</f>
        <v>63</v>
      </c>
      <c r="H66" s="9">
        <f>AP144</f>
        <v>137</v>
      </c>
      <c r="I66" s="9">
        <f>AP189</f>
        <v>182</v>
      </c>
      <c r="J66" s="9">
        <f>AP84</f>
        <v>77</v>
      </c>
      <c r="K66" s="9">
        <f>AP121</f>
        <v>114</v>
      </c>
      <c r="L66" s="9">
        <f>AP207</f>
        <v>200</v>
      </c>
      <c r="M66" s="9">
        <f>AP258</f>
        <v>251</v>
      </c>
      <c r="N66" s="9">
        <f>AP42</f>
        <v>35</v>
      </c>
      <c r="O66" s="9">
        <f>AP39</f>
        <v>32</v>
      </c>
      <c r="P66" s="9">
        <f>AP177</f>
        <v>170</v>
      </c>
      <c r="Q66" s="10">
        <f>AP156</f>
        <v>149</v>
      </c>
      <c r="R66" s="2">
        <f t="shared" si="9"/>
        <v>2056</v>
      </c>
      <c r="S66" s="2">
        <f t="shared" si="10"/>
        <v>351576</v>
      </c>
      <c r="V66" s="1">
        <v>12</v>
      </c>
      <c r="W66" s="56" t="s">
        <v>257</v>
      </c>
      <c r="X66" s="57" t="s">
        <v>42</v>
      </c>
      <c r="Y66" s="57" t="s">
        <v>98</v>
      </c>
      <c r="Z66" s="57" t="s">
        <v>140</v>
      </c>
      <c r="AA66" s="57" t="s">
        <v>105</v>
      </c>
      <c r="AB66" s="57" t="s">
        <v>194</v>
      </c>
      <c r="AC66" s="57" t="s">
        <v>203</v>
      </c>
      <c r="AD66" s="57" t="s">
        <v>36</v>
      </c>
      <c r="AE66" s="57" t="s">
        <v>200</v>
      </c>
      <c r="AF66" s="57" t="s">
        <v>37</v>
      </c>
      <c r="AG66" s="57" t="s">
        <v>108</v>
      </c>
      <c r="AH66" s="57" t="s">
        <v>193</v>
      </c>
      <c r="AI66" s="57" t="s">
        <v>99</v>
      </c>
      <c r="AJ66" s="57" t="s">
        <v>137</v>
      </c>
      <c r="AK66" s="57" t="s">
        <v>256</v>
      </c>
      <c r="AL66" s="58" t="s">
        <v>45</v>
      </c>
      <c r="AN66" s="46" t="s">
        <v>28</v>
      </c>
      <c r="AO66" s="47" t="s">
        <v>276</v>
      </c>
      <c r="AP66" s="48">
        <f>L2+(58*L4)</f>
        <v>59</v>
      </c>
    </row>
    <row r="67" spans="1:42" x14ac:dyDescent="0.2">
      <c r="A67" s="1">
        <v>13</v>
      </c>
      <c r="B67" s="8">
        <f>AP179</f>
        <v>172</v>
      </c>
      <c r="C67" s="9">
        <f>AP158</f>
        <v>151</v>
      </c>
      <c r="D67" s="9">
        <f>AP40</f>
        <v>33</v>
      </c>
      <c r="E67" s="9">
        <f>AP37</f>
        <v>30</v>
      </c>
      <c r="F67" s="9">
        <f>AP205</f>
        <v>198</v>
      </c>
      <c r="G67" s="9">
        <f>AP256</f>
        <v>249</v>
      </c>
      <c r="H67" s="9">
        <f>AP86</f>
        <v>79</v>
      </c>
      <c r="I67" s="9">
        <f>AP123</f>
        <v>116</v>
      </c>
      <c r="J67" s="9">
        <f>AP146</f>
        <v>139</v>
      </c>
      <c r="K67" s="9">
        <f>AP191</f>
        <v>184</v>
      </c>
      <c r="L67" s="9">
        <f>AP9</f>
        <v>2</v>
      </c>
      <c r="M67" s="9">
        <f>AP68</f>
        <v>61</v>
      </c>
      <c r="N67" s="9">
        <f>AP236</f>
        <v>229</v>
      </c>
      <c r="O67" s="9">
        <f>AP225</f>
        <v>218</v>
      </c>
      <c r="P67" s="9">
        <f>AP119</f>
        <v>112</v>
      </c>
      <c r="Q67" s="10">
        <f>AP90</f>
        <v>83</v>
      </c>
      <c r="R67" s="2">
        <f t="shared" si="9"/>
        <v>2056</v>
      </c>
      <c r="S67" s="2">
        <f t="shared" si="10"/>
        <v>351576</v>
      </c>
      <c r="V67" s="1">
        <v>13</v>
      </c>
      <c r="W67" s="56" t="s">
        <v>117</v>
      </c>
      <c r="X67" s="57" t="s">
        <v>175</v>
      </c>
      <c r="Y67" s="57" t="s">
        <v>214</v>
      </c>
      <c r="Z67" s="57" t="s">
        <v>16</v>
      </c>
      <c r="AA67" s="57" t="s">
        <v>237</v>
      </c>
      <c r="AB67" s="57" t="s">
        <v>54</v>
      </c>
      <c r="AC67" s="57" t="s">
        <v>78</v>
      </c>
      <c r="AD67" s="57" t="s">
        <v>152</v>
      </c>
      <c r="AE67" s="57" t="s">
        <v>79</v>
      </c>
      <c r="AF67" s="57" t="s">
        <v>149</v>
      </c>
      <c r="AG67" s="57" t="s">
        <v>236</v>
      </c>
      <c r="AH67" s="57" t="s">
        <v>57</v>
      </c>
      <c r="AI67" s="57" t="s">
        <v>211</v>
      </c>
      <c r="AJ67" s="57" t="s">
        <v>17</v>
      </c>
      <c r="AK67" s="57" t="s">
        <v>120</v>
      </c>
      <c r="AL67" s="58" t="s">
        <v>174</v>
      </c>
      <c r="AN67" s="46" t="s">
        <v>255</v>
      </c>
      <c r="AO67" s="47" t="s">
        <v>276</v>
      </c>
      <c r="AP67" s="48">
        <f>L2+(59*L4)</f>
        <v>60</v>
      </c>
    </row>
    <row r="68" spans="1:42" x14ac:dyDescent="0.2">
      <c r="A68" s="1">
        <v>14</v>
      </c>
      <c r="B68" s="8">
        <f>AP188</f>
        <v>181</v>
      </c>
      <c r="C68" s="9">
        <f>AP145</f>
        <v>138</v>
      </c>
      <c r="D68" s="9">
        <f>AP71</f>
        <v>64</v>
      </c>
      <c r="E68" s="9">
        <f>AP10</f>
        <v>3</v>
      </c>
      <c r="F68" s="9">
        <f>AP226</f>
        <v>219</v>
      </c>
      <c r="G68" s="9">
        <f>AP239</f>
        <v>232</v>
      </c>
      <c r="H68" s="9">
        <f>AP89</f>
        <v>82</v>
      </c>
      <c r="I68" s="9">
        <f>AP116</f>
        <v>109</v>
      </c>
      <c r="J68" s="9">
        <f>AP157</f>
        <v>150</v>
      </c>
      <c r="K68" s="9">
        <f>AP176</f>
        <v>169</v>
      </c>
      <c r="L68" s="9">
        <f>AP38</f>
        <v>31</v>
      </c>
      <c r="M68" s="9">
        <f>AP43</f>
        <v>36</v>
      </c>
      <c r="N68" s="9">
        <f>AP259</f>
        <v>252</v>
      </c>
      <c r="O68" s="9">
        <f>AP206</f>
        <v>199</v>
      </c>
      <c r="P68" s="9">
        <f>AP120</f>
        <v>113</v>
      </c>
      <c r="Q68" s="10">
        <f>AP85</f>
        <v>78</v>
      </c>
      <c r="R68" s="2">
        <f t="shared" si="9"/>
        <v>2056</v>
      </c>
      <c r="S68" s="2">
        <f t="shared" si="10"/>
        <v>351576</v>
      </c>
      <c r="V68" s="1">
        <v>14</v>
      </c>
      <c r="W68" s="56" t="s">
        <v>247</v>
      </c>
      <c r="X68" s="57" t="s">
        <v>52</v>
      </c>
      <c r="Y68" s="57" t="s">
        <v>92</v>
      </c>
      <c r="Z68" s="57" t="s">
        <v>146</v>
      </c>
      <c r="AA68" s="57" t="s">
        <v>115</v>
      </c>
      <c r="AB68" s="57" t="s">
        <v>184</v>
      </c>
      <c r="AC68" s="57" t="s">
        <v>208</v>
      </c>
      <c r="AD68" s="57" t="s">
        <v>30</v>
      </c>
      <c r="AE68" s="57" t="s">
        <v>209</v>
      </c>
      <c r="AF68" s="57" t="s">
        <v>27</v>
      </c>
      <c r="AG68" s="57" t="s">
        <v>114</v>
      </c>
      <c r="AH68" s="57" t="s">
        <v>187</v>
      </c>
      <c r="AI68" s="57" t="s">
        <v>89</v>
      </c>
      <c r="AJ68" s="57" t="s">
        <v>147</v>
      </c>
      <c r="AK68" s="57" t="s">
        <v>250</v>
      </c>
      <c r="AL68" s="58" t="s">
        <v>51</v>
      </c>
      <c r="AN68" s="46" t="s">
        <v>57</v>
      </c>
      <c r="AO68" s="47" t="s">
        <v>276</v>
      </c>
      <c r="AP68" s="48">
        <f>L2+(60*L4)</f>
        <v>61</v>
      </c>
    </row>
    <row r="69" spans="1:42" x14ac:dyDescent="0.2">
      <c r="A69" s="1">
        <v>15</v>
      </c>
      <c r="B69" s="8">
        <f>AP78</f>
        <v>71</v>
      </c>
      <c r="C69" s="9">
        <f>AP131</f>
        <v>124</v>
      </c>
      <c r="D69" s="9">
        <f>AP213</f>
        <v>206</v>
      </c>
      <c r="E69" s="9">
        <f>AP248</f>
        <v>241</v>
      </c>
      <c r="F69" s="9">
        <f>AP48</f>
        <v>41</v>
      </c>
      <c r="G69" s="9">
        <f>AP29</f>
        <v>22</v>
      </c>
      <c r="H69" s="9">
        <f>AP171</f>
        <v>164</v>
      </c>
      <c r="I69" s="9">
        <f>AP166</f>
        <v>159</v>
      </c>
      <c r="J69" s="9">
        <f>AP111</f>
        <v>104</v>
      </c>
      <c r="K69" s="9">
        <f>AP98</f>
        <v>91</v>
      </c>
      <c r="L69" s="9">
        <f>AP244</f>
        <v>237</v>
      </c>
      <c r="M69" s="9">
        <f>AP217</f>
        <v>210</v>
      </c>
      <c r="N69" s="9">
        <f>AP17</f>
        <v>10</v>
      </c>
      <c r="O69" s="9">
        <f>AP60</f>
        <v>53</v>
      </c>
      <c r="P69" s="9">
        <f>AP138</f>
        <v>131</v>
      </c>
      <c r="Q69" s="10">
        <f>AP199</f>
        <v>192</v>
      </c>
      <c r="R69" s="2">
        <f t="shared" si="9"/>
        <v>2056</v>
      </c>
      <c r="S69" s="2">
        <f t="shared" si="10"/>
        <v>351576</v>
      </c>
      <c r="V69" s="1">
        <v>15</v>
      </c>
      <c r="W69" s="56" t="s">
        <v>156</v>
      </c>
      <c r="X69" s="57" t="s">
        <v>82</v>
      </c>
      <c r="Y69" s="57" t="s">
        <v>58</v>
      </c>
      <c r="Z69" s="57" t="s">
        <v>241</v>
      </c>
      <c r="AA69" s="57" t="s">
        <v>20</v>
      </c>
      <c r="AB69" s="57" t="s">
        <v>218</v>
      </c>
      <c r="AC69" s="57" t="s">
        <v>179</v>
      </c>
      <c r="AD69" s="57" t="s">
        <v>121</v>
      </c>
      <c r="AE69" s="57" t="s">
        <v>178</v>
      </c>
      <c r="AF69" s="57" t="s">
        <v>124</v>
      </c>
      <c r="AG69" s="57" t="s">
        <v>21</v>
      </c>
      <c r="AH69" s="57" t="s">
        <v>215</v>
      </c>
      <c r="AI69" s="57" t="s">
        <v>61</v>
      </c>
      <c r="AJ69" s="57" t="s">
        <v>240</v>
      </c>
      <c r="AK69" s="57" t="s">
        <v>153</v>
      </c>
      <c r="AL69" s="58" t="s">
        <v>83</v>
      </c>
      <c r="AN69" s="46" t="s">
        <v>221</v>
      </c>
      <c r="AO69" s="47" t="s">
        <v>276</v>
      </c>
      <c r="AP69" s="48">
        <f>L2+(61*L4)</f>
        <v>62</v>
      </c>
    </row>
    <row r="70" spans="1:42" x14ac:dyDescent="0.2">
      <c r="A70" s="1">
        <v>16</v>
      </c>
      <c r="B70" s="11">
        <f>AP97</f>
        <v>90</v>
      </c>
      <c r="C70" s="12">
        <f>AP108</f>
        <v>101</v>
      </c>
      <c r="D70" s="12">
        <f>AP218</f>
        <v>211</v>
      </c>
      <c r="E70" s="12">
        <f>AP247</f>
        <v>240</v>
      </c>
      <c r="F70" s="12">
        <f>AP63</f>
        <v>56</v>
      </c>
      <c r="G70" s="12">
        <f>AP18</f>
        <v>11</v>
      </c>
      <c r="H70" s="12">
        <f>AP196</f>
        <v>189</v>
      </c>
      <c r="I70" s="12">
        <f>AP137</f>
        <v>130</v>
      </c>
      <c r="J70" s="12">
        <f>AP128</f>
        <v>121</v>
      </c>
      <c r="K70" s="12">
        <f>AP77</f>
        <v>70</v>
      </c>
      <c r="L70" s="12">
        <f>AP251</f>
        <v>244</v>
      </c>
      <c r="M70" s="12">
        <f>AP214</f>
        <v>207</v>
      </c>
      <c r="N70" s="12">
        <f>AP30</f>
        <v>23</v>
      </c>
      <c r="O70" s="12">
        <f>AP51</f>
        <v>44</v>
      </c>
      <c r="P70" s="12">
        <f>AP165</f>
        <v>158</v>
      </c>
      <c r="Q70" s="13">
        <f>AP168</f>
        <v>161</v>
      </c>
      <c r="R70" s="2">
        <f t="shared" si="9"/>
        <v>2056</v>
      </c>
      <c r="S70" s="2">
        <f t="shared" si="10"/>
        <v>351576</v>
      </c>
      <c r="V70" s="1">
        <v>16</v>
      </c>
      <c r="W70" s="59" t="s">
        <v>26</v>
      </c>
      <c r="X70" s="60" t="s">
        <v>205</v>
      </c>
      <c r="Y70" s="60" t="s">
        <v>180</v>
      </c>
      <c r="Z70" s="60" t="s">
        <v>111</v>
      </c>
      <c r="AA70" s="60" t="s">
        <v>142</v>
      </c>
      <c r="AB70" s="60" t="s">
        <v>88</v>
      </c>
      <c r="AC70" s="60" t="s">
        <v>48</v>
      </c>
      <c r="AD70" s="60" t="s">
        <v>243</v>
      </c>
      <c r="AE70" s="60" t="s">
        <v>47</v>
      </c>
      <c r="AF70" s="60" t="s">
        <v>246</v>
      </c>
      <c r="AG70" s="60" t="s">
        <v>143</v>
      </c>
      <c r="AH70" s="60" t="s">
        <v>85</v>
      </c>
      <c r="AI70" s="60" t="s">
        <v>183</v>
      </c>
      <c r="AJ70" s="60" t="s">
        <v>110</v>
      </c>
      <c r="AK70" s="60" t="s">
        <v>23</v>
      </c>
      <c r="AL70" s="61" t="s">
        <v>206</v>
      </c>
      <c r="AN70" s="46" t="s">
        <v>194</v>
      </c>
      <c r="AO70" s="47" t="s">
        <v>276</v>
      </c>
      <c r="AP70" s="48">
        <f>L2+(62*L4)</f>
        <v>63</v>
      </c>
    </row>
    <row r="71" spans="1:42" x14ac:dyDescent="0.2">
      <c r="A71" s="3" t="s">
        <v>0</v>
      </c>
      <c r="B71" s="2">
        <f>SUM(B55:B70)</f>
        <v>2056</v>
      </c>
      <c r="C71" s="2">
        <f t="shared" ref="C71:Q71" si="11">SUM(C55:C70)</f>
        <v>2056</v>
      </c>
      <c r="D71" s="2">
        <f t="shared" si="11"/>
        <v>2056</v>
      </c>
      <c r="E71" s="2">
        <f t="shared" si="11"/>
        <v>2056</v>
      </c>
      <c r="F71" s="2">
        <f t="shared" si="11"/>
        <v>2056</v>
      </c>
      <c r="G71" s="2">
        <f t="shared" si="11"/>
        <v>2056</v>
      </c>
      <c r="H71" s="2">
        <f t="shared" si="11"/>
        <v>2056</v>
      </c>
      <c r="I71" s="2">
        <f t="shared" si="11"/>
        <v>2056</v>
      </c>
      <c r="J71" s="2">
        <f t="shared" si="11"/>
        <v>2056</v>
      </c>
      <c r="K71" s="2">
        <f t="shared" si="11"/>
        <v>2056</v>
      </c>
      <c r="L71" s="2">
        <f t="shared" si="11"/>
        <v>2056</v>
      </c>
      <c r="M71" s="2">
        <f t="shared" si="11"/>
        <v>2056</v>
      </c>
      <c r="N71" s="2">
        <f t="shared" si="11"/>
        <v>2056</v>
      </c>
      <c r="O71" s="2">
        <f t="shared" si="11"/>
        <v>2056</v>
      </c>
      <c r="P71" s="2">
        <f t="shared" si="11"/>
        <v>2056</v>
      </c>
      <c r="Q71" s="2">
        <f t="shared" si="11"/>
        <v>2056</v>
      </c>
      <c r="AN71" s="46" t="s">
        <v>92</v>
      </c>
      <c r="AO71" s="47" t="s">
        <v>276</v>
      </c>
      <c r="AP71" s="48">
        <f>L2+(63*L4)</f>
        <v>64</v>
      </c>
    </row>
    <row r="72" spans="1:42" x14ac:dyDescent="0.2">
      <c r="A72" s="3" t="s">
        <v>1</v>
      </c>
      <c r="B72" s="2">
        <f>SUMSQ(B55:B70)</f>
        <v>351576</v>
      </c>
      <c r="C72" s="2">
        <f t="shared" ref="C72:E72" si="12">SUMSQ(C55:C70)</f>
        <v>351576</v>
      </c>
      <c r="D72" s="2">
        <f t="shared" si="12"/>
        <v>351576</v>
      </c>
      <c r="E72" s="2">
        <f t="shared" si="12"/>
        <v>351576</v>
      </c>
      <c r="F72" s="2">
        <f>SUMSQ(F55:F70)</f>
        <v>351576</v>
      </c>
      <c r="G72" s="2">
        <f t="shared" ref="G72:Q72" si="13">SUMSQ(G55:G70)</f>
        <v>351576</v>
      </c>
      <c r="H72" s="2">
        <f t="shared" si="13"/>
        <v>351576</v>
      </c>
      <c r="I72" s="2">
        <f t="shared" si="13"/>
        <v>351576</v>
      </c>
      <c r="J72" s="2">
        <f t="shared" si="13"/>
        <v>351576</v>
      </c>
      <c r="K72" s="2">
        <f t="shared" si="13"/>
        <v>351576</v>
      </c>
      <c r="L72" s="2">
        <f t="shared" si="13"/>
        <v>351576</v>
      </c>
      <c r="M72" s="2">
        <f t="shared" si="13"/>
        <v>351576</v>
      </c>
      <c r="N72" s="2">
        <f t="shared" si="13"/>
        <v>351576</v>
      </c>
      <c r="O72" s="2">
        <f t="shared" si="13"/>
        <v>351576</v>
      </c>
      <c r="P72" s="2">
        <f t="shared" si="13"/>
        <v>351576</v>
      </c>
      <c r="Q72" s="2">
        <f t="shared" si="13"/>
        <v>351576</v>
      </c>
      <c r="AN72" s="46" t="s">
        <v>181</v>
      </c>
      <c r="AO72" s="47" t="s">
        <v>276</v>
      </c>
      <c r="AP72" s="48">
        <f>L2+(64*L4)</f>
        <v>65</v>
      </c>
    </row>
    <row r="73" spans="1:42" x14ac:dyDescent="0.2">
      <c r="A73" s="3" t="s">
        <v>262</v>
      </c>
      <c r="B73" s="14">
        <f>SUMSQ(B55,C55,D55,E55,F55,G55,H55,I55,I56,H56,G56,F56,E56,D56,C56,B56)</f>
        <v>351576</v>
      </c>
      <c r="C73" s="14">
        <f>SUMSQ(J55,K55,L55,M55,N55,O55,P55,Q55,Q56,P56,O56,N56,M56,L56,K56,J56)</f>
        <v>351576</v>
      </c>
      <c r="D73" s="14">
        <f>SUMSQ(B57,C57,D57,E57,F57,G57,H57,I57,I58,H58,G58,F58,E58,D58,C58,B58)</f>
        <v>351576</v>
      </c>
      <c r="E73" s="14">
        <f>SUMSQ(J57,K57,L57,M57,N57,O57,P57,Q57,Q58,P58,O58,N58,M58,L58,K58,J58)</f>
        <v>351576</v>
      </c>
      <c r="F73" s="14">
        <f>SUMSQ(B59,C59,D59,E59,F59,G59,H59,I59,I60,H60,G60,F60,E60,D60,C60,B60)</f>
        <v>351576</v>
      </c>
      <c r="G73" s="14">
        <f>SUMSQ(J59,K59,L59,M59,N59,O59,P59,Q59,Q60,P60,O60,N60,M60,L60,K60,J60)</f>
        <v>351576</v>
      </c>
      <c r="H73" s="14">
        <f>SUMSQ(B61,C61,D61,E61,F61,G61,H61,I61,I62,H62,G62,F62,E62,D62,C62,B62)</f>
        <v>351576</v>
      </c>
      <c r="I73" s="14">
        <f>SUMSQ(J61,K61,L61,M61,N61,O61,P61,Q61,Q62,P62,O62,N62,M62,L62,K62,J62)</f>
        <v>351576</v>
      </c>
      <c r="J73" s="14">
        <f>SUMSQ(B63,C63,D63,E63,F63,G63,H63,I63,I64,H64,G64,F64,E64,D64,C64,B64)</f>
        <v>351576</v>
      </c>
      <c r="K73" s="14">
        <f>SUMSQ(J63,K63,L63,M63,N63,O63,P63,Q63,Q64,P64,O64,N64,M64,L64,K64,J64)</f>
        <v>351576</v>
      </c>
      <c r="L73" s="14">
        <f>SUMSQ(B65,C65,D65,E65,F65,G65,H65,I65,I66,H66,G66,F66,E66,D66,C66,B66)</f>
        <v>351576</v>
      </c>
      <c r="M73" s="14">
        <f>SUMSQ(J65,K65,L65,M65,N65,O65,P65,Q65,Q66,P66,O66,N66,M66,L66,K66,J66)</f>
        <v>351576</v>
      </c>
      <c r="N73" s="14">
        <f>SUMSQ(B67,C67,D67,E67,F67,G67,H67,I67,I68,H68,G68,F68,E68,D68,C68,B68)</f>
        <v>351576</v>
      </c>
      <c r="O73" s="14">
        <f>SUMSQ(J67,K67,L67,M67,N67,O67,P67,Q67,Q68,P68,O68,N68,M68,L68,K68,J68)</f>
        <v>351576</v>
      </c>
      <c r="P73" s="14">
        <f>SUMSQ(B69,C69,D69,E69,F69,G69,H69,I69,I70,H70,G70,F70,E70,D70,C70,B70)</f>
        <v>351576</v>
      </c>
      <c r="Q73" s="14">
        <f>SUMSQ(J69,K69,L69,M69,N69,O69,P69,Q69,Q70,P70,O70,N70,M70,L70,K70,J70)</f>
        <v>351576</v>
      </c>
      <c r="V73" s="3" t="s">
        <v>3</v>
      </c>
      <c r="W73" s="53" t="s">
        <v>72</v>
      </c>
      <c r="X73" s="54" t="s">
        <v>35</v>
      </c>
      <c r="Y73" s="54" t="s">
        <v>13</v>
      </c>
      <c r="Z73" s="54" t="s">
        <v>93</v>
      </c>
      <c r="AA73" s="54" t="s">
        <v>59</v>
      </c>
      <c r="AB73" s="54" t="s">
        <v>112</v>
      </c>
      <c r="AC73" s="54" t="s">
        <v>118</v>
      </c>
      <c r="AD73" s="54" t="s">
        <v>53</v>
      </c>
      <c r="AE73" s="54" t="s">
        <v>172</v>
      </c>
      <c r="AF73" s="54" t="s">
        <v>252</v>
      </c>
      <c r="AG73" s="54" t="s">
        <v>230</v>
      </c>
      <c r="AH73" s="54" t="s">
        <v>193</v>
      </c>
      <c r="AI73" s="54" t="s">
        <v>211</v>
      </c>
      <c r="AJ73" s="54" t="s">
        <v>147</v>
      </c>
      <c r="AK73" s="54" t="s">
        <v>153</v>
      </c>
      <c r="AL73" s="55" t="s">
        <v>206</v>
      </c>
      <c r="AN73" s="46" t="s">
        <v>93</v>
      </c>
      <c r="AO73" s="47" t="s">
        <v>276</v>
      </c>
      <c r="AP73" s="48">
        <f>L2+(65*L4)</f>
        <v>66</v>
      </c>
    </row>
    <row r="74" spans="1:42" x14ac:dyDescent="0.2">
      <c r="A74" s="3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V74" s="3" t="s">
        <v>4</v>
      </c>
      <c r="W74" s="59" t="s">
        <v>26</v>
      </c>
      <c r="X74" s="60" t="s">
        <v>82</v>
      </c>
      <c r="Y74" s="60" t="s">
        <v>92</v>
      </c>
      <c r="Z74" s="60" t="s">
        <v>16</v>
      </c>
      <c r="AA74" s="60" t="s">
        <v>105</v>
      </c>
      <c r="AB74" s="60" t="s">
        <v>64</v>
      </c>
      <c r="AC74" s="60" t="s">
        <v>39</v>
      </c>
      <c r="AD74" s="60" t="s">
        <v>131</v>
      </c>
      <c r="AE74" s="60" t="s">
        <v>249</v>
      </c>
      <c r="AF74" s="60" t="s">
        <v>173</v>
      </c>
      <c r="AG74" s="60" t="s">
        <v>182</v>
      </c>
      <c r="AH74" s="60" t="s">
        <v>239</v>
      </c>
      <c r="AI74" s="60" t="s">
        <v>134</v>
      </c>
      <c r="AJ74" s="60" t="s">
        <v>226</v>
      </c>
      <c r="AK74" s="60" t="s">
        <v>201</v>
      </c>
      <c r="AL74" s="61" t="s">
        <v>160</v>
      </c>
      <c r="AN74" s="46" t="s">
        <v>66</v>
      </c>
      <c r="AO74" s="47" t="s">
        <v>276</v>
      </c>
      <c r="AP74" s="48">
        <f>L2+(66*L4)</f>
        <v>67</v>
      </c>
    </row>
    <row r="75" spans="1:42" x14ac:dyDescent="0.2">
      <c r="A75" s="3" t="s">
        <v>3</v>
      </c>
      <c r="B75" s="15">
        <f>B55</f>
        <v>6</v>
      </c>
      <c r="C75" s="15">
        <f>C56</f>
        <v>40</v>
      </c>
      <c r="D75" s="15">
        <f>D57</f>
        <v>100</v>
      </c>
      <c r="E75" s="15">
        <f>E58</f>
        <v>66</v>
      </c>
      <c r="F75" s="15">
        <f>F59</f>
        <v>96</v>
      </c>
      <c r="G75" s="15">
        <f>G60</f>
        <v>126</v>
      </c>
      <c r="H75" s="15">
        <f>H61</f>
        <v>58</v>
      </c>
      <c r="I75" s="15">
        <f>I62</f>
        <v>28</v>
      </c>
      <c r="J75" s="15">
        <f>J63</f>
        <v>191</v>
      </c>
      <c r="K75" s="15">
        <f>K64</f>
        <v>157</v>
      </c>
      <c r="L75" s="15">
        <f>L65</f>
        <v>217</v>
      </c>
      <c r="M75" s="15">
        <f>M66</f>
        <v>251</v>
      </c>
      <c r="N75" s="15">
        <f>N67</f>
        <v>229</v>
      </c>
      <c r="O75" s="15">
        <f>O68</f>
        <v>199</v>
      </c>
      <c r="P75" s="15">
        <f>P69</f>
        <v>131</v>
      </c>
      <c r="Q75" s="16">
        <f>Q70</f>
        <v>161</v>
      </c>
      <c r="R75" s="2">
        <f>SUM(B75:Q75)</f>
        <v>2056</v>
      </c>
      <c r="S75" s="2">
        <f>SUMSQ(B75:Q75)</f>
        <v>351576</v>
      </c>
      <c r="T75" s="2">
        <f>B75^3+C75^3+D75^3+E75^3+F75^3+G75^3+H75^3+I75^3+J75^3+K75^3+L75^3+M75^3+N75^3+O75^3+P75^3+Q75^3</f>
        <v>67634176</v>
      </c>
      <c r="AN75" s="46" t="s">
        <v>216</v>
      </c>
      <c r="AO75" s="47" t="s">
        <v>276</v>
      </c>
      <c r="AP75" s="48">
        <f>L2+(67*L4)</f>
        <v>68</v>
      </c>
    </row>
    <row r="76" spans="1:42" x14ac:dyDescent="0.2">
      <c r="A76" s="3" t="s">
        <v>4</v>
      </c>
      <c r="B76" s="15">
        <f>B70</f>
        <v>90</v>
      </c>
      <c r="C76" s="15">
        <f>C69</f>
        <v>124</v>
      </c>
      <c r="D76" s="15">
        <f>D68</f>
        <v>64</v>
      </c>
      <c r="E76" s="15">
        <f>E67</f>
        <v>30</v>
      </c>
      <c r="F76" s="15">
        <f>F66</f>
        <v>4</v>
      </c>
      <c r="G76" s="15">
        <f>G65</f>
        <v>34</v>
      </c>
      <c r="H76" s="15">
        <f>H64</f>
        <v>102</v>
      </c>
      <c r="I76" s="15">
        <f>I63</f>
        <v>72</v>
      </c>
      <c r="J76" s="15">
        <f>J62</f>
        <v>227</v>
      </c>
      <c r="K76" s="15">
        <f>K61</f>
        <v>193</v>
      </c>
      <c r="L76" s="15">
        <f>L60</f>
        <v>133</v>
      </c>
      <c r="M76" s="15">
        <f>M59</f>
        <v>167</v>
      </c>
      <c r="N76" s="15">
        <f>N58</f>
        <v>185</v>
      </c>
      <c r="O76" s="15">
        <f>O57</f>
        <v>155</v>
      </c>
      <c r="P76" s="15">
        <f>P56</f>
        <v>223</v>
      </c>
      <c r="Q76" s="16">
        <f>Q55</f>
        <v>253</v>
      </c>
      <c r="R76" s="2">
        <f>SUM(B76:Q76)</f>
        <v>2056</v>
      </c>
      <c r="S76" s="2">
        <f>SUMSQ(B76:Q76)</f>
        <v>351576</v>
      </c>
      <c r="T76" s="2">
        <f>B76^3+C76^3+D76^3+E76^3+F76^3+G76^3+H76^3+I76^3+J76^3+K76^3+L76^3+M76^3+N76^3+O76^3+P76^3+Q76^3</f>
        <v>67634176</v>
      </c>
      <c r="AN76" s="46" t="s">
        <v>33</v>
      </c>
      <c r="AO76" s="47" t="s">
        <v>276</v>
      </c>
      <c r="AP76" s="48">
        <f>L2+(68*L4)</f>
        <v>69</v>
      </c>
    </row>
    <row r="77" spans="1:42" x14ac:dyDescent="0.2">
      <c r="A77" s="3"/>
      <c r="AN77" s="46" t="s">
        <v>246</v>
      </c>
      <c r="AO77" s="47" t="s">
        <v>276</v>
      </c>
      <c r="AP77" s="48">
        <f>L2+(69*L4)</f>
        <v>70</v>
      </c>
    </row>
    <row r="78" spans="1:42" x14ac:dyDescent="0.2">
      <c r="A78" s="3" t="s">
        <v>261</v>
      </c>
      <c r="B78" s="1"/>
      <c r="I78" s="62" t="s">
        <v>284</v>
      </c>
      <c r="AD78" s="62" t="s">
        <v>280</v>
      </c>
      <c r="AN78" s="46" t="s">
        <v>156</v>
      </c>
      <c r="AO78" s="47" t="s">
        <v>276</v>
      </c>
      <c r="AP78" s="48">
        <f>L2+(70*L4)</f>
        <v>71</v>
      </c>
    </row>
    <row r="79" spans="1:42" x14ac:dyDescent="0.2">
      <c r="A79" s="1">
        <v>1</v>
      </c>
      <c r="B79" s="5">
        <f>AP18</f>
        <v>11</v>
      </c>
      <c r="C79" s="6">
        <f>AP63</f>
        <v>56</v>
      </c>
      <c r="D79" s="6">
        <f>AP137</f>
        <v>130</v>
      </c>
      <c r="E79" s="6">
        <f>AP196</f>
        <v>189</v>
      </c>
      <c r="F79" s="6">
        <f>AP108</f>
        <v>101</v>
      </c>
      <c r="G79" s="6">
        <f>AP97</f>
        <v>90</v>
      </c>
      <c r="H79" s="6">
        <f>AP247</f>
        <v>240</v>
      </c>
      <c r="I79" s="6">
        <f>AP218</f>
        <v>211</v>
      </c>
      <c r="J79" s="6">
        <f>AP51</f>
        <v>44</v>
      </c>
      <c r="K79" s="6">
        <f>AP30</f>
        <v>23</v>
      </c>
      <c r="L79" s="6">
        <f>AP168</f>
        <v>161</v>
      </c>
      <c r="M79" s="6">
        <f>AP165</f>
        <v>158</v>
      </c>
      <c r="N79" s="6">
        <f>AP77</f>
        <v>70</v>
      </c>
      <c r="O79" s="6">
        <f>AP128</f>
        <v>121</v>
      </c>
      <c r="P79" s="6">
        <f>AP214</f>
        <v>207</v>
      </c>
      <c r="Q79" s="7">
        <f>AP251</f>
        <v>244</v>
      </c>
      <c r="R79" s="2">
        <f>SUM(B79:Q79)</f>
        <v>2056</v>
      </c>
      <c r="S79" s="2">
        <f>SUMSQ(B79:Q79)</f>
        <v>351576</v>
      </c>
      <c r="V79" s="1">
        <v>1</v>
      </c>
      <c r="W79" s="53" t="s">
        <v>88</v>
      </c>
      <c r="X79" s="54" t="s">
        <v>142</v>
      </c>
      <c r="Y79" s="54" t="s">
        <v>243</v>
      </c>
      <c r="Z79" s="54" t="s">
        <v>48</v>
      </c>
      <c r="AA79" s="54" t="s">
        <v>205</v>
      </c>
      <c r="AB79" s="54" t="s">
        <v>26</v>
      </c>
      <c r="AC79" s="54" t="s">
        <v>111</v>
      </c>
      <c r="AD79" s="54" t="s">
        <v>180</v>
      </c>
      <c r="AE79" s="54" t="s">
        <v>110</v>
      </c>
      <c r="AF79" s="54" t="s">
        <v>183</v>
      </c>
      <c r="AG79" s="54" t="s">
        <v>206</v>
      </c>
      <c r="AH79" s="54" t="s">
        <v>23</v>
      </c>
      <c r="AI79" s="54" t="s">
        <v>246</v>
      </c>
      <c r="AJ79" s="54" t="s">
        <v>47</v>
      </c>
      <c r="AK79" s="54" t="s">
        <v>85</v>
      </c>
      <c r="AL79" s="55" t="s">
        <v>143</v>
      </c>
      <c r="AN79" s="46" t="s">
        <v>131</v>
      </c>
      <c r="AO79" s="47" t="s">
        <v>276</v>
      </c>
      <c r="AP79" s="48">
        <f>L2+(71*L4)</f>
        <v>72</v>
      </c>
    </row>
    <row r="80" spans="1:42" x14ac:dyDescent="0.2">
      <c r="A80" s="1">
        <v>2</v>
      </c>
      <c r="B80" s="8">
        <f>AP13</f>
        <v>6</v>
      </c>
      <c r="C80" s="9">
        <f>AP48</f>
        <v>41</v>
      </c>
      <c r="D80" s="9">
        <f>AP166</f>
        <v>159</v>
      </c>
      <c r="E80" s="9">
        <f>AP171</f>
        <v>164</v>
      </c>
      <c r="F80" s="9">
        <f>AP131</f>
        <v>124</v>
      </c>
      <c r="G80" s="9">
        <f>AP78</f>
        <v>71</v>
      </c>
      <c r="H80" s="9">
        <f>AP248</f>
        <v>241</v>
      </c>
      <c r="I80" s="9">
        <f>AP213</f>
        <v>206</v>
      </c>
      <c r="J80" s="9">
        <f>AP60</f>
        <v>53</v>
      </c>
      <c r="K80" s="9">
        <f>AP17</f>
        <v>10</v>
      </c>
      <c r="L80" s="9">
        <f>AP199</f>
        <v>192</v>
      </c>
      <c r="M80" s="9">
        <f>AP138</f>
        <v>131</v>
      </c>
      <c r="N80" s="9">
        <f>AP98</f>
        <v>91</v>
      </c>
      <c r="O80" s="9">
        <f>AP111</f>
        <v>104</v>
      </c>
      <c r="P80" s="9">
        <f>AP217</f>
        <v>210</v>
      </c>
      <c r="Q80" s="10">
        <f>AP244</f>
        <v>237</v>
      </c>
      <c r="R80" s="2">
        <f t="shared" ref="R80:R94" si="14">SUM(B80:Q80)</f>
        <v>2040</v>
      </c>
      <c r="S80" s="2">
        <f t="shared" ref="S80:S94" si="15">SUMSQ(B80:Q80)</f>
        <v>351128</v>
      </c>
      <c r="V80" s="1">
        <v>2</v>
      </c>
      <c r="W80" s="56" t="s">
        <v>218</v>
      </c>
      <c r="X80" s="57" t="s">
        <v>20</v>
      </c>
      <c r="Y80" s="57" t="s">
        <v>121</v>
      </c>
      <c r="Z80" s="57" t="s">
        <v>179</v>
      </c>
      <c r="AA80" s="57" t="s">
        <v>82</v>
      </c>
      <c r="AB80" s="57" t="s">
        <v>156</v>
      </c>
      <c r="AC80" s="57" t="s">
        <v>241</v>
      </c>
      <c r="AD80" s="57" t="s">
        <v>58</v>
      </c>
      <c r="AE80" s="57" t="s">
        <v>240</v>
      </c>
      <c r="AF80" s="57" t="s">
        <v>61</v>
      </c>
      <c r="AG80" s="57" t="s">
        <v>83</v>
      </c>
      <c r="AH80" s="57" t="s">
        <v>153</v>
      </c>
      <c r="AI80" s="57" t="s">
        <v>124</v>
      </c>
      <c r="AJ80" s="57" t="s">
        <v>178</v>
      </c>
      <c r="AK80" s="57" t="s">
        <v>215</v>
      </c>
      <c r="AL80" s="58" t="s">
        <v>21</v>
      </c>
      <c r="AN80" s="46" t="s">
        <v>116</v>
      </c>
      <c r="AO80" s="47" t="s">
        <v>276</v>
      </c>
      <c r="AP80" s="48">
        <f>L2+(72*L4)</f>
        <v>73</v>
      </c>
    </row>
    <row r="81" spans="1:42" x14ac:dyDescent="0.2">
      <c r="A81" s="1">
        <v>3</v>
      </c>
      <c r="B81" s="8">
        <f>AP239</f>
        <v>232</v>
      </c>
      <c r="C81" s="9">
        <f>AP226</f>
        <v>219</v>
      </c>
      <c r="D81" s="9">
        <f>AP116</f>
        <v>109</v>
      </c>
      <c r="E81" s="9">
        <f>AP89</f>
        <v>82</v>
      </c>
      <c r="F81" s="9">
        <f>AP145</f>
        <v>138</v>
      </c>
      <c r="G81" s="9">
        <f>AP188</f>
        <v>181</v>
      </c>
      <c r="H81" s="9">
        <f>AP10</f>
        <v>3</v>
      </c>
      <c r="I81" s="9">
        <f>AP71</f>
        <v>64</v>
      </c>
      <c r="J81" s="9">
        <f>AP206</f>
        <v>199</v>
      </c>
      <c r="K81" s="9">
        <f>AP259</f>
        <v>252</v>
      </c>
      <c r="L81" s="9">
        <f>AP85</f>
        <v>78</v>
      </c>
      <c r="M81" s="9">
        <f>AP120</f>
        <v>113</v>
      </c>
      <c r="N81" s="9">
        <f>AP176</f>
        <v>169</v>
      </c>
      <c r="O81" s="9">
        <f>AP157</f>
        <v>150</v>
      </c>
      <c r="P81" s="9">
        <f>AP43</f>
        <v>36</v>
      </c>
      <c r="Q81" s="10">
        <f>AP38</f>
        <v>31</v>
      </c>
      <c r="R81" s="2">
        <f t="shared" si="14"/>
        <v>2056</v>
      </c>
      <c r="S81" s="2">
        <f t="shared" si="15"/>
        <v>351576</v>
      </c>
      <c r="V81" s="1">
        <v>3</v>
      </c>
      <c r="W81" s="56" t="s">
        <v>184</v>
      </c>
      <c r="X81" s="57" t="s">
        <v>115</v>
      </c>
      <c r="Y81" s="57" t="s">
        <v>30</v>
      </c>
      <c r="Z81" s="57" t="s">
        <v>208</v>
      </c>
      <c r="AA81" s="57" t="s">
        <v>52</v>
      </c>
      <c r="AB81" s="57" t="s">
        <v>247</v>
      </c>
      <c r="AC81" s="57" t="s">
        <v>146</v>
      </c>
      <c r="AD81" s="57" t="s">
        <v>92</v>
      </c>
      <c r="AE81" s="57" t="s">
        <v>147</v>
      </c>
      <c r="AF81" s="57" t="s">
        <v>89</v>
      </c>
      <c r="AG81" s="57" t="s">
        <v>51</v>
      </c>
      <c r="AH81" s="57" t="s">
        <v>250</v>
      </c>
      <c r="AI81" s="57" t="s">
        <v>27</v>
      </c>
      <c r="AJ81" s="57" t="s">
        <v>209</v>
      </c>
      <c r="AK81" s="57" t="s">
        <v>187</v>
      </c>
      <c r="AL81" s="58" t="s">
        <v>114</v>
      </c>
      <c r="AN81" s="46" t="s">
        <v>139</v>
      </c>
      <c r="AO81" s="47" t="s">
        <v>276</v>
      </c>
      <c r="AP81" s="48">
        <f>L2+(73*L4)</f>
        <v>74</v>
      </c>
    </row>
    <row r="82" spans="1:42" x14ac:dyDescent="0.2">
      <c r="A82" s="1">
        <v>4</v>
      </c>
      <c r="B82" s="8">
        <f>AP256</f>
        <v>249</v>
      </c>
      <c r="C82" s="9">
        <f>AP205</f>
        <v>198</v>
      </c>
      <c r="D82" s="9">
        <f>AP123</f>
        <v>116</v>
      </c>
      <c r="E82" s="9">
        <f>AP86</f>
        <v>79</v>
      </c>
      <c r="F82" s="9">
        <f>AP158</f>
        <v>151</v>
      </c>
      <c r="G82" s="9">
        <f>AP179</f>
        <v>172</v>
      </c>
      <c r="H82" s="9">
        <f>AP37</f>
        <v>30</v>
      </c>
      <c r="I82" s="9">
        <f>AP40</f>
        <v>33</v>
      </c>
      <c r="J82" s="9">
        <f>AP225</f>
        <v>218</v>
      </c>
      <c r="K82" s="9">
        <f>AP236</f>
        <v>229</v>
      </c>
      <c r="L82" s="9">
        <f>AP90</f>
        <v>83</v>
      </c>
      <c r="M82" s="9">
        <f>AP119</f>
        <v>112</v>
      </c>
      <c r="N82" s="9">
        <f>AP191</f>
        <v>184</v>
      </c>
      <c r="O82" s="9">
        <f>AP146</f>
        <v>139</v>
      </c>
      <c r="P82" s="9">
        <f>AP68</f>
        <v>61</v>
      </c>
      <c r="Q82" s="10">
        <f>AP9</f>
        <v>2</v>
      </c>
      <c r="R82" s="2">
        <f t="shared" si="14"/>
        <v>2056</v>
      </c>
      <c r="S82" s="2">
        <f t="shared" si="15"/>
        <v>351576</v>
      </c>
      <c r="V82" s="1">
        <v>4</v>
      </c>
      <c r="W82" s="56" t="s">
        <v>54</v>
      </c>
      <c r="X82" s="57" t="s">
        <v>237</v>
      </c>
      <c r="Y82" s="57" t="s">
        <v>152</v>
      </c>
      <c r="Z82" s="57" t="s">
        <v>78</v>
      </c>
      <c r="AA82" s="57" t="s">
        <v>175</v>
      </c>
      <c r="AB82" s="57" t="s">
        <v>117</v>
      </c>
      <c r="AC82" s="57" t="s">
        <v>16</v>
      </c>
      <c r="AD82" s="57" t="s">
        <v>214</v>
      </c>
      <c r="AE82" s="57" t="s">
        <v>17</v>
      </c>
      <c r="AF82" s="57" t="s">
        <v>211</v>
      </c>
      <c r="AG82" s="57" t="s">
        <v>174</v>
      </c>
      <c r="AH82" s="57" t="s">
        <v>120</v>
      </c>
      <c r="AI82" s="57" t="s">
        <v>149</v>
      </c>
      <c r="AJ82" s="57" t="s">
        <v>79</v>
      </c>
      <c r="AK82" s="57" t="s">
        <v>57</v>
      </c>
      <c r="AL82" s="58" t="s">
        <v>236</v>
      </c>
      <c r="AN82" s="46" t="s">
        <v>229</v>
      </c>
      <c r="AO82" s="47" t="s">
        <v>276</v>
      </c>
      <c r="AP82" s="48">
        <f>L2+(74*L4)</f>
        <v>75</v>
      </c>
    </row>
    <row r="83" spans="1:42" x14ac:dyDescent="0.2">
      <c r="A83" s="1">
        <v>5</v>
      </c>
      <c r="B83" s="8">
        <f>AP70</f>
        <v>63</v>
      </c>
      <c r="C83" s="9">
        <f>AP11</f>
        <v>4</v>
      </c>
      <c r="D83" s="9">
        <f>AP189</f>
        <v>182</v>
      </c>
      <c r="E83" s="9">
        <f>AP144</f>
        <v>137</v>
      </c>
      <c r="F83" s="9">
        <f>AP88</f>
        <v>81</v>
      </c>
      <c r="G83" s="9">
        <f>AP117</f>
        <v>110</v>
      </c>
      <c r="H83" s="9">
        <f>AP227</f>
        <v>220</v>
      </c>
      <c r="I83" s="9">
        <f>AP238</f>
        <v>231</v>
      </c>
      <c r="J83" s="9">
        <f>AP39</f>
        <v>32</v>
      </c>
      <c r="K83" s="9">
        <f>AP42</f>
        <v>35</v>
      </c>
      <c r="L83" s="9">
        <f>AP156</f>
        <v>149</v>
      </c>
      <c r="M83" s="9">
        <f>AP177</f>
        <v>170</v>
      </c>
      <c r="N83" s="9">
        <f>AP121</f>
        <v>114</v>
      </c>
      <c r="O83" s="9">
        <f>AP84</f>
        <v>77</v>
      </c>
      <c r="P83" s="9">
        <f>AP258</f>
        <v>251</v>
      </c>
      <c r="Q83" s="10">
        <f>AP207</f>
        <v>200</v>
      </c>
      <c r="R83" s="2">
        <f t="shared" si="14"/>
        <v>2056</v>
      </c>
      <c r="S83" s="2">
        <f t="shared" si="15"/>
        <v>351576</v>
      </c>
      <c r="V83" s="1">
        <v>5</v>
      </c>
      <c r="W83" s="56" t="s">
        <v>194</v>
      </c>
      <c r="X83" s="57" t="s">
        <v>105</v>
      </c>
      <c r="Y83" s="57" t="s">
        <v>36</v>
      </c>
      <c r="Z83" s="57" t="s">
        <v>203</v>
      </c>
      <c r="AA83" s="57" t="s">
        <v>42</v>
      </c>
      <c r="AB83" s="57" t="s">
        <v>257</v>
      </c>
      <c r="AC83" s="57" t="s">
        <v>140</v>
      </c>
      <c r="AD83" s="57" t="s">
        <v>98</v>
      </c>
      <c r="AE83" s="57" t="s">
        <v>137</v>
      </c>
      <c r="AF83" s="57" t="s">
        <v>99</v>
      </c>
      <c r="AG83" s="57" t="s">
        <v>45</v>
      </c>
      <c r="AH83" s="57" t="s">
        <v>256</v>
      </c>
      <c r="AI83" s="57" t="s">
        <v>37</v>
      </c>
      <c r="AJ83" s="57" t="s">
        <v>200</v>
      </c>
      <c r="AK83" s="57" t="s">
        <v>193</v>
      </c>
      <c r="AL83" s="58" t="s">
        <v>108</v>
      </c>
      <c r="AN83" s="46" t="s">
        <v>18</v>
      </c>
      <c r="AO83" s="47" t="s">
        <v>276</v>
      </c>
      <c r="AP83" s="48">
        <f>L2+(75*L4)</f>
        <v>76</v>
      </c>
    </row>
    <row r="84" spans="1:42" x14ac:dyDescent="0.2">
      <c r="A84" s="1">
        <v>6</v>
      </c>
      <c r="B84" s="8">
        <f>AP41</f>
        <v>34</v>
      </c>
      <c r="C84" s="9">
        <f>AP36</f>
        <v>29</v>
      </c>
      <c r="D84" s="9">
        <f>AP178</f>
        <v>171</v>
      </c>
      <c r="E84" s="9">
        <f>AP159</f>
        <v>152</v>
      </c>
      <c r="F84" s="9">
        <f>AP87</f>
        <v>80</v>
      </c>
      <c r="G84" s="9">
        <f>AP122</f>
        <v>115</v>
      </c>
      <c r="H84" s="9">
        <f>AP204</f>
        <v>197</v>
      </c>
      <c r="I84" s="9">
        <f>AP257</f>
        <v>250</v>
      </c>
      <c r="J84" s="9">
        <f>AP8</f>
        <v>1</v>
      </c>
      <c r="K84" s="9">
        <f>AP69</f>
        <v>62</v>
      </c>
      <c r="L84" s="9">
        <f>AP147</f>
        <v>140</v>
      </c>
      <c r="M84" s="9">
        <f>AP190</f>
        <v>183</v>
      </c>
      <c r="N84" s="9">
        <f>AP118</f>
        <v>111</v>
      </c>
      <c r="O84" s="9">
        <f>AP91</f>
        <v>84</v>
      </c>
      <c r="P84" s="9">
        <f>AP237</f>
        <v>230</v>
      </c>
      <c r="Q84" s="10">
        <f>AP224</f>
        <v>217</v>
      </c>
      <c r="R84" s="2">
        <f t="shared" si="14"/>
        <v>2056</v>
      </c>
      <c r="S84" s="2">
        <f t="shared" si="15"/>
        <v>351576</v>
      </c>
      <c r="V84" s="1">
        <v>6</v>
      </c>
      <c r="W84" s="56" t="s">
        <v>64</v>
      </c>
      <c r="X84" s="57" t="s">
        <v>227</v>
      </c>
      <c r="Y84" s="57" t="s">
        <v>158</v>
      </c>
      <c r="Z84" s="57" t="s">
        <v>73</v>
      </c>
      <c r="AA84" s="57" t="s">
        <v>165</v>
      </c>
      <c r="AB84" s="57" t="s">
        <v>127</v>
      </c>
      <c r="AC84" s="57" t="s">
        <v>10</v>
      </c>
      <c r="AD84" s="57" t="s">
        <v>220</v>
      </c>
      <c r="AE84" s="57" t="s">
        <v>7</v>
      </c>
      <c r="AF84" s="57" t="s">
        <v>221</v>
      </c>
      <c r="AG84" s="57" t="s">
        <v>168</v>
      </c>
      <c r="AH84" s="57" t="s">
        <v>126</v>
      </c>
      <c r="AI84" s="57" t="s">
        <v>159</v>
      </c>
      <c r="AJ84" s="57" t="s">
        <v>70</v>
      </c>
      <c r="AK84" s="57" t="s">
        <v>63</v>
      </c>
      <c r="AL84" s="58" t="s">
        <v>230</v>
      </c>
      <c r="AN84" s="46" t="s">
        <v>200</v>
      </c>
      <c r="AO84" s="47" t="s">
        <v>276</v>
      </c>
      <c r="AP84" s="48">
        <f>L2+(76*L4)</f>
        <v>77</v>
      </c>
    </row>
    <row r="85" spans="1:42" x14ac:dyDescent="0.2">
      <c r="A85" s="1">
        <v>7</v>
      </c>
      <c r="B85" s="8">
        <f>AP219</f>
        <v>212</v>
      </c>
      <c r="C85" s="9">
        <f>AP246</f>
        <v>239</v>
      </c>
      <c r="D85" s="9">
        <f>AP96</f>
        <v>89</v>
      </c>
      <c r="E85" s="9">
        <f>AP109</f>
        <v>102</v>
      </c>
      <c r="F85" s="9">
        <f>AP197</f>
        <v>190</v>
      </c>
      <c r="G85" s="9">
        <f>AP136</f>
        <v>129</v>
      </c>
      <c r="H85" s="9">
        <f>AP62</f>
        <v>55</v>
      </c>
      <c r="I85" s="9">
        <f>AP19</f>
        <v>12</v>
      </c>
      <c r="J85" s="9">
        <f>AP250</f>
        <v>243</v>
      </c>
      <c r="K85" s="9">
        <f>AP215</f>
        <v>208</v>
      </c>
      <c r="L85" s="9">
        <f>AP129</f>
        <v>122</v>
      </c>
      <c r="M85" s="9">
        <f>AP76</f>
        <v>69</v>
      </c>
      <c r="N85" s="9">
        <f>AP164</f>
        <v>157</v>
      </c>
      <c r="O85" s="9">
        <f>AP169</f>
        <v>162</v>
      </c>
      <c r="P85" s="9">
        <f>AP31</f>
        <v>24</v>
      </c>
      <c r="Q85" s="10">
        <f>AP50</f>
        <v>43</v>
      </c>
      <c r="R85" s="2">
        <f t="shared" si="14"/>
        <v>2056</v>
      </c>
      <c r="S85" s="2">
        <f t="shared" si="15"/>
        <v>351576</v>
      </c>
      <c r="V85" s="1">
        <v>7</v>
      </c>
      <c r="W85" s="56" t="s">
        <v>94</v>
      </c>
      <c r="X85" s="57" t="s">
        <v>136</v>
      </c>
      <c r="Y85" s="57" t="s">
        <v>253</v>
      </c>
      <c r="Z85" s="57" t="s">
        <v>39</v>
      </c>
      <c r="AA85" s="57" t="s">
        <v>199</v>
      </c>
      <c r="AB85" s="57" t="s">
        <v>32</v>
      </c>
      <c r="AC85" s="57" t="s">
        <v>101</v>
      </c>
      <c r="AD85" s="57" t="s">
        <v>190</v>
      </c>
      <c r="AE85" s="57" t="s">
        <v>104</v>
      </c>
      <c r="AF85" s="57" t="s">
        <v>189</v>
      </c>
      <c r="AG85" s="57" t="s">
        <v>196</v>
      </c>
      <c r="AH85" s="57" t="s">
        <v>33</v>
      </c>
      <c r="AI85" s="57" t="s">
        <v>252</v>
      </c>
      <c r="AJ85" s="57" t="s">
        <v>41</v>
      </c>
      <c r="AK85" s="57" t="s">
        <v>95</v>
      </c>
      <c r="AL85" s="58" t="s">
        <v>133</v>
      </c>
      <c r="AN85" s="46" t="s">
        <v>51</v>
      </c>
      <c r="AO85" s="47" t="s">
        <v>276</v>
      </c>
      <c r="AP85" s="48">
        <f>L2+(77*L4)</f>
        <v>78</v>
      </c>
    </row>
    <row r="86" spans="1:42" x14ac:dyDescent="0.2">
      <c r="A86" s="1">
        <v>8</v>
      </c>
      <c r="B86" s="8">
        <f>AP212</f>
        <v>205</v>
      </c>
      <c r="C86" s="9">
        <f>AP249</f>
        <v>242</v>
      </c>
      <c r="D86" s="9">
        <f>AP79</f>
        <v>72</v>
      </c>
      <c r="E86" s="9">
        <f>AP130</f>
        <v>123</v>
      </c>
      <c r="F86" s="9">
        <f>AP170</f>
        <v>163</v>
      </c>
      <c r="G86" s="9">
        <f>AP167</f>
        <v>160</v>
      </c>
      <c r="H86" s="9">
        <f>AP49</f>
        <v>42</v>
      </c>
      <c r="I86" s="9">
        <f>AP28</f>
        <v>21</v>
      </c>
      <c r="J86" s="9">
        <f>AP245</f>
        <v>238</v>
      </c>
      <c r="K86" s="9">
        <f>AP216</f>
        <v>209</v>
      </c>
      <c r="L86" s="9">
        <f>AP110</f>
        <v>103</v>
      </c>
      <c r="M86" s="9">
        <f>AP99</f>
        <v>92</v>
      </c>
      <c r="N86" s="9">
        <f>AP139</f>
        <v>132</v>
      </c>
      <c r="O86" s="9">
        <f>AP198</f>
        <v>191</v>
      </c>
      <c r="P86" s="9">
        <f>AP16</f>
        <v>9</v>
      </c>
      <c r="Q86" s="10">
        <f>AP61</f>
        <v>54</v>
      </c>
      <c r="R86" s="2">
        <f t="shared" si="14"/>
        <v>2056</v>
      </c>
      <c r="S86" s="2">
        <f t="shared" si="15"/>
        <v>351576</v>
      </c>
      <c r="V86" s="1">
        <v>8</v>
      </c>
      <c r="W86" s="56" t="s">
        <v>224</v>
      </c>
      <c r="X86" s="57" t="s">
        <v>14</v>
      </c>
      <c r="Y86" s="57" t="s">
        <v>131</v>
      </c>
      <c r="Z86" s="57" t="s">
        <v>169</v>
      </c>
      <c r="AA86" s="57" t="s">
        <v>76</v>
      </c>
      <c r="AB86" s="57" t="s">
        <v>162</v>
      </c>
      <c r="AC86" s="57" t="s">
        <v>231</v>
      </c>
      <c r="AD86" s="57" t="s">
        <v>68</v>
      </c>
      <c r="AE86" s="57" t="s">
        <v>234</v>
      </c>
      <c r="AF86" s="57" t="s">
        <v>67</v>
      </c>
      <c r="AG86" s="57" t="s">
        <v>74</v>
      </c>
      <c r="AH86" s="57" t="s">
        <v>163</v>
      </c>
      <c r="AI86" s="57" t="s">
        <v>130</v>
      </c>
      <c r="AJ86" s="57" t="s">
        <v>172</v>
      </c>
      <c r="AK86" s="57" t="s">
        <v>225</v>
      </c>
      <c r="AL86" s="58" t="s">
        <v>11</v>
      </c>
      <c r="AN86" s="46" t="s">
        <v>78</v>
      </c>
      <c r="AO86" s="47" t="s">
        <v>276</v>
      </c>
      <c r="AP86" s="48">
        <f>L2+(78*L4)</f>
        <v>79</v>
      </c>
    </row>
    <row r="87" spans="1:42" x14ac:dyDescent="0.2">
      <c r="A87" s="1">
        <v>9</v>
      </c>
      <c r="B87" s="8">
        <f>AP152</f>
        <v>145</v>
      </c>
      <c r="C87" s="9">
        <f>AP181</f>
        <v>174</v>
      </c>
      <c r="D87" s="9">
        <f>AP35</f>
        <v>28</v>
      </c>
      <c r="E87" s="9">
        <f>AP46</f>
        <v>39</v>
      </c>
      <c r="F87" s="9">
        <f>AP262</f>
        <v>255</v>
      </c>
      <c r="G87" s="9">
        <f>AP203</f>
        <v>196</v>
      </c>
      <c r="H87" s="9">
        <f>AP125</f>
        <v>118</v>
      </c>
      <c r="I87" s="9">
        <f>AP80</f>
        <v>73</v>
      </c>
      <c r="J87" s="9">
        <f>AP185</f>
        <v>178</v>
      </c>
      <c r="K87" s="9">
        <f>AP148</f>
        <v>141</v>
      </c>
      <c r="L87" s="9">
        <f>AP66</f>
        <v>59</v>
      </c>
      <c r="M87" s="9">
        <f>AP15</f>
        <v>8</v>
      </c>
      <c r="N87" s="9">
        <f>AP231</f>
        <v>224</v>
      </c>
      <c r="O87" s="9">
        <f>AP234</f>
        <v>227</v>
      </c>
      <c r="P87" s="9">
        <f>AP92</f>
        <v>85</v>
      </c>
      <c r="Q87" s="10">
        <f>AP113</f>
        <v>106</v>
      </c>
      <c r="R87" s="2">
        <f t="shared" si="14"/>
        <v>2056</v>
      </c>
      <c r="S87" s="2">
        <f t="shared" si="15"/>
        <v>351576</v>
      </c>
      <c r="V87" s="1">
        <v>9</v>
      </c>
      <c r="W87" s="56" t="s">
        <v>145</v>
      </c>
      <c r="X87" s="57" t="s">
        <v>91</v>
      </c>
      <c r="Y87" s="57" t="s">
        <v>53</v>
      </c>
      <c r="Z87" s="57" t="s">
        <v>248</v>
      </c>
      <c r="AA87" s="57" t="s">
        <v>29</v>
      </c>
      <c r="AB87" s="57" t="s">
        <v>207</v>
      </c>
      <c r="AC87" s="57" t="s">
        <v>185</v>
      </c>
      <c r="AD87" s="57" t="s">
        <v>116</v>
      </c>
      <c r="AE87" s="57" t="s">
        <v>186</v>
      </c>
      <c r="AF87" s="57" t="s">
        <v>113</v>
      </c>
      <c r="AG87" s="57" t="s">
        <v>28</v>
      </c>
      <c r="AH87" s="57" t="s">
        <v>210</v>
      </c>
      <c r="AI87" s="57" t="s">
        <v>50</v>
      </c>
      <c r="AJ87" s="57" t="s">
        <v>249</v>
      </c>
      <c r="AK87" s="57" t="s">
        <v>148</v>
      </c>
      <c r="AL87" s="58" t="s">
        <v>90</v>
      </c>
      <c r="AN87" s="46" t="s">
        <v>165</v>
      </c>
      <c r="AO87" s="47" t="s">
        <v>276</v>
      </c>
      <c r="AP87" s="48">
        <f>L2+(79*L4)</f>
        <v>80</v>
      </c>
    </row>
    <row r="88" spans="1:42" x14ac:dyDescent="0.2">
      <c r="A88" s="1">
        <v>10</v>
      </c>
      <c r="B88" s="8">
        <f>AP151</f>
        <v>144</v>
      </c>
      <c r="C88" s="9">
        <f>AP186</f>
        <v>179</v>
      </c>
      <c r="D88" s="9">
        <f>AP12</f>
        <v>5</v>
      </c>
      <c r="E88" s="9">
        <f>AP65</f>
        <v>58</v>
      </c>
      <c r="F88" s="9">
        <f>AP233</f>
        <v>226</v>
      </c>
      <c r="G88" s="9">
        <f>AP228</f>
        <v>221</v>
      </c>
      <c r="H88" s="9">
        <f>AP114</f>
        <v>107</v>
      </c>
      <c r="I88" s="9">
        <f>AP95</f>
        <v>88</v>
      </c>
      <c r="J88" s="9">
        <f>AP182</f>
        <v>175</v>
      </c>
      <c r="K88" s="9">
        <f>AP155</f>
        <v>148</v>
      </c>
      <c r="L88" s="9">
        <f>AP45</f>
        <v>38</v>
      </c>
      <c r="M88" s="9">
        <f>AP32</f>
        <v>25</v>
      </c>
      <c r="N88" s="9">
        <f>AP200</f>
        <v>193</v>
      </c>
      <c r="O88" s="9">
        <f>AP261</f>
        <v>254</v>
      </c>
      <c r="P88" s="9">
        <f>AP83</f>
        <v>76</v>
      </c>
      <c r="Q88" s="10">
        <f>AP126</f>
        <v>119</v>
      </c>
      <c r="R88" s="2">
        <f t="shared" si="14"/>
        <v>2056</v>
      </c>
      <c r="S88" s="2">
        <f t="shared" si="15"/>
        <v>351576</v>
      </c>
      <c r="V88" s="1">
        <v>10</v>
      </c>
      <c r="W88" s="56" t="s">
        <v>15</v>
      </c>
      <c r="X88" s="57" t="s">
        <v>213</v>
      </c>
      <c r="Y88" s="57" t="s">
        <v>176</v>
      </c>
      <c r="Z88" s="57" t="s">
        <v>118</v>
      </c>
      <c r="AA88" s="57" t="s">
        <v>151</v>
      </c>
      <c r="AB88" s="57" t="s">
        <v>77</v>
      </c>
      <c r="AC88" s="57" t="s">
        <v>55</v>
      </c>
      <c r="AD88" s="57" t="s">
        <v>238</v>
      </c>
      <c r="AE88" s="57" t="s">
        <v>56</v>
      </c>
      <c r="AF88" s="57" t="s">
        <v>235</v>
      </c>
      <c r="AG88" s="57" t="s">
        <v>150</v>
      </c>
      <c r="AH88" s="57" t="s">
        <v>80</v>
      </c>
      <c r="AI88" s="57" t="s">
        <v>173</v>
      </c>
      <c r="AJ88" s="57" t="s">
        <v>119</v>
      </c>
      <c r="AK88" s="57" t="s">
        <v>18</v>
      </c>
      <c r="AL88" s="58" t="s">
        <v>212</v>
      </c>
      <c r="AN88" s="46" t="s">
        <v>42</v>
      </c>
      <c r="AO88" s="47" t="s">
        <v>276</v>
      </c>
      <c r="AP88" s="48">
        <f>L2+(80*L4)</f>
        <v>81</v>
      </c>
    </row>
    <row r="89" spans="1:42" x14ac:dyDescent="0.2">
      <c r="A89" s="1">
        <v>11</v>
      </c>
      <c r="B89" s="8">
        <f>AP133</f>
        <v>126</v>
      </c>
      <c r="C89" s="9">
        <f>AP72</f>
        <v>65</v>
      </c>
      <c r="D89" s="9">
        <f>AP254</f>
        <v>247</v>
      </c>
      <c r="E89" s="9">
        <f>AP211</f>
        <v>204</v>
      </c>
      <c r="F89" s="9">
        <f>AP27</f>
        <v>20</v>
      </c>
      <c r="G89" s="9">
        <f>AP54</f>
        <v>47</v>
      </c>
      <c r="H89" s="9">
        <f>AP160</f>
        <v>153</v>
      </c>
      <c r="I89" s="9">
        <f>AP173</f>
        <v>166</v>
      </c>
      <c r="J89" s="9">
        <f>AP100</f>
        <v>93</v>
      </c>
      <c r="K89" s="9">
        <f>AP105</f>
        <v>98</v>
      </c>
      <c r="L89" s="9">
        <f>AP223</f>
        <v>216</v>
      </c>
      <c r="M89" s="9">
        <f>AP242</f>
        <v>235</v>
      </c>
      <c r="N89" s="9">
        <f>AP58</f>
        <v>51</v>
      </c>
      <c r="O89" s="9">
        <f>AP23</f>
        <v>16</v>
      </c>
      <c r="P89" s="9">
        <f>AP193</f>
        <v>186</v>
      </c>
      <c r="Q89" s="10">
        <f>AP140</f>
        <v>133</v>
      </c>
      <c r="R89" s="2">
        <f t="shared" si="14"/>
        <v>2056</v>
      </c>
      <c r="S89" s="2">
        <f t="shared" si="15"/>
        <v>351576</v>
      </c>
      <c r="V89" s="1">
        <v>11</v>
      </c>
      <c r="W89" s="56" t="s">
        <v>112</v>
      </c>
      <c r="X89" s="57" t="s">
        <v>181</v>
      </c>
      <c r="Y89" s="57" t="s">
        <v>204</v>
      </c>
      <c r="Z89" s="57" t="s">
        <v>25</v>
      </c>
      <c r="AA89" s="57" t="s">
        <v>244</v>
      </c>
      <c r="AB89" s="57" t="s">
        <v>49</v>
      </c>
      <c r="AC89" s="57" t="s">
        <v>87</v>
      </c>
      <c r="AD89" s="57" t="s">
        <v>141</v>
      </c>
      <c r="AE89" s="57" t="s">
        <v>86</v>
      </c>
      <c r="AF89" s="57" t="s">
        <v>144</v>
      </c>
      <c r="AG89" s="57" t="s">
        <v>245</v>
      </c>
      <c r="AH89" s="57" t="s">
        <v>46</v>
      </c>
      <c r="AI89" s="57" t="s">
        <v>5</v>
      </c>
      <c r="AJ89" s="57" t="s">
        <v>24</v>
      </c>
      <c r="AK89" s="57" t="s">
        <v>109</v>
      </c>
      <c r="AL89" s="58" t="s">
        <v>182</v>
      </c>
      <c r="AN89" s="46" t="s">
        <v>208</v>
      </c>
      <c r="AO89" s="47" t="s">
        <v>276</v>
      </c>
      <c r="AP89" s="48">
        <f>L2+(81*L4)</f>
        <v>82</v>
      </c>
    </row>
    <row r="90" spans="1:42" x14ac:dyDescent="0.2">
      <c r="A90" s="1">
        <v>12</v>
      </c>
      <c r="B90" s="8">
        <f>AP106</f>
        <v>99</v>
      </c>
      <c r="C90" s="9">
        <f>AP103</f>
        <v>96</v>
      </c>
      <c r="D90" s="9">
        <f>AP241</f>
        <v>234</v>
      </c>
      <c r="E90" s="9">
        <f>AP220</f>
        <v>213</v>
      </c>
      <c r="F90" s="9">
        <f>AP20</f>
        <v>13</v>
      </c>
      <c r="G90" s="9">
        <f>AP57</f>
        <v>50</v>
      </c>
      <c r="H90" s="9">
        <f>AP143</f>
        <v>136</v>
      </c>
      <c r="I90" s="9">
        <f>AP194</f>
        <v>187</v>
      </c>
      <c r="J90" s="9">
        <f>AP75</f>
        <v>68</v>
      </c>
      <c r="K90" s="9">
        <f>AP134</f>
        <v>127</v>
      </c>
      <c r="L90" s="9">
        <f>AP208</f>
        <v>201</v>
      </c>
      <c r="M90" s="9">
        <f>AP253</f>
        <v>246</v>
      </c>
      <c r="N90" s="9">
        <f>AP53</f>
        <v>46</v>
      </c>
      <c r="O90" s="9">
        <f>AP24</f>
        <v>17</v>
      </c>
      <c r="P90" s="9">
        <f>AP174</f>
        <v>167</v>
      </c>
      <c r="Q90" s="10">
        <f>AP163</f>
        <v>156</v>
      </c>
      <c r="R90" s="2">
        <f t="shared" si="14"/>
        <v>2056</v>
      </c>
      <c r="S90" s="2">
        <f t="shared" si="15"/>
        <v>351576</v>
      </c>
      <c r="V90" s="1">
        <v>12</v>
      </c>
      <c r="W90" s="56" t="s">
        <v>242</v>
      </c>
      <c r="X90" s="57" t="s">
        <v>59</v>
      </c>
      <c r="Y90" s="57" t="s">
        <v>81</v>
      </c>
      <c r="Z90" s="57" t="s">
        <v>155</v>
      </c>
      <c r="AA90" s="57" t="s">
        <v>122</v>
      </c>
      <c r="AB90" s="57" t="s">
        <v>4</v>
      </c>
      <c r="AC90" s="57" t="s">
        <v>217</v>
      </c>
      <c r="AD90" s="57" t="s">
        <v>19</v>
      </c>
      <c r="AE90" s="57" t="s">
        <v>216</v>
      </c>
      <c r="AF90" s="57" t="s">
        <v>22</v>
      </c>
      <c r="AG90" s="57" t="s">
        <v>123</v>
      </c>
      <c r="AH90" s="57" t="s">
        <v>177</v>
      </c>
      <c r="AI90" s="57" t="s">
        <v>84</v>
      </c>
      <c r="AJ90" s="57" t="s">
        <v>154</v>
      </c>
      <c r="AK90" s="57" t="s">
        <v>239</v>
      </c>
      <c r="AL90" s="58" t="s">
        <v>60</v>
      </c>
      <c r="AN90" s="46" t="s">
        <v>174</v>
      </c>
      <c r="AO90" s="47" t="s">
        <v>276</v>
      </c>
      <c r="AP90" s="48">
        <f>L2+(82*L4)</f>
        <v>83</v>
      </c>
    </row>
    <row r="91" spans="1:42" x14ac:dyDescent="0.2">
      <c r="A91" s="1">
        <v>13</v>
      </c>
      <c r="B91" s="8">
        <f>AP172</f>
        <v>165</v>
      </c>
      <c r="C91" s="9">
        <f>AP161</f>
        <v>154</v>
      </c>
      <c r="D91" s="9">
        <f>AP55</f>
        <v>48</v>
      </c>
      <c r="E91" s="9">
        <f>AP26</f>
        <v>19</v>
      </c>
      <c r="F91" s="9">
        <f>AP210</f>
        <v>203</v>
      </c>
      <c r="G91" s="9">
        <f>AP255</f>
        <v>248</v>
      </c>
      <c r="H91" s="9">
        <f>AP73</f>
        <v>66</v>
      </c>
      <c r="I91" s="9">
        <f>AP132</f>
        <v>125</v>
      </c>
      <c r="J91" s="9">
        <f>AP141</f>
        <v>134</v>
      </c>
      <c r="K91" s="9">
        <f>AP192</f>
        <v>185</v>
      </c>
      <c r="L91" s="9">
        <f>AP22</f>
        <v>15</v>
      </c>
      <c r="M91" s="9">
        <f>AP59</f>
        <v>52</v>
      </c>
      <c r="N91" s="9">
        <f>AP243</f>
        <v>236</v>
      </c>
      <c r="O91" s="9">
        <f>AP222</f>
        <v>215</v>
      </c>
      <c r="P91" s="9">
        <f>AP104</f>
        <v>97</v>
      </c>
      <c r="Q91" s="10">
        <f>AP101</f>
        <v>94</v>
      </c>
      <c r="R91" s="2">
        <f t="shared" si="14"/>
        <v>2056</v>
      </c>
      <c r="S91" s="2">
        <f t="shared" si="15"/>
        <v>351576</v>
      </c>
      <c r="V91" s="1">
        <v>13</v>
      </c>
      <c r="W91" s="56" t="s">
        <v>102</v>
      </c>
      <c r="X91" s="57" t="s">
        <v>191</v>
      </c>
      <c r="Y91" s="57" t="s">
        <v>198</v>
      </c>
      <c r="Z91" s="57" t="s">
        <v>31</v>
      </c>
      <c r="AA91" s="57" t="s">
        <v>254</v>
      </c>
      <c r="AB91" s="57" t="s">
        <v>40</v>
      </c>
      <c r="AC91" s="57" t="s">
        <v>93</v>
      </c>
      <c r="AD91" s="57" t="s">
        <v>135</v>
      </c>
      <c r="AE91" s="57" t="s">
        <v>96</v>
      </c>
      <c r="AF91" s="57" t="s">
        <v>134</v>
      </c>
      <c r="AG91" s="57" t="s">
        <v>251</v>
      </c>
      <c r="AH91" s="57" t="s">
        <v>6</v>
      </c>
      <c r="AI91" s="57" t="s">
        <v>197</v>
      </c>
      <c r="AJ91" s="57" t="s">
        <v>34</v>
      </c>
      <c r="AK91" s="57" t="s">
        <v>103</v>
      </c>
      <c r="AL91" s="58" t="s">
        <v>188</v>
      </c>
      <c r="AN91" s="46" t="s">
        <v>70</v>
      </c>
      <c r="AO91" s="47" t="s">
        <v>276</v>
      </c>
      <c r="AP91" s="48">
        <f>L2+(83*L4)</f>
        <v>84</v>
      </c>
    </row>
    <row r="92" spans="1:42" x14ac:dyDescent="0.2">
      <c r="A92" s="1">
        <v>14</v>
      </c>
      <c r="B92" s="8">
        <f>AP195</f>
        <v>188</v>
      </c>
      <c r="C92" s="9">
        <f>AP142</f>
        <v>135</v>
      </c>
      <c r="D92" s="9">
        <f>AP56</f>
        <v>49</v>
      </c>
      <c r="E92" s="9">
        <f>AP21</f>
        <v>14</v>
      </c>
      <c r="F92" s="9">
        <f>AP221</f>
        <v>214</v>
      </c>
      <c r="G92" s="9">
        <f>AP240</f>
        <v>233</v>
      </c>
      <c r="H92" s="9">
        <f>AP102</f>
        <v>95</v>
      </c>
      <c r="I92" s="9">
        <f>AP107</f>
        <v>100</v>
      </c>
      <c r="J92" s="9">
        <f>AP162</f>
        <v>155</v>
      </c>
      <c r="K92" s="9">
        <f>AP175</f>
        <v>168</v>
      </c>
      <c r="L92" s="9">
        <f>AP25</f>
        <v>18</v>
      </c>
      <c r="M92" s="9">
        <f>AP52</f>
        <v>45</v>
      </c>
      <c r="N92" s="9">
        <f>AP252</f>
        <v>245</v>
      </c>
      <c r="O92" s="9">
        <f>AP209</f>
        <v>202</v>
      </c>
      <c r="P92" s="9">
        <f>AP135</f>
        <v>128</v>
      </c>
      <c r="Q92" s="10">
        <f>AP74</f>
        <v>67</v>
      </c>
      <c r="R92" s="2">
        <f t="shared" si="14"/>
        <v>2056</v>
      </c>
      <c r="S92" s="2">
        <f t="shared" si="15"/>
        <v>351576</v>
      </c>
      <c r="V92" s="1">
        <v>14</v>
      </c>
      <c r="W92" s="56" t="s">
        <v>232</v>
      </c>
      <c r="X92" s="57" t="s">
        <v>69</v>
      </c>
      <c r="Y92" s="57" t="s">
        <v>3</v>
      </c>
      <c r="Z92" s="57" t="s">
        <v>161</v>
      </c>
      <c r="AA92" s="57" t="s">
        <v>132</v>
      </c>
      <c r="AB92" s="57" t="s">
        <v>170</v>
      </c>
      <c r="AC92" s="57" t="s">
        <v>223</v>
      </c>
      <c r="AD92" s="57" t="s">
        <v>13</v>
      </c>
      <c r="AE92" s="57" t="s">
        <v>226</v>
      </c>
      <c r="AF92" s="57" t="s">
        <v>12</v>
      </c>
      <c r="AG92" s="57" t="s">
        <v>129</v>
      </c>
      <c r="AH92" s="57" t="s">
        <v>171</v>
      </c>
      <c r="AI92" s="57" t="s">
        <v>75</v>
      </c>
      <c r="AJ92" s="57" t="s">
        <v>164</v>
      </c>
      <c r="AK92" s="57" t="s">
        <v>233</v>
      </c>
      <c r="AL92" s="58" t="s">
        <v>66</v>
      </c>
      <c r="AN92" s="46" t="s">
        <v>148</v>
      </c>
      <c r="AO92" s="47" t="s">
        <v>276</v>
      </c>
      <c r="AP92" s="48">
        <f>L2+(84*L4)</f>
        <v>85</v>
      </c>
    </row>
    <row r="93" spans="1:42" x14ac:dyDescent="0.2">
      <c r="A93" s="1">
        <v>15</v>
      </c>
      <c r="B93" s="8">
        <f>AP81</f>
        <v>74</v>
      </c>
      <c r="C93" s="9">
        <f>AP124</f>
        <v>117</v>
      </c>
      <c r="D93" s="9">
        <f>AP202</f>
        <v>195</v>
      </c>
      <c r="E93" s="9">
        <f>AP263</f>
        <v>256</v>
      </c>
      <c r="F93" s="9">
        <f>AP47</f>
        <v>40</v>
      </c>
      <c r="G93" s="9">
        <f>AP34</f>
        <v>27</v>
      </c>
      <c r="H93" s="9">
        <f>AP180</f>
        <v>173</v>
      </c>
      <c r="I93" s="9">
        <f>AP153</f>
        <v>146</v>
      </c>
      <c r="J93" s="9">
        <f>AP112</f>
        <v>105</v>
      </c>
      <c r="K93" s="9">
        <f>AP93</f>
        <v>86</v>
      </c>
      <c r="L93" s="9">
        <f>AP235</f>
        <v>228</v>
      </c>
      <c r="M93" s="9">
        <f>AP230</f>
        <v>223</v>
      </c>
      <c r="N93" s="9">
        <f>AP14</f>
        <v>7</v>
      </c>
      <c r="O93" s="9">
        <f>AP67</f>
        <v>60</v>
      </c>
      <c r="P93" s="9">
        <f>AP149</f>
        <v>142</v>
      </c>
      <c r="Q93" s="10">
        <f>AP184</f>
        <v>177</v>
      </c>
      <c r="R93" s="2">
        <f t="shared" si="14"/>
        <v>2056</v>
      </c>
      <c r="S93" s="2">
        <f t="shared" si="15"/>
        <v>351576</v>
      </c>
      <c r="V93" s="1">
        <v>15</v>
      </c>
      <c r="W93" s="56" t="s">
        <v>139</v>
      </c>
      <c r="X93" s="57" t="s">
        <v>97</v>
      </c>
      <c r="Y93" s="57" t="s">
        <v>43</v>
      </c>
      <c r="Z93" s="57" t="s">
        <v>258</v>
      </c>
      <c r="AA93" s="57" t="s">
        <v>35</v>
      </c>
      <c r="AB93" s="57" t="s">
        <v>202</v>
      </c>
      <c r="AC93" s="57" t="s">
        <v>195</v>
      </c>
      <c r="AD93" s="57" t="s">
        <v>106</v>
      </c>
      <c r="AE93" s="57" t="s">
        <v>192</v>
      </c>
      <c r="AF93" s="57" t="s">
        <v>107</v>
      </c>
      <c r="AG93" s="57" t="s">
        <v>38</v>
      </c>
      <c r="AH93" s="57" t="s">
        <v>201</v>
      </c>
      <c r="AI93" s="57" t="s">
        <v>44</v>
      </c>
      <c r="AJ93" s="57" t="s">
        <v>255</v>
      </c>
      <c r="AK93" s="57" t="s">
        <v>138</v>
      </c>
      <c r="AL93" s="58" t="s">
        <v>100</v>
      </c>
      <c r="AN93" s="46" t="s">
        <v>107</v>
      </c>
      <c r="AO93" s="47" t="s">
        <v>276</v>
      </c>
      <c r="AP93" s="48">
        <f>L2+(85*L4)</f>
        <v>86</v>
      </c>
    </row>
    <row r="94" spans="1:42" x14ac:dyDescent="0.2">
      <c r="A94" s="1">
        <v>16</v>
      </c>
      <c r="B94" s="11">
        <f>AP94</f>
        <v>87</v>
      </c>
      <c r="C94" s="12">
        <f>AP115</f>
        <v>108</v>
      </c>
      <c r="D94" s="12">
        <f>AP229</f>
        <v>222</v>
      </c>
      <c r="E94" s="12">
        <f>AP232</f>
        <v>225</v>
      </c>
      <c r="F94" s="12">
        <f>AP64</f>
        <v>57</v>
      </c>
      <c r="G94" s="12">
        <f>AP13</f>
        <v>6</v>
      </c>
      <c r="H94" s="12">
        <f>AP187</f>
        <v>180</v>
      </c>
      <c r="I94" s="12">
        <f>AP150</f>
        <v>143</v>
      </c>
      <c r="J94" s="12">
        <f>AP127</f>
        <v>120</v>
      </c>
      <c r="K94" s="12">
        <f>AP82</f>
        <v>75</v>
      </c>
      <c r="L94" s="12">
        <f>AP260</f>
        <v>253</v>
      </c>
      <c r="M94" s="12">
        <f>AP201</f>
        <v>194</v>
      </c>
      <c r="N94" s="12">
        <f>AP33</f>
        <v>26</v>
      </c>
      <c r="O94" s="12">
        <f>AP44</f>
        <v>37</v>
      </c>
      <c r="P94" s="12">
        <f>AP154</f>
        <v>147</v>
      </c>
      <c r="Q94" s="13">
        <f>AP183</f>
        <v>176</v>
      </c>
      <c r="R94" s="2">
        <f t="shared" si="14"/>
        <v>2056</v>
      </c>
      <c r="S94" s="2">
        <f t="shared" si="15"/>
        <v>351576</v>
      </c>
      <c r="V94" s="1">
        <v>16</v>
      </c>
      <c r="W94" s="59" t="s">
        <v>9</v>
      </c>
      <c r="X94" s="60" t="s">
        <v>219</v>
      </c>
      <c r="Y94" s="60" t="s">
        <v>166</v>
      </c>
      <c r="Z94" s="60" t="s">
        <v>128</v>
      </c>
      <c r="AA94" s="60" t="s">
        <v>157</v>
      </c>
      <c r="AB94" s="60" t="s">
        <v>72</v>
      </c>
      <c r="AC94" s="60" t="s">
        <v>65</v>
      </c>
      <c r="AD94" s="60" t="s">
        <v>228</v>
      </c>
      <c r="AE94" s="60" t="s">
        <v>62</v>
      </c>
      <c r="AF94" s="60" t="s">
        <v>229</v>
      </c>
      <c r="AG94" s="60" t="s">
        <v>160</v>
      </c>
      <c r="AH94" s="60" t="s">
        <v>71</v>
      </c>
      <c r="AI94" s="60" t="s">
        <v>167</v>
      </c>
      <c r="AJ94" s="60" t="s">
        <v>125</v>
      </c>
      <c r="AK94" s="60" t="s">
        <v>8</v>
      </c>
      <c r="AL94" s="61" t="s">
        <v>222</v>
      </c>
      <c r="AN94" s="46" t="s">
        <v>9</v>
      </c>
      <c r="AO94" s="47" t="s">
        <v>276</v>
      </c>
      <c r="AP94" s="48">
        <f>L2+(86*L4)</f>
        <v>87</v>
      </c>
    </row>
    <row r="95" spans="1:42" x14ac:dyDescent="0.2">
      <c r="A95" s="3" t="s">
        <v>0</v>
      </c>
      <c r="B95" s="2">
        <f>SUM(B79:B94)</f>
        <v>2040</v>
      </c>
      <c r="C95" s="2">
        <f t="shared" ref="C95:Q95" si="16">SUM(C79:C94)</f>
        <v>2056</v>
      </c>
      <c r="D95" s="2">
        <f t="shared" si="16"/>
        <v>2056</v>
      </c>
      <c r="E95" s="2">
        <f t="shared" si="16"/>
        <v>2056</v>
      </c>
      <c r="F95" s="2">
        <f t="shared" si="16"/>
        <v>2056</v>
      </c>
      <c r="G95" s="2">
        <f t="shared" si="16"/>
        <v>2056</v>
      </c>
      <c r="H95" s="2">
        <f t="shared" si="16"/>
        <v>2056</v>
      </c>
      <c r="I95" s="2">
        <f t="shared" si="16"/>
        <v>2056</v>
      </c>
      <c r="J95" s="2">
        <f t="shared" si="16"/>
        <v>2056</v>
      </c>
      <c r="K95" s="2">
        <f t="shared" si="16"/>
        <v>2056</v>
      </c>
      <c r="L95" s="2">
        <f t="shared" si="16"/>
        <v>2056</v>
      </c>
      <c r="M95" s="2">
        <f t="shared" si="16"/>
        <v>2056</v>
      </c>
      <c r="N95" s="2">
        <f t="shared" si="16"/>
        <v>2056</v>
      </c>
      <c r="O95" s="2">
        <f t="shared" si="16"/>
        <v>2056</v>
      </c>
      <c r="P95" s="2">
        <f t="shared" si="16"/>
        <v>2056</v>
      </c>
      <c r="Q95" s="2">
        <f t="shared" si="16"/>
        <v>2056</v>
      </c>
      <c r="AN95" s="46" t="s">
        <v>238</v>
      </c>
      <c r="AO95" s="47" t="s">
        <v>276</v>
      </c>
      <c r="AP95" s="48">
        <f>L2+(87*L4)</f>
        <v>88</v>
      </c>
    </row>
    <row r="96" spans="1:42" x14ac:dyDescent="0.2">
      <c r="A96" s="3" t="s">
        <v>1</v>
      </c>
      <c r="B96" s="2">
        <f>SUMSQ(B79:B94)</f>
        <v>351128</v>
      </c>
      <c r="C96" s="2">
        <f t="shared" ref="C96:E96" si="17">SUMSQ(C79:C94)</f>
        <v>351576</v>
      </c>
      <c r="D96" s="2">
        <f t="shared" si="17"/>
        <v>351576</v>
      </c>
      <c r="E96" s="2">
        <f t="shared" si="17"/>
        <v>351576</v>
      </c>
      <c r="F96" s="2">
        <f>SUMSQ(F79:F94)</f>
        <v>351576</v>
      </c>
      <c r="G96" s="2">
        <f t="shared" ref="G96:Q96" si="18">SUMSQ(G79:G94)</f>
        <v>351576</v>
      </c>
      <c r="H96" s="2">
        <f t="shared" si="18"/>
        <v>351576</v>
      </c>
      <c r="I96" s="2">
        <f t="shared" si="18"/>
        <v>351576</v>
      </c>
      <c r="J96" s="2">
        <f t="shared" si="18"/>
        <v>351576</v>
      </c>
      <c r="K96" s="2">
        <f t="shared" si="18"/>
        <v>351576</v>
      </c>
      <c r="L96" s="2">
        <f t="shared" si="18"/>
        <v>351576</v>
      </c>
      <c r="M96" s="2">
        <f t="shared" si="18"/>
        <v>351576</v>
      </c>
      <c r="N96" s="2">
        <f t="shared" si="18"/>
        <v>351576</v>
      </c>
      <c r="O96" s="2">
        <f t="shared" si="18"/>
        <v>351576</v>
      </c>
      <c r="P96" s="2">
        <f t="shared" si="18"/>
        <v>351576</v>
      </c>
      <c r="Q96" s="2">
        <f t="shared" si="18"/>
        <v>351576</v>
      </c>
      <c r="AN96" s="46" t="s">
        <v>253</v>
      </c>
      <c r="AO96" s="47" t="s">
        <v>276</v>
      </c>
      <c r="AP96" s="48">
        <f>L2+(88*L4)</f>
        <v>89</v>
      </c>
    </row>
    <row r="97" spans="1:42" x14ac:dyDescent="0.2">
      <c r="A97" s="3" t="s">
        <v>262</v>
      </c>
      <c r="B97" s="14">
        <f>SUMSQ(B79,C79,D79,E79,F79,G79,H79,I79,I80,H80,G80,F80,E80,D80,C80,B80)</f>
        <v>351128</v>
      </c>
      <c r="C97" s="14">
        <f>SUMSQ(J79,K79,L79,M79,N79,O79,P79,Q79,Q80,P80,O80,N80,M80,L80,K80,J80)</f>
        <v>351576</v>
      </c>
      <c r="D97" s="14">
        <f>SUMSQ(B81,C81,D81,E81,F81,G81,H81,I81,I82,H82,G82,F82,E82,D82,C82,B82)</f>
        <v>351576</v>
      </c>
      <c r="E97" s="14">
        <f>SUMSQ(J81,K81,L81,M81,N81,O81,P81,Q81,Q82,P82,O82,N82,M82,L82,K82,J82)</f>
        <v>351576</v>
      </c>
      <c r="F97" s="14">
        <f>SUMSQ(B83,C83,D83,E83,F83,G83,H83,I83,I84,H84,G84,F84,E84,D84,C84,B84)</f>
        <v>351576</v>
      </c>
      <c r="G97" s="14">
        <f>SUMSQ(J83,K83,L83,M83,N83,O83,P83,Q83,Q84,P84,O84,N84,M84,L84,K84,J84)</f>
        <v>351576</v>
      </c>
      <c r="H97" s="14">
        <f>SUMSQ(B85,C85,D85,E85,F85,G85,H85,I85,I86,H86,G86,F86,E86,D86,C86,B86)</f>
        <v>351576</v>
      </c>
      <c r="I97" s="14">
        <f>SUMSQ(J85,K85,L85,M85,N85,O85,P85,Q85,Q86,P86,O86,N86,M86,L86,K86,J86)</f>
        <v>351576</v>
      </c>
      <c r="J97" s="14">
        <f>SUMSQ(B87,C87,D87,E87,F87,G87,H87,I87,I88,H88,G88,F88,E88,D88,C88,B88)</f>
        <v>351576</v>
      </c>
      <c r="K97" s="14">
        <f>SUMSQ(J87,K87,L87,M87,N87,O87,P87,Q87,Q88,P88,O88,N88,M88,L88,K88,J88)</f>
        <v>351576</v>
      </c>
      <c r="L97" s="14">
        <f>SUMSQ(B89,C89,D89,E89,F89,G89,H89,I89,I90,H90,G90,F90,E90,D90,C90,B90)</f>
        <v>351576</v>
      </c>
      <c r="M97" s="14">
        <f>SUMSQ(J89,K89,L89,M89,N89,O89,P89,Q89,Q90,P90,O90,N90,M90,L90,K90,J90)</f>
        <v>351576</v>
      </c>
      <c r="N97" s="14">
        <f>SUMSQ(B91,C91,D91,E91,F91,G91,H91,I91,I92,H92,G92,F92,E92,D92,C92,B92)</f>
        <v>351576</v>
      </c>
      <c r="O97" s="14">
        <f>SUMSQ(J91,K91,L91,M91,N91,O91,P91,Q91,Q92,P92,O92,N92,M92,L92,K92,J92)</f>
        <v>351576</v>
      </c>
      <c r="P97" s="14">
        <f>SUMSQ(B93,C93,D93,E93,F93,G93,H93,I93,I94,H94,G94,F94,E94,D94,C94,B94)</f>
        <v>351576</v>
      </c>
      <c r="Q97" s="14">
        <f>SUMSQ(J93,K93,L93,M93,N93,O93,P93,Q93,Q94,P94,O94,N94,M94,L94,K94,J94)</f>
        <v>351576</v>
      </c>
      <c r="V97" s="3" t="s">
        <v>3</v>
      </c>
      <c r="W97" s="53" t="s">
        <v>88</v>
      </c>
      <c r="X97" s="54" t="s">
        <v>20</v>
      </c>
      <c r="Y97" s="54" t="s">
        <v>30</v>
      </c>
      <c r="Z97" s="54" t="s">
        <v>78</v>
      </c>
      <c r="AA97" s="54" t="s">
        <v>42</v>
      </c>
      <c r="AB97" s="54" t="s">
        <v>127</v>
      </c>
      <c r="AC97" s="54" t="s">
        <v>101</v>
      </c>
      <c r="AD97" s="54" t="s">
        <v>68</v>
      </c>
      <c r="AE97" s="54" t="s">
        <v>186</v>
      </c>
      <c r="AF97" s="54" t="s">
        <v>235</v>
      </c>
      <c r="AG97" s="54" t="s">
        <v>245</v>
      </c>
      <c r="AH97" s="54" t="s">
        <v>177</v>
      </c>
      <c r="AI97" s="54" t="s">
        <v>197</v>
      </c>
      <c r="AJ97" s="54" t="s">
        <v>164</v>
      </c>
      <c r="AK97" s="54" t="s">
        <v>138</v>
      </c>
      <c r="AL97" s="55" t="s">
        <v>222</v>
      </c>
      <c r="AN97" s="46" t="s">
        <v>26</v>
      </c>
      <c r="AO97" s="47" t="s">
        <v>276</v>
      </c>
      <c r="AP97" s="48">
        <f>L2+(89*L4)</f>
        <v>90</v>
      </c>
    </row>
    <row r="98" spans="1:42" x14ac:dyDescent="0.2">
      <c r="A98" s="3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V98" s="3" t="s">
        <v>4</v>
      </c>
      <c r="W98" s="59" t="s">
        <v>9</v>
      </c>
      <c r="X98" s="60" t="s">
        <v>97</v>
      </c>
      <c r="Y98" s="60" t="s">
        <v>3</v>
      </c>
      <c r="Z98" s="60" t="s">
        <v>31</v>
      </c>
      <c r="AA98" s="60" t="s">
        <v>122</v>
      </c>
      <c r="AB98" s="60" t="s">
        <v>49</v>
      </c>
      <c r="AC98" s="60" t="s">
        <v>55</v>
      </c>
      <c r="AD98" s="60" t="s">
        <v>116</v>
      </c>
      <c r="AE98" s="60" t="s">
        <v>234</v>
      </c>
      <c r="AF98" s="60" t="s">
        <v>189</v>
      </c>
      <c r="AG98" s="60" t="s">
        <v>168</v>
      </c>
      <c r="AH98" s="60" t="s">
        <v>256</v>
      </c>
      <c r="AI98" s="60" t="s">
        <v>149</v>
      </c>
      <c r="AJ98" s="60" t="s">
        <v>209</v>
      </c>
      <c r="AK98" s="60" t="s">
        <v>215</v>
      </c>
      <c r="AL98" s="61" t="s">
        <v>143</v>
      </c>
      <c r="AN98" s="46" t="s">
        <v>124</v>
      </c>
      <c r="AO98" s="47" t="s">
        <v>276</v>
      </c>
      <c r="AP98" s="48">
        <f>L2+(90*L4)</f>
        <v>91</v>
      </c>
    </row>
    <row r="99" spans="1:42" x14ac:dyDescent="0.2">
      <c r="A99" s="3" t="s">
        <v>3</v>
      </c>
      <c r="B99" s="15">
        <f>B79</f>
        <v>11</v>
      </c>
      <c r="C99" s="15">
        <f>C80</f>
        <v>41</v>
      </c>
      <c r="D99" s="15">
        <f>D81</f>
        <v>109</v>
      </c>
      <c r="E99" s="15">
        <f>E82</f>
        <v>79</v>
      </c>
      <c r="F99" s="15">
        <f>F83</f>
        <v>81</v>
      </c>
      <c r="G99" s="15">
        <f>G84</f>
        <v>115</v>
      </c>
      <c r="H99" s="15">
        <f>H85</f>
        <v>55</v>
      </c>
      <c r="I99" s="15">
        <f>I86</f>
        <v>21</v>
      </c>
      <c r="J99" s="15">
        <f>J87</f>
        <v>178</v>
      </c>
      <c r="K99" s="15">
        <f>K88</f>
        <v>148</v>
      </c>
      <c r="L99" s="15">
        <f>L89</f>
        <v>216</v>
      </c>
      <c r="M99" s="15">
        <f>M90</f>
        <v>246</v>
      </c>
      <c r="N99" s="15">
        <f>N91</f>
        <v>236</v>
      </c>
      <c r="O99" s="15">
        <f>O92</f>
        <v>202</v>
      </c>
      <c r="P99" s="15">
        <f>P93</f>
        <v>142</v>
      </c>
      <c r="Q99" s="16">
        <f>Q94</f>
        <v>176</v>
      </c>
      <c r="R99" s="2">
        <f>SUM(B99:Q99)</f>
        <v>2056</v>
      </c>
      <c r="S99" s="2">
        <f>SUMSQ(B99:Q99)</f>
        <v>351576</v>
      </c>
      <c r="T99" s="2">
        <f>B99^3+C99^3+D99^3+E99^3+F99^3+G99^3+H99^3+I99^3+J99^3+K99^3+L99^3+M99^3+N99^3+O99^3+P99^3+Q99^3</f>
        <v>67634176</v>
      </c>
      <c r="W99" s="2" t="s">
        <v>263</v>
      </c>
      <c r="AN99" s="46" t="s">
        <v>163</v>
      </c>
      <c r="AO99" s="47" t="s">
        <v>276</v>
      </c>
      <c r="AP99" s="48">
        <f>L2+(91*L4)</f>
        <v>92</v>
      </c>
    </row>
    <row r="100" spans="1:42" x14ac:dyDescent="0.2">
      <c r="A100" s="3" t="s">
        <v>4</v>
      </c>
      <c r="B100" s="15">
        <f>B94</f>
        <v>87</v>
      </c>
      <c r="C100" s="15">
        <f>C93</f>
        <v>117</v>
      </c>
      <c r="D100" s="15">
        <f>D92</f>
        <v>49</v>
      </c>
      <c r="E100" s="15">
        <f>E91</f>
        <v>19</v>
      </c>
      <c r="F100" s="15">
        <f>F90</f>
        <v>13</v>
      </c>
      <c r="G100" s="15">
        <f>G89</f>
        <v>47</v>
      </c>
      <c r="H100" s="15">
        <f>H88</f>
        <v>107</v>
      </c>
      <c r="I100" s="15">
        <f>I87</f>
        <v>73</v>
      </c>
      <c r="J100" s="15">
        <f>J86</f>
        <v>238</v>
      </c>
      <c r="K100" s="15">
        <f>K85</f>
        <v>208</v>
      </c>
      <c r="L100" s="15">
        <f>L84</f>
        <v>140</v>
      </c>
      <c r="M100" s="15">
        <f>M83</f>
        <v>170</v>
      </c>
      <c r="N100" s="15">
        <f>N82</f>
        <v>184</v>
      </c>
      <c r="O100" s="15">
        <f>O81</f>
        <v>150</v>
      </c>
      <c r="P100" s="15">
        <f>P80</f>
        <v>210</v>
      </c>
      <c r="Q100" s="16">
        <f>Q79</f>
        <v>244</v>
      </c>
      <c r="R100" s="2">
        <f>SUM(B100:Q100)</f>
        <v>2056</v>
      </c>
      <c r="S100" s="2">
        <f>SUMSQ(B100:Q100)</f>
        <v>351576</v>
      </c>
      <c r="T100" s="2">
        <f>B100^3+C100^3+D100^3+E100^3+F100^3+G100^3+H100^3+I100^3+J100^3+K100^3+L100^3+M100^3+N100^3+O100^3+P100^3+Q100^3</f>
        <v>67634176</v>
      </c>
      <c r="AN100" s="46" t="s">
        <v>86</v>
      </c>
      <c r="AO100" s="47" t="s">
        <v>276</v>
      </c>
      <c r="AP100" s="48">
        <f>L2+(92*L4)</f>
        <v>93</v>
      </c>
    </row>
    <row r="101" spans="1:42" x14ac:dyDescent="0.2"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T101" s="14"/>
      <c r="V101" s="1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65"/>
      <c r="AI101" s="65"/>
      <c r="AJ101" s="65"/>
      <c r="AK101" s="65"/>
      <c r="AL101" s="65"/>
      <c r="AN101" s="46" t="s">
        <v>188</v>
      </c>
      <c r="AO101" s="47" t="s">
        <v>276</v>
      </c>
      <c r="AP101" s="48">
        <f>L2+(93*L4)</f>
        <v>94</v>
      </c>
    </row>
    <row r="102" spans="1:42" x14ac:dyDescent="0.2">
      <c r="B102" s="64"/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T102" s="14"/>
      <c r="V102" s="1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  <c r="AI102" s="65"/>
      <c r="AJ102" s="65"/>
      <c r="AK102" s="65"/>
      <c r="AL102" s="65"/>
      <c r="AN102" s="46" t="s">
        <v>223</v>
      </c>
      <c r="AO102" s="47" t="s">
        <v>276</v>
      </c>
      <c r="AP102" s="48">
        <f>L2+(94*L4)</f>
        <v>95</v>
      </c>
    </row>
    <row r="103" spans="1:42" x14ac:dyDescent="0.2">
      <c r="B103" s="64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T103" s="14"/>
      <c r="V103" s="1"/>
      <c r="W103" s="65"/>
      <c r="X103" s="65"/>
      <c r="Y103" s="65"/>
      <c r="Z103" s="65"/>
      <c r="AA103" s="65"/>
      <c r="AB103" s="65"/>
      <c r="AC103" s="65"/>
      <c r="AD103" s="65"/>
      <c r="AE103" s="65"/>
      <c r="AF103" s="65"/>
      <c r="AG103" s="65"/>
      <c r="AH103" s="65"/>
      <c r="AI103" s="65"/>
      <c r="AJ103" s="65"/>
      <c r="AK103" s="65"/>
      <c r="AL103" s="65"/>
      <c r="AN103" s="46" t="s">
        <v>59</v>
      </c>
      <c r="AO103" s="47" t="s">
        <v>276</v>
      </c>
      <c r="AP103" s="48">
        <f>L2+(95*L4)</f>
        <v>96</v>
      </c>
    </row>
    <row r="104" spans="1:42" x14ac:dyDescent="0.2">
      <c r="A104" s="3"/>
      <c r="AN104" s="46" t="s">
        <v>103</v>
      </c>
      <c r="AO104" s="47" t="s">
        <v>276</v>
      </c>
      <c r="AP104" s="48">
        <f>L2+(96*L4)</f>
        <v>97</v>
      </c>
    </row>
    <row r="105" spans="1:42" x14ac:dyDescent="0.2">
      <c r="A105" s="3"/>
      <c r="AN105" s="46" t="s">
        <v>144</v>
      </c>
      <c r="AO105" s="47" t="s">
        <v>276</v>
      </c>
      <c r="AP105" s="48">
        <f>L2+(97*L4)</f>
        <v>98</v>
      </c>
    </row>
    <row r="106" spans="1:42" x14ac:dyDescent="0.2">
      <c r="A106" s="3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AN106" s="46" t="s">
        <v>242</v>
      </c>
      <c r="AO106" s="47" t="s">
        <v>276</v>
      </c>
      <c r="AP106" s="48">
        <f>L2+(98*L4)</f>
        <v>99</v>
      </c>
    </row>
    <row r="107" spans="1:42" x14ac:dyDescent="0.2">
      <c r="A107" s="3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AN107" s="46" t="s">
        <v>13</v>
      </c>
      <c r="AO107" s="47" t="s">
        <v>276</v>
      </c>
      <c r="AP107" s="48">
        <f>L2+(99*L4)</f>
        <v>100</v>
      </c>
    </row>
    <row r="108" spans="1:42" x14ac:dyDescent="0.2">
      <c r="R108" s="4"/>
      <c r="S108" s="4"/>
      <c r="T108" s="4"/>
      <c r="AN108" s="46" t="s">
        <v>205</v>
      </c>
      <c r="AO108" s="47" t="s">
        <v>276</v>
      </c>
      <c r="AP108" s="48">
        <f>L2+(100*L4)</f>
        <v>101</v>
      </c>
    </row>
    <row r="109" spans="1:42" x14ac:dyDescent="0.2">
      <c r="A109" s="3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AN109" s="46" t="s">
        <v>39</v>
      </c>
      <c r="AO109" s="47" t="s">
        <v>276</v>
      </c>
      <c r="AP109" s="48">
        <f>L2+(101*L4)</f>
        <v>102</v>
      </c>
    </row>
    <row r="110" spans="1:42" x14ac:dyDescent="0.2">
      <c r="A110" s="3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AN110" s="46" t="s">
        <v>74</v>
      </c>
      <c r="AO110" s="47" t="s">
        <v>276</v>
      </c>
      <c r="AP110" s="48">
        <f>L2+(102*L4)</f>
        <v>103</v>
      </c>
    </row>
    <row r="111" spans="1:42" x14ac:dyDescent="0.2">
      <c r="A111" s="3"/>
      <c r="B111" s="17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AN111" s="46" t="s">
        <v>178</v>
      </c>
      <c r="AO111" s="47" t="s">
        <v>276</v>
      </c>
      <c r="AP111" s="48">
        <f>L2+(103*L4)</f>
        <v>104</v>
      </c>
    </row>
    <row r="112" spans="1:42" x14ac:dyDescent="0.2">
      <c r="A112" s="3"/>
      <c r="B112" s="17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AN112" s="46" t="s">
        <v>192</v>
      </c>
      <c r="AO112" s="47" t="s">
        <v>276</v>
      </c>
      <c r="AP112" s="48">
        <f>L2+(104*L4)</f>
        <v>105</v>
      </c>
    </row>
    <row r="113" spans="40:42" x14ac:dyDescent="0.2">
      <c r="AN113" s="46" t="s">
        <v>90</v>
      </c>
      <c r="AO113" s="47" t="s">
        <v>276</v>
      </c>
      <c r="AP113" s="48">
        <f>L2+(105*L4)</f>
        <v>106</v>
      </c>
    </row>
    <row r="114" spans="40:42" x14ac:dyDescent="0.2">
      <c r="AN114" s="46" t="s">
        <v>55</v>
      </c>
      <c r="AO114" s="47" t="s">
        <v>276</v>
      </c>
      <c r="AP114" s="48">
        <f>L2+(106*L4)</f>
        <v>107</v>
      </c>
    </row>
    <row r="115" spans="40:42" x14ac:dyDescent="0.2">
      <c r="AN115" s="46" t="s">
        <v>219</v>
      </c>
      <c r="AO115" s="47" t="s">
        <v>276</v>
      </c>
      <c r="AP115" s="48">
        <f>L2+(107*L4)</f>
        <v>108</v>
      </c>
    </row>
    <row r="116" spans="40:42" x14ac:dyDescent="0.2">
      <c r="AN116" s="46" t="s">
        <v>30</v>
      </c>
      <c r="AO116" s="47" t="s">
        <v>276</v>
      </c>
      <c r="AP116" s="48">
        <f>L2+(108*L4)</f>
        <v>109</v>
      </c>
    </row>
    <row r="117" spans="40:42" x14ac:dyDescent="0.2">
      <c r="AN117" s="46" t="s">
        <v>257</v>
      </c>
      <c r="AO117" s="47" t="s">
        <v>276</v>
      </c>
      <c r="AP117" s="48">
        <f>L2+(109*L4)</f>
        <v>110</v>
      </c>
    </row>
    <row r="118" spans="40:42" x14ac:dyDescent="0.2">
      <c r="AN118" s="46" t="s">
        <v>159</v>
      </c>
      <c r="AO118" s="47" t="s">
        <v>276</v>
      </c>
      <c r="AP118" s="48">
        <f>L2+(110*L4)</f>
        <v>111</v>
      </c>
    </row>
    <row r="119" spans="40:42" x14ac:dyDescent="0.2">
      <c r="AN119" s="46" t="s">
        <v>120</v>
      </c>
      <c r="AO119" s="47" t="s">
        <v>276</v>
      </c>
      <c r="AP119" s="48">
        <f>L2+(111*L4)</f>
        <v>112</v>
      </c>
    </row>
    <row r="120" spans="40:42" x14ac:dyDescent="0.2">
      <c r="AN120" s="46" t="s">
        <v>250</v>
      </c>
      <c r="AO120" s="47" t="s">
        <v>276</v>
      </c>
      <c r="AP120" s="48">
        <f>L2+(112*L4)</f>
        <v>113</v>
      </c>
    </row>
    <row r="121" spans="40:42" x14ac:dyDescent="0.2">
      <c r="AN121" s="46" t="s">
        <v>37</v>
      </c>
      <c r="AO121" s="47" t="s">
        <v>276</v>
      </c>
      <c r="AP121" s="48">
        <f>L2+(113*L4)</f>
        <v>114</v>
      </c>
    </row>
    <row r="122" spans="40:42" x14ac:dyDescent="0.2">
      <c r="AN122" s="46" t="s">
        <v>127</v>
      </c>
      <c r="AO122" s="47" t="s">
        <v>276</v>
      </c>
      <c r="AP122" s="48">
        <f>L2+(114*L4)</f>
        <v>115</v>
      </c>
    </row>
    <row r="123" spans="40:42" x14ac:dyDescent="0.2">
      <c r="AN123" s="46" t="s">
        <v>152</v>
      </c>
      <c r="AO123" s="47" t="s">
        <v>276</v>
      </c>
      <c r="AP123" s="48">
        <f>L2+(115*L4)</f>
        <v>116</v>
      </c>
    </row>
    <row r="124" spans="40:42" x14ac:dyDescent="0.2">
      <c r="AN124" s="46" t="s">
        <v>97</v>
      </c>
      <c r="AO124" s="47" t="s">
        <v>276</v>
      </c>
      <c r="AP124" s="48">
        <f>L2+(116*L4)</f>
        <v>117</v>
      </c>
    </row>
    <row r="125" spans="40:42" x14ac:dyDescent="0.2">
      <c r="AN125" s="46" t="s">
        <v>185</v>
      </c>
      <c r="AO125" s="47" t="s">
        <v>276</v>
      </c>
      <c r="AP125" s="48">
        <f>L2+(117*L4)</f>
        <v>118</v>
      </c>
    </row>
    <row r="126" spans="40:42" x14ac:dyDescent="0.2">
      <c r="AN126" s="46" t="s">
        <v>212</v>
      </c>
      <c r="AO126" s="47" t="s">
        <v>276</v>
      </c>
      <c r="AP126" s="48">
        <f>L2+(118*L4)</f>
        <v>119</v>
      </c>
    </row>
    <row r="127" spans="40:42" x14ac:dyDescent="0.2">
      <c r="AN127" s="46" t="s">
        <v>62</v>
      </c>
      <c r="AO127" s="47" t="s">
        <v>276</v>
      </c>
      <c r="AP127" s="48">
        <f>L2+(119*L4)</f>
        <v>120</v>
      </c>
    </row>
    <row r="128" spans="40:42" x14ac:dyDescent="0.2">
      <c r="AN128" s="46" t="s">
        <v>47</v>
      </c>
      <c r="AO128" s="47" t="s">
        <v>276</v>
      </c>
      <c r="AP128" s="48">
        <f>L2+(120*L4)</f>
        <v>121</v>
      </c>
    </row>
    <row r="129" spans="40:42" x14ac:dyDescent="0.2">
      <c r="AN129" s="46" t="s">
        <v>196</v>
      </c>
      <c r="AO129" s="47" t="s">
        <v>276</v>
      </c>
      <c r="AP129" s="48">
        <f>L2+(121*L4)</f>
        <v>122</v>
      </c>
    </row>
    <row r="130" spans="40:42" x14ac:dyDescent="0.2">
      <c r="AN130" s="46" t="s">
        <v>169</v>
      </c>
      <c r="AO130" s="47" t="s">
        <v>276</v>
      </c>
      <c r="AP130" s="48">
        <f>L2+(122*L4)</f>
        <v>123</v>
      </c>
    </row>
    <row r="131" spans="40:42" x14ac:dyDescent="0.2">
      <c r="AN131" s="46" t="s">
        <v>82</v>
      </c>
      <c r="AO131" s="47" t="s">
        <v>276</v>
      </c>
      <c r="AP131" s="48">
        <f>L2+(123*L4)</f>
        <v>124</v>
      </c>
    </row>
    <row r="132" spans="40:42" x14ac:dyDescent="0.2">
      <c r="AN132" s="46" t="s">
        <v>135</v>
      </c>
      <c r="AO132" s="47" t="s">
        <v>276</v>
      </c>
      <c r="AP132" s="48">
        <f>L2+(124*L4)</f>
        <v>125</v>
      </c>
    </row>
    <row r="133" spans="40:42" x14ac:dyDescent="0.2">
      <c r="AN133" s="46" t="s">
        <v>112</v>
      </c>
      <c r="AO133" s="47" t="s">
        <v>276</v>
      </c>
      <c r="AP133" s="48">
        <f>L2+(125*L4)</f>
        <v>126</v>
      </c>
    </row>
    <row r="134" spans="40:42" x14ac:dyDescent="0.2">
      <c r="AN134" s="46" t="s">
        <v>22</v>
      </c>
      <c r="AO134" s="47" t="s">
        <v>276</v>
      </c>
      <c r="AP134" s="48">
        <f>L2+(126*L4)</f>
        <v>127</v>
      </c>
    </row>
    <row r="135" spans="40:42" x14ac:dyDescent="0.2">
      <c r="AN135" s="46" t="s">
        <v>233</v>
      </c>
      <c r="AO135" s="47" t="s">
        <v>276</v>
      </c>
      <c r="AP135" s="48">
        <f>L2+(127*L4)</f>
        <v>128</v>
      </c>
    </row>
    <row r="136" spans="40:42" x14ac:dyDescent="0.2">
      <c r="AN136" s="46" t="s">
        <v>32</v>
      </c>
      <c r="AO136" s="47" t="s">
        <v>276</v>
      </c>
      <c r="AP136" s="48">
        <f>L2+(128*L4)</f>
        <v>129</v>
      </c>
    </row>
    <row r="137" spans="40:42" x14ac:dyDescent="0.2">
      <c r="AN137" s="46" t="s">
        <v>243</v>
      </c>
      <c r="AO137" s="47" t="s">
        <v>276</v>
      </c>
      <c r="AP137" s="48">
        <f>L2+(129*L4)</f>
        <v>130</v>
      </c>
    </row>
    <row r="138" spans="40:42" x14ac:dyDescent="0.2">
      <c r="AN138" s="46" t="s">
        <v>153</v>
      </c>
      <c r="AO138" s="47" t="s">
        <v>276</v>
      </c>
      <c r="AP138" s="48">
        <f>L2+(130*L4)</f>
        <v>131</v>
      </c>
    </row>
    <row r="139" spans="40:42" x14ac:dyDescent="0.2">
      <c r="AN139" s="46" t="s">
        <v>130</v>
      </c>
      <c r="AO139" s="47" t="s">
        <v>276</v>
      </c>
      <c r="AP139" s="48">
        <f>L2+(131*L4)</f>
        <v>132</v>
      </c>
    </row>
    <row r="140" spans="40:42" x14ac:dyDescent="0.2">
      <c r="AN140" s="46" t="s">
        <v>182</v>
      </c>
      <c r="AO140" s="47" t="s">
        <v>276</v>
      </c>
      <c r="AP140" s="48">
        <f>L2+(132*L4)</f>
        <v>133</v>
      </c>
    </row>
    <row r="141" spans="40:42" x14ac:dyDescent="0.2">
      <c r="AN141" s="46" t="s">
        <v>96</v>
      </c>
      <c r="AO141" s="47" t="s">
        <v>276</v>
      </c>
      <c r="AP141" s="48">
        <f>L2+(133*L4)</f>
        <v>134</v>
      </c>
    </row>
    <row r="142" spans="40:42" x14ac:dyDescent="0.2">
      <c r="AN142" s="46" t="s">
        <v>69</v>
      </c>
      <c r="AO142" s="47" t="s">
        <v>276</v>
      </c>
      <c r="AP142" s="48">
        <f>L2+(134*L4)</f>
        <v>135</v>
      </c>
    </row>
    <row r="143" spans="40:42" x14ac:dyDescent="0.2">
      <c r="AN143" s="46" t="s">
        <v>217</v>
      </c>
      <c r="AO143" s="47" t="s">
        <v>276</v>
      </c>
      <c r="AP143" s="48">
        <f>L2+(135*L4)</f>
        <v>136</v>
      </c>
    </row>
    <row r="144" spans="40:42" x14ac:dyDescent="0.2">
      <c r="AN144" s="46" t="s">
        <v>203</v>
      </c>
      <c r="AO144" s="47" t="s">
        <v>276</v>
      </c>
      <c r="AP144" s="48">
        <f>L2+(136*L4)</f>
        <v>137</v>
      </c>
    </row>
    <row r="145" spans="40:42" x14ac:dyDescent="0.2">
      <c r="AN145" s="46" t="s">
        <v>52</v>
      </c>
      <c r="AO145" s="47" t="s">
        <v>276</v>
      </c>
      <c r="AP145" s="48">
        <f>L2+(137*L4)</f>
        <v>138</v>
      </c>
    </row>
    <row r="146" spans="40:42" x14ac:dyDescent="0.2">
      <c r="AN146" s="46" t="s">
        <v>79</v>
      </c>
      <c r="AO146" s="47" t="s">
        <v>276</v>
      </c>
      <c r="AP146" s="48">
        <f>L2+(138*L4)</f>
        <v>139</v>
      </c>
    </row>
    <row r="147" spans="40:42" x14ac:dyDescent="0.2">
      <c r="AN147" s="46" t="s">
        <v>168</v>
      </c>
      <c r="AO147" s="47" t="s">
        <v>276</v>
      </c>
      <c r="AP147" s="48">
        <f>L2+(139*L4)</f>
        <v>140</v>
      </c>
    </row>
    <row r="148" spans="40:42" x14ac:dyDescent="0.2">
      <c r="AN148" s="46" t="s">
        <v>113</v>
      </c>
      <c r="AO148" s="47" t="s">
        <v>276</v>
      </c>
      <c r="AP148" s="48">
        <f>L2+(140*L4)</f>
        <v>141</v>
      </c>
    </row>
    <row r="149" spans="40:42" x14ac:dyDescent="0.2">
      <c r="AN149" s="46" t="s">
        <v>138</v>
      </c>
      <c r="AO149" s="47" t="s">
        <v>276</v>
      </c>
      <c r="AP149" s="48">
        <f>L2+(141*L4)</f>
        <v>142</v>
      </c>
    </row>
    <row r="150" spans="40:42" x14ac:dyDescent="0.2">
      <c r="AN150" s="46" t="s">
        <v>228</v>
      </c>
      <c r="AO150" s="47" t="s">
        <v>276</v>
      </c>
      <c r="AP150" s="48">
        <f>L2+(142*L4)</f>
        <v>143</v>
      </c>
    </row>
    <row r="151" spans="40:42" x14ac:dyDescent="0.2">
      <c r="AN151" s="46" t="s">
        <v>15</v>
      </c>
      <c r="AO151" s="47" t="s">
        <v>276</v>
      </c>
      <c r="AP151" s="48">
        <f>L2+(143*L4)</f>
        <v>144</v>
      </c>
    </row>
    <row r="152" spans="40:42" x14ac:dyDescent="0.2">
      <c r="AN152" s="46" t="s">
        <v>145</v>
      </c>
      <c r="AO152" s="47" t="s">
        <v>276</v>
      </c>
      <c r="AP152" s="48">
        <f>L2+(144*L4)</f>
        <v>145</v>
      </c>
    </row>
    <row r="153" spans="40:42" x14ac:dyDescent="0.2">
      <c r="AN153" s="46" t="s">
        <v>106</v>
      </c>
      <c r="AO153" s="47" t="s">
        <v>276</v>
      </c>
      <c r="AP153" s="48">
        <f>L2+(145*L4)</f>
        <v>146</v>
      </c>
    </row>
    <row r="154" spans="40:42" x14ac:dyDescent="0.2">
      <c r="AN154" s="46" t="s">
        <v>8</v>
      </c>
      <c r="AO154" s="47" t="s">
        <v>276</v>
      </c>
      <c r="AP154" s="48">
        <f>L2+(146*L4)</f>
        <v>147</v>
      </c>
    </row>
    <row r="155" spans="40:42" x14ac:dyDescent="0.2">
      <c r="AN155" s="46" t="s">
        <v>235</v>
      </c>
      <c r="AO155" s="47" t="s">
        <v>276</v>
      </c>
      <c r="AP155" s="48">
        <f>L2+(147*L4)</f>
        <v>148</v>
      </c>
    </row>
    <row r="156" spans="40:42" x14ac:dyDescent="0.2">
      <c r="AN156" s="46" t="s">
        <v>45</v>
      </c>
      <c r="AO156" s="47" t="s">
        <v>276</v>
      </c>
      <c r="AP156" s="48">
        <f>L2+(148*L4)</f>
        <v>149</v>
      </c>
    </row>
    <row r="157" spans="40:42" x14ac:dyDescent="0.2">
      <c r="AN157" s="46" t="s">
        <v>209</v>
      </c>
      <c r="AO157" s="47" t="s">
        <v>276</v>
      </c>
      <c r="AP157" s="48">
        <f>L2+(149*L4)</f>
        <v>150</v>
      </c>
    </row>
    <row r="158" spans="40:42" x14ac:dyDescent="0.2">
      <c r="AN158" s="46" t="s">
        <v>175</v>
      </c>
      <c r="AO158" s="47" t="s">
        <v>276</v>
      </c>
      <c r="AP158" s="48">
        <f>L2+(150*L4)</f>
        <v>151</v>
      </c>
    </row>
    <row r="159" spans="40:42" x14ac:dyDescent="0.2">
      <c r="AN159" s="46" t="s">
        <v>73</v>
      </c>
      <c r="AO159" s="47" t="s">
        <v>276</v>
      </c>
      <c r="AP159" s="48">
        <f>L2+(151*L4)</f>
        <v>152</v>
      </c>
    </row>
    <row r="160" spans="40:42" x14ac:dyDescent="0.2">
      <c r="AN160" s="46" t="s">
        <v>87</v>
      </c>
      <c r="AO160" s="47" t="s">
        <v>276</v>
      </c>
      <c r="AP160" s="48">
        <f>L2+(152*L4)</f>
        <v>153</v>
      </c>
    </row>
    <row r="161" spans="40:42" x14ac:dyDescent="0.2">
      <c r="AN161" s="46" t="s">
        <v>191</v>
      </c>
      <c r="AO161" s="47" t="s">
        <v>276</v>
      </c>
      <c r="AP161" s="48">
        <f>L2+(153*L4)</f>
        <v>154</v>
      </c>
    </row>
    <row r="162" spans="40:42" x14ac:dyDescent="0.2">
      <c r="AN162" s="46" t="s">
        <v>226</v>
      </c>
      <c r="AO162" s="47" t="s">
        <v>276</v>
      </c>
      <c r="AP162" s="48">
        <f>L2+(154*L4)</f>
        <v>155</v>
      </c>
    </row>
    <row r="163" spans="40:42" x14ac:dyDescent="0.2">
      <c r="AN163" s="46" t="s">
        <v>60</v>
      </c>
      <c r="AO163" s="47" t="s">
        <v>276</v>
      </c>
      <c r="AP163" s="48">
        <f>L2+(155*L4)</f>
        <v>156</v>
      </c>
    </row>
    <row r="164" spans="40:42" x14ac:dyDescent="0.2">
      <c r="AN164" s="46" t="s">
        <v>252</v>
      </c>
      <c r="AO164" s="47" t="s">
        <v>276</v>
      </c>
      <c r="AP164" s="48">
        <f>L2+(156*L4)</f>
        <v>157</v>
      </c>
    </row>
    <row r="165" spans="40:42" x14ac:dyDescent="0.2">
      <c r="AN165" s="46" t="s">
        <v>23</v>
      </c>
      <c r="AO165" s="47" t="s">
        <v>276</v>
      </c>
      <c r="AP165" s="48">
        <f>L2+(157*L4)</f>
        <v>158</v>
      </c>
    </row>
    <row r="166" spans="40:42" x14ac:dyDescent="0.2">
      <c r="AN166" s="46" t="s">
        <v>121</v>
      </c>
      <c r="AO166" s="47" t="s">
        <v>276</v>
      </c>
      <c r="AP166" s="48">
        <f>L2+(158*L4)</f>
        <v>159</v>
      </c>
    </row>
    <row r="167" spans="40:42" x14ac:dyDescent="0.2">
      <c r="AN167" s="46" t="s">
        <v>162</v>
      </c>
      <c r="AO167" s="47" t="s">
        <v>276</v>
      </c>
      <c r="AP167" s="48">
        <f>L2+(159*L4)</f>
        <v>160</v>
      </c>
    </row>
    <row r="168" spans="40:42" x14ac:dyDescent="0.2">
      <c r="AN168" s="46" t="s">
        <v>206</v>
      </c>
      <c r="AO168" s="47" t="s">
        <v>276</v>
      </c>
      <c r="AP168" s="48">
        <f>L2+(160*L4)</f>
        <v>161</v>
      </c>
    </row>
    <row r="169" spans="40:42" x14ac:dyDescent="0.2">
      <c r="AN169" s="46" t="s">
        <v>41</v>
      </c>
      <c r="AO169" s="47" t="s">
        <v>276</v>
      </c>
      <c r="AP169" s="48">
        <f>L2+(161*L4)</f>
        <v>162</v>
      </c>
    </row>
    <row r="170" spans="40:42" x14ac:dyDescent="0.2">
      <c r="AN170" s="46" t="s">
        <v>76</v>
      </c>
      <c r="AO170" s="47" t="s">
        <v>276</v>
      </c>
      <c r="AP170" s="48">
        <f>L2+(162*L4)</f>
        <v>163</v>
      </c>
    </row>
    <row r="171" spans="40:42" x14ac:dyDescent="0.2">
      <c r="AN171" s="46" t="s">
        <v>179</v>
      </c>
      <c r="AO171" s="47" t="s">
        <v>276</v>
      </c>
      <c r="AP171" s="48">
        <f>L2+(163*L4)</f>
        <v>164</v>
      </c>
    </row>
    <row r="172" spans="40:42" x14ac:dyDescent="0.2">
      <c r="AN172" s="46" t="s">
        <v>102</v>
      </c>
      <c r="AO172" s="47" t="s">
        <v>276</v>
      </c>
      <c r="AP172" s="48">
        <f>L2+(164*L4)</f>
        <v>165</v>
      </c>
    </row>
    <row r="173" spans="40:42" x14ac:dyDescent="0.2">
      <c r="AN173" s="46" t="s">
        <v>141</v>
      </c>
      <c r="AO173" s="47" t="s">
        <v>276</v>
      </c>
      <c r="AP173" s="48">
        <f>L2+(165*L4)</f>
        <v>166</v>
      </c>
    </row>
    <row r="174" spans="40:42" x14ac:dyDescent="0.2">
      <c r="AN174" s="46" t="s">
        <v>239</v>
      </c>
      <c r="AO174" s="47" t="s">
        <v>276</v>
      </c>
      <c r="AP174" s="48">
        <f>L2+(166*L4)</f>
        <v>167</v>
      </c>
    </row>
    <row r="175" spans="40:42" x14ac:dyDescent="0.2">
      <c r="AN175" s="46" t="s">
        <v>12</v>
      </c>
      <c r="AO175" s="47" t="s">
        <v>276</v>
      </c>
      <c r="AP175" s="48">
        <f>L2+(167*L4)</f>
        <v>168</v>
      </c>
    </row>
    <row r="176" spans="40:42" x14ac:dyDescent="0.2">
      <c r="AN176" s="46" t="s">
        <v>27</v>
      </c>
      <c r="AO176" s="47" t="s">
        <v>276</v>
      </c>
      <c r="AP176" s="48">
        <f>L2+(168*L4)</f>
        <v>169</v>
      </c>
    </row>
    <row r="177" spans="40:42" x14ac:dyDescent="0.2">
      <c r="AN177" s="46" t="s">
        <v>256</v>
      </c>
      <c r="AO177" s="47" t="s">
        <v>276</v>
      </c>
      <c r="AP177" s="48">
        <f>L2+(169*L4)</f>
        <v>170</v>
      </c>
    </row>
    <row r="178" spans="40:42" x14ac:dyDescent="0.2">
      <c r="AN178" s="46" t="s">
        <v>158</v>
      </c>
      <c r="AO178" s="47" t="s">
        <v>276</v>
      </c>
      <c r="AP178" s="48">
        <f>L2+(170*L4)</f>
        <v>171</v>
      </c>
    </row>
    <row r="179" spans="40:42" x14ac:dyDescent="0.2">
      <c r="AN179" s="46" t="s">
        <v>117</v>
      </c>
      <c r="AO179" s="47" t="s">
        <v>276</v>
      </c>
      <c r="AP179" s="48">
        <f>L2+(171*L4)</f>
        <v>172</v>
      </c>
    </row>
    <row r="180" spans="40:42" x14ac:dyDescent="0.2">
      <c r="AN180" s="46" t="s">
        <v>195</v>
      </c>
      <c r="AO180" s="47" t="s">
        <v>276</v>
      </c>
      <c r="AP180" s="48">
        <f>L2+(172*L4)</f>
        <v>173</v>
      </c>
    </row>
    <row r="181" spans="40:42" x14ac:dyDescent="0.2">
      <c r="AN181" s="46" t="s">
        <v>91</v>
      </c>
      <c r="AO181" s="47" t="s">
        <v>276</v>
      </c>
      <c r="AP181" s="48">
        <f>L2+(173*L4)</f>
        <v>174</v>
      </c>
    </row>
    <row r="182" spans="40:42" x14ac:dyDescent="0.2">
      <c r="AN182" s="46" t="s">
        <v>56</v>
      </c>
      <c r="AO182" s="47" t="s">
        <v>276</v>
      </c>
      <c r="AP182" s="48">
        <f>L2+(174*L4)</f>
        <v>175</v>
      </c>
    </row>
    <row r="183" spans="40:42" x14ac:dyDescent="0.2">
      <c r="AN183" s="46" t="s">
        <v>222</v>
      </c>
      <c r="AO183" s="47" t="s">
        <v>276</v>
      </c>
      <c r="AP183" s="48">
        <f>L2+(175*L4)</f>
        <v>176</v>
      </c>
    </row>
    <row r="184" spans="40:42" x14ac:dyDescent="0.2">
      <c r="AN184" s="46" t="s">
        <v>100</v>
      </c>
      <c r="AO184" s="47" t="s">
        <v>276</v>
      </c>
      <c r="AP184" s="48">
        <f>L2+(176*L4)</f>
        <v>177</v>
      </c>
    </row>
    <row r="185" spans="40:42" x14ac:dyDescent="0.2">
      <c r="AN185" s="46" t="s">
        <v>186</v>
      </c>
      <c r="AO185" s="47" t="s">
        <v>276</v>
      </c>
      <c r="AP185" s="48">
        <f>L2+(177*L4)</f>
        <v>178</v>
      </c>
    </row>
    <row r="186" spans="40:42" x14ac:dyDescent="0.2">
      <c r="AN186" s="46" t="s">
        <v>213</v>
      </c>
      <c r="AO186" s="47" t="s">
        <v>276</v>
      </c>
      <c r="AP186" s="48">
        <f>L2+(178*L4)</f>
        <v>179</v>
      </c>
    </row>
    <row r="187" spans="40:42" x14ac:dyDescent="0.2">
      <c r="AN187" s="46" t="s">
        <v>65</v>
      </c>
      <c r="AO187" s="47" t="s">
        <v>276</v>
      </c>
      <c r="AP187" s="48">
        <f>L2+(179*L4)</f>
        <v>180</v>
      </c>
    </row>
    <row r="188" spans="40:42" x14ac:dyDescent="0.2">
      <c r="AN188" s="46" t="s">
        <v>247</v>
      </c>
      <c r="AO188" s="47" t="s">
        <v>276</v>
      </c>
      <c r="AP188" s="48">
        <f>L2+(180*L4)</f>
        <v>181</v>
      </c>
    </row>
    <row r="189" spans="40:42" x14ac:dyDescent="0.2">
      <c r="AN189" s="46" t="s">
        <v>36</v>
      </c>
      <c r="AO189" s="47" t="s">
        <v>276</v>
      </c>
      <c r="AP189" s="48">
        <f>L2+(181*L4)</f>
        <v>182</v>
      </c>
    </row>
    <row r="190" spans="40:42" x14ac:dyDescent="0.2">
      <c r="AN190" s="46" t="s">
        <v>126</v>
      </c>
      <c r="AO190" s="47" t="s">
        <v>276</v>
      </c>
      <c r="AP190" s="48">
        <f>L2+(182*L4)</f>
        <v>183</v>
      </c>
    </row>
    <row r="191" spans="40:42" x14ac:dyDescent="0.2">
      <c r="AN191" s="46" t="s">
        <v>149</v>
      </c>
      <c r="AO191" s="47" t="s">
        <v>276</v>
      </c>
      <c r="AP191" s="48">
        <f>L2+(183*L4)</f>
        <v>184</v>
      </c>
    </row>
    <row r="192" spans="40:42" x14ac:dyDescent="0.2">
      <c r="AN192" s="46" t="s">
        <v>134</v>
      </c>
      <c r="AO192" s="47" t="s">
        <v>276</v>
      </c>
      <c r="AP192" s="48">
        <f>L2+(184*L4)</f>
        <v>185</v>
      </c>
    </row>
    <row r="193" spans="40:42" x14ac:dyDescent="0.2">
      <c r="AN193" s="46" t="s">
        <v>109</v>
      </c>
      <c r="AO193" s="47" t="s">
        <v>276</v>
      </c>
      <c r="AP193" s="48">
        <f>L2+(185*L4)</f>
        <v>186</v>
      </c>
    </row>
    <row r="194" spans="40:42" x14ac:dyDescent="0.2">
      <c r="AN194" s="46" t="s">
        <v>19</v>
      </c>
      <c r="AO194" s="47" t="s">
        <v>276</v>
      </c>
      <c r="AP194" s="48">
        <f>L2+(186*L4)</f>
        <v>187</v>
      </c>
    </row>
    <row r="195" spans="40:42" x14ac:dyDescent="0.2">
      <c r="AN195" s="46" t="s">
        <v>232</v>
      </c>
      <c r="AO195" s="47" t="s">
        <v>276</v>
      </c>
      <c r="AP195" s="48">
        <f>L2+(187*L4)</f>
        <v>188</v>
      </c>
    </row>
    <row r="196" spans="40:42" x14ac:dyDescent="0.2">
      <c r="AN196" s="46" t="s">
        <v>48</v>
      </c>
      <c r="AO196" s="47" t="s">
        <v>276</v>
      </c>
      <c r="AP196" s="48">
        <f>L2+(188*L4)</f>
        <v>189</v>
      </c>
    </row>
    <row r="197" spans="40:42" x14ac:dyDescent="0.2">
      <c r="AN197" s="46" t="s">
        <v>199</v>
      </c>
      <c r="AO197" s="47" t="s">
        <v>276</v>
      </c>
      <c r="AP197" s="48">
        <f>L2+(189*L4)</f>
        <v>190</v>
      </c>
    </row>
    <row r="198" spans="40:42" x14ac:dyDescent="0.2">
      <c r="AN198" s="46" t="s">
        <v>172</v>
      </c>
      <c r="AO198" s="47" t="s">
        <v>276</v>
      </c>
      <c r="AP198" s="48">
        <f>L2+(190*L4)</f>
        <v>191</v>
      </c>
    </row>
    <row r="199" spans="40:42" x14ac:dyDescent="0.2">
      <c r="AN199" s="46" t="s">
        <v>83</v>
      </c>
      <c r="AO199" s="47" t="s">
        <v>276</v>
      </c>
      <c r="AP199" s="48">
        <f>L2+(191*L4)</f>
        <v>192</v>
      </c>
    </row>
    <row r="200" spans="40:42" x14ac:dyDescent="0.2">
      <c r="AN200" s="46" t="s">
        <v>173</v>
      </c>
      <c r="AO200" s="47" t="s">
        <v>276</v>
      </c>
      <c r="AP200" s="48">
        <f>L2+(192*L4)</f>
        <v>193</v>
      </c>
    </row>
    <row r="201" spans="40:42" x14ac:dyDescent="0.2">
      <c r="AN201" s="46" t="s">
        <v>71</v>
      </c>
      <c r="AO201" s="47" t="s">
        <v>276</v>
      </c>
      <c r="AP201" s="48">
        <f>L2+(193*L4)</f>
        <v>194</v>
      </c>
    </row>
    <row r="202" spans="40:42" x14ac:dyDescent="0.2">
      <c r="AN202" s="46" t="s">
        <v>43</v>
      </c>
      <c r="AO202" s="47" t="s">
        <v>276</v>
      </c>
      <c r="AP202" s="48">
        <f>L2+(194*L4)</f>
        <v>195</v>
      </c>
    </row>
    <row r="203" spans="40:42" x14ac:dyDescent="0.2">
      <c r="AN203" s="46" t="s">
        <v>207</v>
      </c>
      <c r="AO203" s="47" t="s">
        <v>276</v>
      </c>
      <c r="AP203" s="48">
        <f>L2+(195*L4)</f>
        <v>196</v>
      </c>
    </row>
    <row r="204" spans="40:42" x14ac:dyDescent="0.2">
      <c r="AN204" s="46" t="s">
        <v>10</v>
      </c>
      <c r="AO204" s="47" t="s">
        <v>276</v>
      </c>
      <c r="AP204" s="48">
        <f>L2+(196*L4)</f>
        <v>197</v>
      </c>
    </row>
    <row r="205" spans="40:42" x14ac:dyDescent="0.2">
      <c r="AN205" s="46" t="s">
        <v>237</v>
      </c>
      <c r="AO205" s="47" t="s">
        <v>276</v>
      </c>
      <c r="AP205" s="48">
        <f>L2+(197*L4)</f>
        <v>198</v>
      </c>
    </row>
    <row r="206" spans="40:42" x14ac:dyDescent="0.2">
      <c r="AN206" s="46" t="s">
        <v>147</v>
      </c>
      <c r="AO206" s="47" t="s">
        <v>276</v>
      </c>
      <c r="AP206" s="48">
        <f>L2+(198*L4)</f>
        <v>199</v>
      </c>
    </row>
    <row r="207" spans="40:42" x14ac:dyDescent="0.2">
      <c r="AN207" s="46" t="s">
        <v>108</v>
      </c>
      <c r="AO207" s="47" t="s">
        <v>276</v>
      </c>
      <c r="AP207" s="48">
        <f>L2+(199*L4)</f>
        <v>200</v>
      </c>
    </row>
    <row r="208" spans="40:42" x14ac:dyDescent="0.2">
      <c r="AN208" s="46" t="s">
        <v>123</v>
      </c>
      <c r="AO208" s="47" t="s">
        <v>276</v>
      </c>
      <c r="AP208" s="48">
        <f>L2+(200*L4)</f>
        <v>201</v>
      </c>
    </row>
    <row r="209" spans="40:42" x14ac:dyDescent="0.2">
      <c r="AN209" s="46" t="s">
        <v>164</v>
      </c>
      <c r="AO209" s="47" t="s">
        <v>276</v>
      </c>
      <c r="AP209" s="48">
        <f>L2+(201*L4)</f>
        <v>202</v>
      </c>
    </row>
    <row r="210" spans="40:42" x14ac:dyDescent="0.2">
      <c r="AN210" s="46" t="s">
        <v>254</v>
      </c>
      <c r="AO210" s="47" t="s">
        <v>276</v>
      </c>
      <c r="AP210" s="48">
        <f>L2+(202*L4)</f>
        <v>203</v>
      </c>
    </row>
    <row r="211" spans="40:42" x14ac:dyDescent="0.2">
      <c r="AN211" s="46" t="s">
        <v>25</v>
      </c>
      <c r="AO211" s="47" t="s">
        <v>276</v>
      </c>
      <c r="AP211" s="48">
        <f>L2+(203*L4)</f>
        <v>204</v>
      </c>
    </row>
    <row r="212" spans="40:42" x14ac:dyDescent="0.2">
      <c r="AN212" s="46" t="s">
        <v>224</v>
      </c>
      <c r="AO212" s="47" t="s">
        <v>276</v>
      </c>
      <c r="AP212" s="48">
        <f>L2+(204*L4)</f>
        <v>205</v>
      </c>
    </row>
    <row r="213" spans="40:42" x14ac:dyDescent="0.2">
      <c r="AN213" s="46" t="s">
        <v>58</v>
      </c>
      <c r="AO213" s="47" t="s">
        <v>276</v>
      </c>
      <c r="AP213" s="48">
        <f>L2+(205*L4)</f>
        <v>206</v>
      </c>
    </row>
    <row r="214" spans="40:42" x14ac:dyDescent="0.2">
      <c r="AN214" s="46" t="s">
        <v>85</v>
      </c>
      <c r="AO214" s="47" t="s">
        <v>276</v>
      </c>
      <c r="AP214" s="48">
        <f>L2+(206*L4)</f>
        <v>207</v>
      </c>
    </row>
    <row r="215" spans="40:42" x14ac:dyDescent="0.2">
      <c r="AN215" s="46" t="s">
        <v>189</v>
      </c>
      <c r="AO215" s="47" t="s">
        <v>276</v>
      </c>
      <c r="AP215" s="48">
        <f>L2+(207*L4)</f>
        <v>208</v>
      </c>
    </row>
    <row r="216" spans="40:42" x14ac:dyDescent="0.2">
      <c r="AN216" s="46" t="s">
        <v>67</v>
      </c>
      <c r="AO216" s="47" t="s">
        <v>276</v>
      </c>
      <c r="AP216" s="48">
        <f>L2+(208*L4)</f>
        <v>209</v>
      </c>
    </row>
    <row r="217" spans="40:42" x14ac:dyDescent="0.2">
      <c r="AN217" s="46" t="s">
        <v>215</v>
      </c>
      <c r="AO217" s="47" t="s">
        <v>276</v>
      </c>
      <c r="AP217" s="48">
        <f>L2+(209*L4)</f>
        <v>210</v>
      </c>
    </row>
    <row r="218" spans="40:42" x14ac:dyDescent="0.2">
      <c r="AN218" s="46" t="s">
        <v>180</v>
      </c>
      <c r="AO218" s="47" t="s">
        <v>276</v>
      </c>
      <c r="AP218" s="48">
        <f>L2+(210*L4)</f>
        <v>211</v>
      </c>
    </row>
    <row r="219" spans="40:42" x14ac:dyDescent="0.2">
      <c r="AN219" s="46" t="s">
        <v>94</v>
      </c>
      <c r="AO219" s="47" t="s">
        <v>276</v>
      </c>
      <c r="AP219" s="48">
        <f>L2+(211*L4)</f>
        <v>212</v>
      </c>
    </row>
    <row r="220" spans="40:42" x14ac:dyDescent="0.2">
      <c r="AN220" s="46" t="s">
        <v>155</v>
      </c>
      <c r="AO220" s="47" t="s">
        <v>276</v>
      </c>
      <c r="AP220" s="48">
        <f>L2+(212*L4)</f>
        <v>213</v>
      </c>
    </row>
    <row r="221" spans="40:42" x14ac:dyDescent="0.2">
      <c r="AN221" s="46" t="s">
        <v>132</v>
      </c>
      <c r="AO221" s="47" t="s">
        <v>276</v>
      </c>
      <c r="AP221" s="48">
        <f>L2+(213*L4)</f>
        <v>214</v>
      </c>
    </row>
    <row r="222" spans="40:42" x14ac:dyDescent="0.2">
      <c r="AN222" s="46" t="s">
        <v>34</v>
      </c>
      <c r="AO222" s="47" t="s">
        <v>276</v>
      </c>
      <c r="AP222" s="48">
        <f>L2+(214*L4)</f>
        <v>215</v>
      </c>
    </row>
    <row r="223" spans="40:42" x14ac:dyDescent="0.2">
      <c r="AN223" s="46" t="s">
        <v>245</v>
      </c>
      <c r="AO223" s="47" t="s">
        <v>276</v>
      </c>
      <c r="AP223" s="48">
        <f>L2+(215*L4)</f>
        <v>216</v>
      </c>
    </row>
    <row r="224" spans="40:42" x14ac:dyDescent="0.2">
      <c r="AN224" s="46" t="s">
        <v>230</v>
      </c>
      <c r="AO224" s="47" t="s">
        <v>276</v>
      </c>
      <c r="AP224" s="48">
        <f>L2+(216*L4)</f>
        <v>217</v>
      </c>
    </row>
    <row r="225" spans="40:42" x14ac:dyDescent="0.2">
      <c r="AN225" s="46" t="s">
        <v>17</v>
      </c>
      <c r="AO225" s="47" t="s">
        <v>276</v>
      </c>
      <c r="AP225" s="48">
        <f>L2+(217*L4)</f>
        <v>218</v>
      </c>
    </row>
    <row r="226" spans="40:42" x14ac:dyDescent="0.2">
      <c r="AN226" s="46" t="s">
        <v>115</v>
      </c>
      <c r="AO226" s="47" t="s">
        <v>276</v>
      </c>
      <c r="AP226" s="48">
        <f>L2+(218*L4)</f>
        <v>219</v>
      </c>
    </row>
    <row r="227" spans="40:42" x14ac:dyDescent="0.2">
      <c r="AN227" s="46" t="s">
        <v>140</v>
      </c>
      <c r="AO227" s="47" t="s">
        <v>276</v>
      </c>
      <c r="AP227" s="48">
        <f>L2+(219*L4)</f>
        <v>220</v>
      </c>
    </row>
    <row r="228" spans="40:42" x14ac:dyDescent="0.2">
      <c r="AN228" s="46" t="s">
        <v>77</v>
      </c>
      <c r="AO228" s="47" t="s">
        <v>276</v>
      </c>
      <c r="AP228" s="48">
        <f>L2+(220*L4)</f>
        <v>221</v>
      </c>
    </row>
    <row r="229" spans="40:42" x14ac:dyDescent="0.2">
      <c r="AN229" s="46" t="s">
        <v>166</v>
      </c>
      <c r="AO229" s="47" t="s">
        <v>276</v>
      </c>
      <c r="AP229" s="48">
        <f>L2+(221*L4)</f>
        <v>222</v>
      </c>
    </row>
    <row r="230" spans="40:42" x14ac:dyDescent="0.2">
      <c r="AN230" s="46" t="s">
        <v>201</v>
      </c>
      <c r="AO230" s="47" t="s">
        <v>276</v>
      </c>
      <c r="AP230" s="48">
        <f>L2+(222*L4)</f>
        <v>223</v>
      </c>
    </row>
    <row r="231" spans="40:42" x14ac:dyDescent="0.2">
      <c r="AN231" s="46" t="s">
        <v>50</v>
      </c>
      <c r="AO231" s="47" t="s">
        <v>276</v>
      </c>
      <c r="AP231" s="48">
        <f>L2+(223*L4)</f>
        <v>224</v>
      </c>
    </row>
    <row r="232" spans="40:42" x14ac:dyDescent="0.2">
      <c r="AN232" s="46" t="s">
        <v>128</v>
      </c>
      <c r="AO232" s="47" t="s">
        <v>276</v>
      </c>
      <c r="AP232" s="48">
        <f>L2+(224*L4)</f>
        <v>225</v>
      </c>
    </row>
    <row r="233" spans="40:42" x14ac:dyDescent="0.2">
      <c r="AN233" s="46" t="s">
        <v>151</v>
      </c>
      <c r="AO233" s="47" t="s">
        <v>276</v>
      </c>
      <c r="AP233" s="48">
        <f>L2+(225*L4)</f>
        <v>226</v>
      </c>
    </row>
    <row r="234" spans="40:42" x14ac:dyDescent="0.2">
      <c r="AN234" s="46" t="s">
        <v>249</v>
      </c>
      <c r="AO234" s="47" t="s">
        <v>276</v>
      </c>
      <c r="AP234" s="48">
        <f>L2+(226*L4)</f>
        <v>227</v>
      </c>
    </row>
    <row r="235" spans="40:42" x14ac:dyDescent="0.2">
      <c r="AN235" s="46" t="s">
        <v>38</v>
      </c>
      <c r="AO235" s="47" t="s">
        <v>276</v>
      </c>
      <c r="AP235" s="48">
        <f>L2+(227*L4)</f>
        <v>228</v>
      </c>
    </row>
    <row r="236" spans="40:42" x14ac:dyDescent="0.2">
      <c r="AN236" s="46" t="s">
        <v>211</v>
      </c>
      <c r="AO236" s="47" t="s">
        <v>276</v>
      </c>
      <c r="AP236" s="48">
        <f>L2+(228*L4)</f>
        <v>229</v>
      </c>
    </row>
    <row r="237" spans="40:42" x14ac:dyDescent="0.2">
      <c r="AN237" s="46" t="s">
        <v>63</v>
      </c>
      <c r="AO237" s="47" t="s">
        <v>276</v>
      </c>
      <c r="AP237" s="48">
        <f>L2+(229*L4)</f>
        <v>230</v>
      </c>
    </row>
    <row r="238" spans="40:42" x14ac:dyDescent="0.2">
      <c r="AN238" s="46" t="s">
        <v>98</v>
      </c>
      <c r="AO238" s="47" t="s">
        <v>276</v>
      </c>
      <c r="AP238" s="48">
        <f>L2+(230*L4)</f>
        <v>231</v>
      </c>
    </row>
    <row r="239" spans="40:42" x14ac:dyDescent="0.2">
      <c r="AN239" s="46" t="s">
        <v>184</v>
      </c>
      <c r="AO239" s="47" t="s">
        <v>276</v>
      </c>
      <c r="AP239" s="48">
        <f>L2+(231*L4)</f>
        <v>232</v>
      </c>
    </row>
    <row r="240" spans="40:42" x14ac:dyDescent="0.2">
      <c r="AN240" s="46" t="s">
        <v>170</v>
      </c>
      <c r="AO240" s="47" t="s">
        <v>276</v>
      </c>
      <c r="AP240" s="48">
        <f>L2+(232*L4)</f>
        <v>233</v>
      </c>
    </row>
    <row r="241" spans="40:42" x14ac:dyDescent="0.2">
      <c r="AN241" s="46" t="s">
        <v>81</v>
      </c>
      <c r="AO241" s="47" t="s">
        <v>276</v>
      </c>
      <c r="AP241" s="48">
        <f>L2+(233*L4)</f>
        <v>234</v>
      </c>
    </row>
    <row r="242" spans="40:42" x14ac:dyDescent="0.2">
      <c r="AN242" s="46" t="s">
        <v>46</v>
      </c>
      <c r="AO242" s="47" t="s">
        <v>276</v>
      </c>
      <c r="AP242" s="48">
        <f>L2+(234*L4)</f>
        <v>235</v>
      </c>
    </row>
    <row r="243" spans="40:42" x14ac:dyDescent="0.2">
      <c r="AN243" s="46" t="s">
        <v>197</v>
      </c>
      <c r="AO243" s="47" t="s">
        <v>276</v>
      </c>
      <c r="AP243" s="48">
        <f>L2+(235*L4)</f>
        <v>236</v>
      </c>
    </row>
    <row r="244" spans="40:42" x14ac:dyDescent="0.2">
      <c r="AN244" s="46" t="s">
        <v>21</v>
      </c>
      <c r="AO244" s="47" t="s">
        <v>276</v>
      </c>
      <c r="AP244" s="48">
        <f>L2+(236*L4)</f>
        <v>237</v>
      </c>
    </row>
    <row r="245" spans="40:42" x14ac:dyDescent="0.2">
      <c r="AN245" s="46" t="s">
        <v>234</v>
      </c>
      <c r="AO245" s="47" t="s">
        <v>276</v>
      </c>
      <c r="AP245" s="48">
        <f>L2+(237*L4)</f>
        <v>238</v>
      </c>
    </row>
    <row r="246" spans="40:42" x14ac:dyDescent="0.2">
      <c r="AN246" s="46" t="s">
        <v>136</v>
      </c>
      <c r="AO246" s="47" t="s">
        <v>276</v>
      </c>
      <c r="AP246" s="48">
        <f>L2+(238*L4)</f>
        <v>239</v>
      </c>
    </row>
    <row r="247" spans="40:42" x14ac:dyDescent="0.2">
      <c r="AN247" s="46" t="s">
        <v>111</v>
      </c>
      <c r="AO247" s="47" t="s">
        <v>276</v>
      </c>
      <c r="AP247" s="48">
        <f>L2+(239*L4)</f>
        <v>240</v>
      </c>
    </row>
    <row r="248" spans="40:42" x14ac:dyDescent="0.2">
      <c r="AN248" s="46" t="s">
        <v>241</v>
      </c>
      <c r="AO248" s="47" t="s">
        <v>276</v>
      </c>
      <c r="AP248" s="48">
        <f>L2+(240*L4)</f>
        <v>241</v>
      </c>
    </row>
    <row r="249" spans="40:42" x14ac:dyDescent="0.2">
      <c r="AN249" s="46" t="s">
        <v>14</v>
      </c>
      <c r="AO249" s="47" t="s">
        <v>276</v>
      </c>
      <c r="AP249" s="48">
        <f>L2+(241*L4)</f>
        <v>242</v>
      </c>
    </row>
    <row r="250" spans="40:42" x14ac:dyDescent="0.2">
      <c r="AN250" s="46" t="s">
        <v>104</v>
      </c>
      <c r="AO250" s="47" t="s">
        <v>276</v>
      </c>
      <c r="AP250" s="48">
        <f>L2+(242*L4)</f>
        <v>243</v>
      </c>
    </row>
    <row r="251" spans="40:42" x14ac:dyDescent="0.2">
      <c r="AN251" s="46" t="s">
        <v>143</v>
      </c>
      <c r="AO251" s="47" t="s">
        <v>276</v>
      </c>
      <c r="AP251" s="48">
        <f>L2+(243*L4)</f>
        <v>244</v>
      </c>
    </row>
    <row r="252" spans="40:42" x14ac:dyDescent="0.2">
      <c r="AN252" s="46" t="s">
        <v>75</v>
      </c>
      <c r="AO252" s="47" t="s">
        <v>276</v>
      </c>
      <c r="AP252" s="48">
        <f>L2+(244*L4)</f>
        <v>245</v>
      </c>
    </row>
    <row r="253" spans="40:42" x14ac:dyDescent="0.2">
      <c r="AN253" s="46" t="s">
        <v>177</v>
      </c>
      <c r="AO253" s="47" t="s">
        <v>276</v>
      </c>
      <c r="AP253" s="48">
        <f>L2+(245*L4)</f>
        <v>246</v>
      </c>
    </row>
    <row r="254" spans="40:42" x14ac:dyDescent="0.2">
      <c r="AN254" s="46" t="s">
        <v>204</v>
      </c>
      <c r="AO254" s="47" t="s">
        <v>276</v>
      </c>
      <c r="AP254" s="48">
        <f>L2+(246*L4)</f>
        <v>247</v>
      </c>
    </row>
    <row r="255" spans="40:42" x14ac:dyDescent="0.2">
      <c r="AN255" s="46" t="s">
        <v>40</v>
      </c>
      <c r="AO255" s="47" t="s">
        <v>276</v>
      </c>
      <c r="AP255" s="48">
        <f>L2+(247*L4)</f>
        <v>248</v>
      </c>
    </row>
    <row r="256" spans="40:42" x14ac:dyDescent="0.2">
      <c r="AN256" s="46" t="s">
        <v>54</v>
      </c>
      <c r="AO256" s="47" t="s">
        <v>276</v>
      </c>
      <c r="AP256" s="48">
        <f>L2+(248*L4)</f>
        <v>249</v>
      </c>
    </row>
    <row r="257" spans="40:42" x14ac:dyDescent="0.2">
      <c r="AN257" s="46" t="s">
        <v>220</v>
      </c>
      <c r="AO257" s="47" t="s">
        <v>276</v>
      </c>
      <c r="AP257" s="48">
        <f>L2+(249*L4)</f>
        <v>250</v>
      </c>
    </row>
    <row r="258" spans="40:42" x14ac:dyDescent="0.2">
      <c r="AN258" s="46" t="s">
        <v>193</v>
      </c>
      <c r="AO258" s="47" t="s">
        <v>276</v>
      </c>
      <c r="AP258" s="48">
        <f>L2+(250*L4)</f>
        <v>251</v>
      </c>
    </row>
    <row r="259" spans="40:42" x14ac:dyDescent="0.2">
      <c r="AN259" s="46" t="s">
        <v>89</v>
      </c>
      <c r="AO259" s="47" t="s">
        <v>276</v>
      </c>
      <c r="AP259" s="48">
        <f>L2+(251*L4)</f>
        <v>252</v>
      </c>
    </row>
    <row r="260" spans="40:42" x14ac:dyDescent="0.2">
      <c r="AN260" s="46" t="s">
        <v>160</v>
      </c>
      <c r="AO260" s="47" t="s">
        <v>276</v>
      </c>
      <c r="AP260" s="48">
        <f>L2+(252*L4)</f>
        <v>253</v>
      </c>
    </row>
    <row r="261" spans="40:42" x14ac:dyDescent="0.2">
      <c r="AN261" s="46" t="s">
        <v>119</v>
      </c>
      <c r="AO261" s="47" t="s">
        <v>276</v>
      </c>
      <c r="AP261" s="48">
        <f>L2+(253*L4)</f>
        <v>254</v>
      </c>
    </row>
    <row r="262" spans="40:42" x14ac:dyDescent="0.2">
      <c r="AN262" s="46" t="s">
        <v>29</v>
      </c>
      <c r="AO262" s="47" t="s">
        <v>276</v>
      </c>
      <c r="AP262" s="48">
        <f>L2+(254*L4)</f>
        <v>255</v>
      </c>
    </row>
    <row r="263" spans="40:42" x14ac:dyDescent="0.2">
      <c r="AN263" s="49" t="s">
        <v>258</v>
      </c>
      <c r="AO263" s="50" t="s">
        <v>276</v>
      </c>
      <c r="AP263" s="51">
        <f>L2+(255*L4)</f>
        <v>256</v>
      </c>
    </row>
    <row r="264" spans="40:42" x14ac:dyDescent="0.2">
      <c r="AN264" s="41"/>
      <c r="AO264" s="38"/>
      <c r="AP264" s="35"/>
    </row>
    <row r="265" spans="40:42" x14ac:dyDescent="0.2">
      <c r="AN265" s="36"/>
      <c r="AO265" s="37"/>
      <c r="AP265" s="37"/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B23:Q23 R7:S20 B24:E24 G24:Q24 R31:S46 R55:S70 R79:S94 R22:S22 R21" formulaRange="1"/>
    <ignoredError sqref="AP1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C66D6-7E27-4B7A-A914-4D7AE646C6B5}">
  <sheetPr>
    <tabColor rgb="FFFF0000"/>
  </sheetPr>
  <dimension ref="A1:AP263"/>
  <sheetViews>
    <sheetView workbookViewId="0">
      <pane xSplit="1" ySplit="6" topLeftCell="B7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18" width="7.7109375" style="2" customWidth="1"/>
    <col min="19" max="19" width="8.7109375" style="2" customWidth="1"/>
    <col min="20" max="20" width="9.7109375" style="2" customWidth="1"/>
    <col min="21" max="21" width="7.7109375" style="2" customWidth="1"/>
    <col min="22" max="38" width="5.7109375" style="2" customWidth="1"/>
    <col min="39" max="39" width="9.140625" style="2"/>
    <col min="40" max="40" width="4.7109375" style="42" customWidth="1"/>
    <col min="41" max="41" width="4.7109375" style="2" customWidth="1"/>
    <col min="42" max="42" width="5.7109375" style="2" customWidth="1"/>
    <col min="43" max="16384" width="9.140625" style="2"/>
  </cols>
  <sheetData>
    <row r="1" spans="1:42" s="1" customFormat="1" ht="21" x14ac:dyDescent="0.35">
      <c r="A1" s="26"/>
      <c r="B1" s="28" t="s">
        <v>324</v>
      </c>
      <c r="C1" s="27"/>
      <c r="D1" s="27"/>
      <c r="E1" s="27"/>
      <c r="F1" s="27"/>
      <c r="G1" s="27"/>
      <c r="H1" s="27"/>
      <c r="I1" s="27"/>
      <c r="J1" s="26"/>
      <c r="K1" s="31"/>
      <c r="L1" s="31"/>
      <c r="M1" s="32"/>
      <c r="N1" s="32"/>
      <c r="O1" s="33"/>
      <c r="P1" s="19"/>
      <c r="Q1" s="19"/>
      <c r="R1" s="19"/>
      <c r="S1" s="19"/>
      <c r="T1" s="19"/>
      <c r="U1" s="19"/>
      <c r="V1" s="19"/>
      <c r="W1" s="19"/>
      <c r="X1" s="19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N1" s="39"/>
    </row>
    <row r="2" spans="1:42" x14ac:dyDescent="0.2">
      <c r="A2" s="26"/>
      <c r="B2" s="29" t="s">
        <v>323</v>
      </c>
      <c r="C2" s="27"/>
      <c r="D2" s="27"/>
      <c r="E2" s="27"/>
      <c r="F2" s="27"/>
      <c r="G2" s="27"/>
      <c r="H2" s="27"/>
      <c r="I2" s="27"/>
      <c r="J2" s="27"/>
      <c r="K2" s="20" t="s">
        <v>264</v>
      </c>
      <c r="L2" s="21">
        <v>1</v>
      </c>
      <c r="M2" s="19"/>
      <c r="N2" s="22" t="s">
        <v>265</v>
      </c>
      <c r="O2" s="19"/>
      <c r="P2" s="23" t="s">
        <v>266</v>
      </c>
      <c r="Q2" s="23"/>
      <c r="R2" s="20" t="s">
        <v>270</v>
      </c>
      <c r="S2" s="43">
        <f>SUM(AP8:AP263)/Z2</f>
        <v>2056</v>
      </c>
      <c r="T2" s="19"/>
      <c r="U2" s="19" t="s">
        <v>271</v>
      </c>
      <c r="V2" s="19"/>
      <c r="W2" s="19"/>
      <c r="X2" s="19"/>
      <c r="Y2" s="32" t="s">
        <v>275</v>
      </c>
      <c r="Z2" s="33">
        <v>16</v>
      </c>
      <c r="AA2" s="27"/>
      <c r="AB2" s="27"/>
      <c r="AC2" s="27"/>
      <c r="AD2" s="27"/>
      <c r="AE2" s="27"/>
      <c r="AF2" s="27"/>
      <c r="AG2" s="142"/>
      <c r="AH2" s="27"/>
      <c r="AI2" s="27"/>
      <c r="AJ2" s="27"/>
      <c r="AK2" s="27"/>
      <c r="AL2" s="27"/>
      <c r="AM2" s="34"/>
      <c r="AN2" s="40"/>
      <c r="AO2" s="35"/>
    </row>
    <row r="3" spans="1:42" x14ac:dyDescent="0.2">
      <c r="A3" s="26"/>
      <c r="B3" s="29"/>
      <c r="C3" s="27"/>
      <c r="D3" s="27"/>
      <c r="E3" s="27"/>
      <c r="F3" s="27"/>
      <c r="G3" s="27"/>
      <c r="H3" s="31" t="s">
        <v>274</v>
      </c>
      <c r="I3" s="31"/>
      <c r="J3" s="27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27"/>
      <c r="Z3" s="27"/>
      <c r="AA3" s="27"/>
      <c r="AB3" s="27"/>
      <c r="AC3" s="27"/>
      <c r="AD3" s="27"/>
      <c r="AE3" s="27"/>
      <c r="AF3" s="27"/>
      <c r="AG3" s="142"/>
      <c r="AH3" s="143"/>
      <c r="AI3" s="27"/>
      <c r="AJ3" s="27"/>
      <c r="AK3" s="27"/>
      <c r="AL3" s="27"/>
      <c r="AM3" s="34"/>
      <c r="AN3" s="40"/>
      <c r="AO3" s="35"/>
    </row>
    <row r="4" spans="1:42" x14ac:dyDescent="0.2">
      <c r="A4" s="26"/>
      <c r="B4" s="30"/>
      <c r="C4" s="27"/>
      <c r="D4" s="27"/>
      <c r="E4" s="27"/>
      <c r="F4" s="27"/>
      <c r="G4" s="27"/>
      <c r="H4" s="27"/>
      <c r="I4" s="27"/>
      <c r="J4" s="27"/>
      <c r="K4" s="20" t="s">
        <v>267</v>
      </c>
      <c r="L4" s="21">
        <v>1</v>
      </c>
      <c r="M4" s="19"/>
      <c r="N4" s="22" t="s">
        <v>268</v>
      </c>
      <c r="O4" s="19"/>
      <c r="P4" s="22" t="s">
        <v>269</v>
      </c>
      <c r="Q4" s="22"/>
      <c r="R4" s="20" t="s">
        <v>270</v>
      </c>
      <c r="S4" s="24">
        <f>0.5*Z2*(2*L2+L4*(Z2^2-1))</f>
        <v>2056</v>
      </c>
      <c r="T4" s="19"/>
      <c r="U4" s="22" t="s">
        <v>272</v>
      </c>
      <c r="V4" s="22"/>
      <c r="W4" s="19"/>
      <c r="X4" s="19"/>
      <c r="Y4" s="27"/>
      <c r="Z4" s="27"/>
      <c r="AA4" s="27"/>
      <c r="AB4" s="27"/>
      <c r="AC4" s="27"/>
      <c r="AD4" s="63" t="s">
        <v>288</v>
      </c>
      <c r="AE4" s="27"/>
      <c r="AF4" s="27"/>
      <c r="AG4" s="142"/>
      <c r="AH4" s="27"/>
      <c r="AI4" s="27"/>
      <c r="AJ4" s="27"/>
      <c r="AK4" s="27"/>
      <c r="AL4" s="27"/>
      <c r="AM4" s="34"/>
      <c r="AN4" s="40"/>
      <c r="AO4" s="35"/>
    </row>
    <row r="5" spans="1:42" x14ac:dyDescent="0.2">
      <c r="A5" s="26"/>
      <c r="B5" s="30" t="s">
        <v>322</v>
      </c>
      <c r="C5" s="27"/>
      <c r="D5" s="27"/>
      <c r="E5" s="27"/>
      <c r="F5" s="27"/>
      <c r="G5" s="27"/>
      <c r="H5" s="27"/>
      <c r="I5" s="27"/>
      <c r="J5" s="27"/>
      <c r="K5" s="19"/>
      <c r="L5" s="19"/>
      <c r="M5" s="19"/>
      <c r="N5" s="19"/>
      <c r="O5" s="19"/>
      <c r="P5" s="19"/>
      <c r="Q5" s="19"/>
      <c r="R5" s="19"/>
      <c r="S5" s="19"/>
      <c r="T5" s="19"/>
      <c r="U5" s="25" t="s">
        <v>273</v>
      </c>
      <c r="V5" s="19"/>
      <c r="W5" s="19"/>
      <c r="X5" s="19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34"/>
      <c r="AN5" s="40"/>
      <c r="AO5" s="35"/>
    </row>
    <row r="6" spans="1:42" s="1" customFormat="1" x14ac:dyDescent="0.2">
      <c r="B6" s="1">
        <v>1</v>
      </c>
      <c r="C6" s="1">
        <v>2</v>
      </c>
      <c r="D6" s="1">
        <v>3</v>
      </c>
      <c r="E6" s="1">
        <v>4</v>
      </c>
      <c r="F6" s="1">
        <v>5</v>
      </c>
      <c r="G6" s="1">
        <v>6</v>
      </c>
      <c r="H6" s="1">
        <v>7</v>
      </c>
      <c r="I6" s="1">
        <v>8</v>
      </c>
      <c r="J6" s="1">
        <v>9</v>
      </c>
      <c r="K6" s="1">
        <v>10</v>
      </c>
      <c r="L6" s="1">
        <v>11</v>
      </c>
      <c r="M6" s="1">
        <v>12</v>
      </c>
      <c r="N6" s="1">
        <v>13</v>
      </c>
      <c r="O6" s="1">
        <v>14</v>
      </c>
      <c r="P6" s="1">
        <v>15</v>
      </c>
      <c r="Q6" s="1">
        <v>16</v>
      </c>
      <c r="R6" s="4" t="s">
        <v>0</v>
      </c>
      <c r="S6" s="4" t="s">
        <v>1</v>
      </c>
      <c r="T6" s="4" t="s">
        <v>2</v>
      </c>
      <c r="W6" s="1">
        <v>1</v>
      </c>
      <c r="X6" s="1">
        <v>2</v>
      </c>
      <c r="Y6" s="1">
        <v>3</v>
      </c>
      <c r="Z6" s="1">
        <v>4</v>
      </c>
      <c r="AA6" s="1">
        <v>5</v>
      </c>
      <c r="AB6" s="1">
        <v>6</v>
      </c>
      <c r="AC6" s="1">
        <v>7</v>
      </c>
      <c r="AD6" s="1">
        <v>8</v>
      </c>
      <c r="AE6" s="1">
        <v>9</v>
      </c>
      <c r="AF6" s="1">
        <v>10</v>
      </c>
      <c r="AG6" s="1">
        <v>11</v>
      </c>
      <c r="AH6" s="1">
        <v>12</v>
      </c>
      <c r="AI6" s="1">
        <v>13</v>
      </c>
      <c r="AJ6" s="1">
        <v>14</v>
      </c>
      <c r="AK6" s="1">
        <v>15</v>
      </c>
      <c r="AL6" s="1">
        <v>16</v>
      </c>
      <c r="AN6" s="39"/>
    </row>
    <row r="7" spans="1:42" x14ac:dyDescent="0.2">
      <c r="A7" s="1">
        <v>1</v>
      </c>
      <c r="B7" s="5">
        <f>AP8</f>
        <v>1</v>
      </c>
      <c r="C7" s="6">
        <f>AP164</f>
        <v>157</v>
      </c>
      <c r="D7" s="6">
        <f>AP54</f>
        <v>47</v>
      </c>
      <c r="E7" s="6">
        <f>AP186</f>
        <v>179</v>
      </c>
      <c r="F7" s="6">
        <f>AP210</f>
        <v>203</v>
      </c>
      <c r="G7" s="6">
        <f>AP94</f>
        <v>87</v>
      </c>
      <c r="H7" s="6">
        <f>AP236</f>
        <v>229</v>
      </c>
      <c r="I7" s="6">
        <f>AP128</f>
        <v>121</v>
      </c>
      <c r="J7" s="6">
        <f>AP143</f>
        <v>136</v>
      </c>
      <c r="K7" s="6">
        <f>AP35</f>
        <v>28</v>
      </c>
      <c r="L7" s="6">
        <f>AP177</f>
        <v>170</v>
      </c>
      <c r="M7" s="6">
        <f>AP61</f>
        <v>54</v>
      </c>
      <c r="N7" s="6">
        <f>AP85</f>
        <v>78</v>
      </c>
      <c r="O7" s="6">
        <f>AP217</f>
        <v>210</v>
      </c>
      <c r="P7" s="6">
        <f>AP107</f>
        <v>100</v>
      </c>
      <c r="Q7" s="7">
        <f>AP263</f>
        <v>256</v>
      </c>
      <c r="R7" s="2">
        <f>SUM(B7:Q7)</f>
        <v>2056</v>
      </c>
      <c r="S7" s="2">
        <f>SUMSQ(B7:Q7)</f>
        <v>351576</v>
      </c>
      <c r="T7" s="2">
        <f t="shared" ref="T7:T22" si="0">B7^3+C7^3+D7^3+E7^3+F7^3+G7^3+H7^3+I7^3+J7^3+K7^3+L7^3+M7^3+N7^3+O7^3+P7^3+Q7^3</f>
        <v>67634176</v>
      </c>
      <c r="V7" s="1">
        <v>1</v>
      </c>
      <c r="W7" s="66" t="s">
        <v>7</v>
      </c>
      <c r="X7" s="54" t="s">
        <v>252</v>
      </c>
      <c r="Y7" s="54" t="s">
        <v>49</v>
      </c>
      <c r="Z7" s="54" t="s">
        <v>213</v>
      </c>
      <c r="AA7" s="54" t="s">
        <v>254</v>
      </c>
      <c r="AB7" s="54" t="s">
        <v>9</v>
      </c>
      <c r="AC7" s="54" t="s">
        <v>211</v>
      </c>
      <c r="AD7" s="54" t="s">
        <v>47</v>
      </c>
      <c r="AE7" s="67" t="s">
        <v>217</v>
      </c>
      <c r="AF7" s="54" t="s">
        <v>53</v>
      </c>
      <c r="AG7" s="68" t="s">
        <v>256</v>
      </c>
      <c r="AH7" s="54" t="s">
        <v>11</v>
      </c>
      <c r="AI7" s="69" t="s">
        <v>51</v>
      </c>
      <c r="AJ7" s="54" t="s">
        <v>215</v>
      </c>
      <c r="AK7" s="70" t="s">
        <v>13</v>
      </c>
      <c r="AL7" s="55" t="s">
        <v>258</v>
      </c>
      <c r="AN7" s="44"/>
      <c r="AO7" s="52" t="s">
        <v>277</v>
      </c>
      <c r="AP7" s="45"/>
    </row>
    <row r="8" spans="1:42" x14ac:dyDescent="0.2">
      <c r="A8" s="1">
        <v>2</v>
      </c>
      <c r="B8" s="8">
        <f>AP33</f>
        <v>26</v>
      </c>
      <c r="C8" s="9">
        <f>AP141</f>
        <v>134</v>
      </c>
      <c r="D8" s="9">
        <f>AP63</f>
        <v>56</v>
      </c>
      <c r="E8" s="9">
        <f>AP179</f>
        <v>172</v>
      </c>
      <c r="F8" s="9">
        <f>AP219</f>
        <v>212</v>
      </c>
      <c r="G8" s="9">
        <f>AP87</f>
        <v>80</v>
      </c>
      <c r="H8" s="9">
        <f>AP261</f>
        <v>254</v>
      </c>
      <c r="I8" s="9">
        <f>AP105</f>
        <v>98</v>
      </c>
      <c r="J8" s="9">
        <f>AP166</f>
        <v>159</v>
      </c>
      <c r="K8" s="9">
        <f>AP10</f>
        <v>3</v>
      </c>
      <c r="L8" s="9">
        <f>AP184</f>
        <v>177</v>
      </c>
      <c r="M8" s="9">
        <f>AP52</f>
        <v>45</v>
      </c>
      <c r="N8" s="9">
        <f>AP92</f>
        <v>85</v>
      </c>
      <c r="O8" s="9">
        <f>AP208</f>
        <v>201</v>
      </c>
      <c r="P8" s="9">
        <f>AP130</f>
        <v>123</v>
      </c>
      <c r="Q8" s="10">
        <f>AP238</f>
        <v>231</v>
      </c>
      <c r="R8" s="2">
        <f t="shared" ref="R8:R22" si="1">SUM(B8:Q8)</f>
        <v>2056</v>
      </c>
      <c r="S8" s="2">
        <f t="shared" ref="S8:S22" si="2">SUMSQ(B8:Q8)</f>
        <v>351576</v>
      </c>
      <c r="T8" s="2">
        <f t="shared" si="0"/>
        <v>67634176</v>
      </c>
      <c r="V8" s="1">
        <v>2</v>
      </c>
      <c r="W8" s="56" t="s">
        <v>167</v>
      </c>
      <c r="X8" s="71" t="s">
        <v>96</v>
      </c>
      <c r="Y8" s="57" t="s">
        <v>142</v>
      </c>
      <c r="Z8" s="57" t="s">
        <v>117</v>
      </c>
      <c r="AA8" s="57" t="s">
        <v>94</v>
      </c>
      <c r="AB8" s="57" t="s">
        <v>165</v>
      </c>
      <c r="AC8" s="57" t="s">
        <v>119</v>
      </c>
      <c r="AD8" s="57" t="s">
        <v>144</v>
      </c>
      <c r="AE8" s="57" t="s">
        <v>121</v>
      </c>
      <c r="AF8" s="72" t="s">
        <v>146</v>
      </c>
      <c r="AG8" s="57" t="s">
        <v>100</v>
      </c>
      <c r="AH8" s="73" t="s">
        <v>171</v>
      </c>
      <c r="AI8" s="57" t="s">
        <v>148</v>
      </c>
      <c r="AJ8" s="74" t="s">
        <v>123</v>
      </c>
      <c r="AK8" s="57" t="s">
        <v>169</v>
      </c>
      <c r="AL8" s="75" t="s">
        <v>98</v>
      </c>
      <c r="AN8" s="46" t="s">
        <v>7</v>
      </c>
      <c r="AO8" s="47" t="s">
        <v>276</v>
      </c>
      <c r="AP8" s="48">
        <f>L2+(0*L4)</f>
        <v>1</v>
      </c>
    </row>
    <row r="9" spans="1:42" x14ac:dyDescent="0.2">
      <c r="A9" s="1">
        <v>3</v>
      </c>
      <c r="B9" s="8">
        <f>AP158</f>
        <v>151</v>
      </c>
      <c r="C9" s="9">
        <f>AP18</f>
        <v>11</v>
      </c>
      <c r="D9" s="9">
        <f>AP192</f>
        <v>185</v>
      </c>
      <c r="E9" s="9">
        <f>AP44</f>
        <v>37</v>
      </c>
      <c r="F9" s="9">
        <f>AP100</f>
        <v>93</v>
      </c>
      <c r="G9" s="9">
        <f>AP200</f>
        <v>193</v>
      </c>
      <c r="H9" s="9">
        <f>AP122</f>
        <v>115</v>
      </c>
      <c r="I9" s="9">
        <f>AP246</f>
        <v>239</v>
      </c>
      <c r="J9" s="9">
        <f>AP25</f>
        <v>18</v>
      </c>
      <c r="K9" s="9">
        <f>AP149</f>
        <v>142</v>
      </c>
      <c r="L9" s="9">
        <f>AP71</f>
        <v>64</v>
      </c>
      <c r="M9" s="9">
        <f>AP171</f>
        <v>164</v>
      </c>
      <c r="N9" s="9">
        <f>AP227</f>
        <v>220</v>
      </c>
      <c r="O9" s="9">
        <f>AP79</f>
        <v>72</v>
      </c>
      <c r="P9" s="9">
        <f>AP253</f>
        <v>246</v>
      </c>
      <c r="Q9" s="10">
        <f>AP113</f>
        <v>106</v>
      </c>
      <c r="R9" s="2">
        <f t="shared" si="1"/>
        <v>2056</v>
      </c>
      <c r="S9" s="2">
        <f t="shared" si="2"/>
        <v>351576</v>
      </c>
      <c r="T9" s="2">
        <f t="shared" si="0"/>
        <v>67634176</v>
      </c>
      <c r="V9" s="1">
        <v>3</v>
      </c>
      <c r="W9" s="56" t="s">
        <v>175</v>
      </c>
      <c r="X9" s="57" t="s">
        <v>88</v>
      </c>
      <c r="Y9" s="71" t="s">
        <v>134</v>
      </c>
      <c r="Z9" s="57" t="s">
        <v>125</v>
      </c>
      <c r="AA9" s="57" t="s">
        <v>86</v>
      </c>
      <c r="AB9" s="57" t="s">
        <v>173</v>
      </c>
      <c r="AC9" s="57" t="s">
        <v>127</v>
      </c>
      <c r="AD9" s="57" t="s">
        <v>136</v>
      </c>
      <c r="AE9" s="73" t="s">
        <v>129</v>
      </c>
      <c r="AF9" s="57" t="s">
        <v>138</v>
      </c>
      <c r="AG9" s="72" t="s">
        <v>92</v>
      </c>
      <c r="AH9" s="57" t="s">
        <v>179</v>
      </c>
      <c r="AI9" s="76" t="s">
        <v>140</v>
      </c>
      <c r="AJ9" s="57" t="s">
        <v>131</v>
      </c>
      <c r="AK9" s="74" t="s">
        <v>177</v>
      </c>
      <c r="AL9" s="58" t="s">
        <v>90</v>
      </c>
      <c r="AN9" s="46" t="s">
        <v>236</v>
      </c>
      <c r="AO9" s="47" t="s">
        <v>276</v>
      </c>
      <c r="AP9" s="48">
        <f>L2+(1*L4)</f>
        <v>2</v>
      </c>
    </row>
    <row r="10" spans="1:42" x14ac:dyDescent="0.2">
      <c r="A10" s="1">
        <v>4</v>
      </c>
      <c r="B10" s="8">
        <f>AP151</f>
        <v>144</v>
      </c>
      <c r="C10" s="9">
        <f>AP27</f>
        <v>20</v>
      </c>
      <c r="D10" s="9">
        <f>AP169</f>
        <v>162</v>
      </c>
      <c r="E10" s="9">
        <f>AP69</f>
        <v>62</v>
      </c>
      <c r="F10" s="9">
        <f>AP77</f>
        <v>70</v>
      </c>
      <c r="G10" s="9">
        <f>AP225</f>
        <v>218</v>
      </c>
      <c r="H10" s="9">
        <f>AP115</f>
        <v>108</v>
      </c>
      <c r="I10" s="9">
        <f>AP255</f>
        <v>248</v>
      </c>
      <c r="J10" s="9">
        <f>AP16</f>
        <v>9</v>
      </c>
      <c r="K10" s="9">
        <f>AP156</f>
        <v>149</v>
      </c>
      <c r="L10" s="9">
        <f>AP46</f>
        <v>39</v>
      </c>
      <c r="M10" s="9">
        <f>AP194</f>
        <v>187</v>
      </c>
      <c r="N10" s="9">
        <f>AP202</f>
        <v>195</v>
      </c>
      <c r="O10" s="9">
        <f>AP102</f>
        <v>95</v>
      </c>
      <c r="P10" s="9">
        <f>AP244</f>
        <v>237</v>
      </c>
      <c r="Q10" s="10">
        <f>AP120</f>
        <v>113</v>
      </c>
      <c r="R10" s="2">
        <f t="shared" si="1"/>
        <v>2056</v>
      </c>
      <c r="S10" s="2">
        <f t="shared" si="2"/>
        <v>351576</v>
      </c>
      <c r="T10" s="2">
        <f t="shared" si="0"/>
        <v>67634176</v>
      </c>
      <c r="V10" s="1">
        <v>4</v>
      </c>
      <c r="W10" s="56" t="s">
        <v>15</v>
      </c>
      <c r="X10" s="57" t="s">
        <v>244</v>
      </c>
      <c r="Y10" s="57" t="s">
        <v>41</v>
      </c>
      <c r="Z10" s="71" t="s">
        <v>221</v>
      </c>
      <c r="AA10" s="57" t="s">
        <v>246</v>
      </c>
      <c r="AB10" s="57" t="s">
        <v>17</v>
      </c>
      <c r="AC10" s="57" t="s">
        <v>219</v>
      </c>
      <c r="AD10" s="57" t="s">
        <v>40</v>
      </c>
      <c r="AE10" s="57" t="s">
        <v>225</v>
      </c>
      <c r="AF10" s="73" t="s">
        <v>45</v>
      </c>
      <c r="AG10" s="57" t="s">
        <v>248</v>
      </c>
      <c r="AH10" s="72" t="s">
        <v>19</v>
      </c>
      <c r="AI10" s="57" t="s">
        <v>43</v>
      </c>
      <c r="AJ10" s="76" t="s">
        <v>223</v>
      </c>
      <c r="AK10" s="57" t="s">
        <v>21</v>
      </c>
      <c r="AL10" s="77" t="s">
        <v>250</v>
      </c>
      <c r="AN10" s="46" t="s">
        <v>146</v>
      </c>
      <c r="AO10" s="47" t="s">
        <v>276</v>
      </c>
      <c r="AP10" s="48">
        <f>L2+(2*L4)</f>
        <v>3</v>
      </c>
    </row>
    <row r="11" spans="1:42" x14ac:dyDescent="0.2">
      <c r="A11" s="1">
        <v>5</v>
      </c>
      <c r="B11" s="8">
        <f>AP195</f>
        <v>188</v>
      </c>
      <c r="C11" s="9">
        <f>AP47</f>
        <v>40</v>
      </c>
      <c r="D11" s="9">
        <f>AP157</f>
        <v>150</v>
      </c>
      <c r="E11" s="9">
        <f>AP17</f>
        <v>10</v>
      </c>
      <c r="F11" s="9">
        <f>AP121</f>
        <v>114</v>
      </c>
      <c r="G11" s="9">
        <f>AP245</f>
        <v>238</v>
      </c>
      <c r="H11" s="9">
        <f>AP103</f>
        <v>96</v>
      </c>
      <c r="I11" s="9">
        <f>AP203</f>
        <v>196</v>
      </c>
      <c r="J11" s="9">
        <f>AP68</f>
        <v>61</v>
      </c>
      <c r="K11" s="9">
        <f>AP168</f>
        <v>161</v>
      </c>
      <c r="L11" s="9">
        <f>AP26</f>
        <v>19</v>
      </c>
      <c r="M11" s="9">
        <f>AP150</f>
        <v>143</v>
      </c>
      <c r="N11" s="9">
        <f>AP254</f>
        <v>247</v>
      </c>
      <c r="O11" s="9">
        <f>AP114</f>
        <v>107</v>
      </c>
      <c r="P11" s="9">
        <f>AP224</f>
        <v>217</v>
      </c>
      <c r="Q11" s="10">
        <f>AP76</f>
        <v>69</v>
      </c>
      <c r="R11" s="2">
        <f t="shared" si="1"/>
        <v>2056</v>
      </c>
      <c r="S11" s="2">
        <f t="shared" si="2"/>
        <v>351576</v>
      </c>
      <c r="T11" s="2">
        <f t="shared" si="0"/>
        <v>67634176</v>
      </c>
      <c r="V11" s="1">
        <v>5</v>
      </c>
      <c r="W11" s="56" t="s">
        <v>232</v>
      </c>
      <c r="X11" s="57" t="s">
        <v>35</v>
      </c>
      <c r="Y11" s="57" t="s">
        <v>209</v>
      </c>
      <c r="Z11" s="57" t="s">
        <v>61</v>
      </c>
      <c r="AA11" s="71" t="s">
        <v>37</v>
      </c>
      <c r="AB11" s="57" t="s">
        <v>234</v>
      </c>
      <c r="AC11" s="57" t="s">
        <v>59</v>
      </c>
      <c r="AD11" s="57" t="s">
        <v>207</v>
      </c>
      <c r="AE11" s="74" t="s">
        <v>57</v>
      </c>
      <c r="AF11" s="57" t="s">
        <v>206</v>
      </c>
      <c r="AG11" s="76" t="s">
        <v>31</v>
      </c>
      <c r="AH11" s="57" t="s">
        <v>228</v>
      </c>
      <c r="AI11" s="72" t="s">
        <v>204</v>
      </c>
      <c r="AJ11" s="57" t="s">
        <v>55</v>
      </c>
      <c r="AK11" s="73" t="s">
        <v>230</v>
      </c>
      <c r="AL11" s="58" t="s">
        <v>33</v>
      </c>
      <c r="AN11" s="46" t="s">
        <v>105</v>
      </c>
      <c r="AO11" s="47" t="s">
        <v>276</v>
      </c>
      <c r="AP11" s="48">
        <f>L2+(3*L4)</f>
        <v>4</v>
      </c>
    </row>
    <row r="12" spans="1:42" x14ac:dyDescent="0.2">
      <c r="A12" s="1">
        <v>6</v>
      </c>
      <c r="B12" s="8">
        <f>AP170</f>
        <v>163</v>
      </c>
      <c r="C12" s="9">
        <f>AP70</f>
        <v>63</v>
      </c>
      <c r="D12" s="9">
        <f>AP148</f>
        <v>141</v>
      </c>
      <c r="E12" s="9">
        <f>AP24</f>
        <v>17</v>
      </c>
      <c r="F12" s="9">
        <f>AP112</f>
        <v>105</v>
      </c>
      <c r="G12" s="9">
        <f>AP252</f>
        <v>245</v>
      </c>
      <c r="H12" s="9">
        <f>AP78</f>
        <v>71</v>
      </c>
      <c r="I12" s="9">
        <f>AP226</f>
        <v>219</v>
      </c>
      <c r="J12" s="9">
        <f>AP45</f>
        <v>38</v>
      </c>
      <c r="K12" s="9">
        <f>AP193</f>
        <v>186</v>
      </c>
      <c r="L12" s="9">
        <f>AP19</f>
        <v>12</v>
      </c>
      <c r="M12" s="9">
        <f>AP159</f>
        <v>152</v>
      </c>
      <c r="N12" s="9">
        <f>AP247</f>
        <v>240</v>
      </c>
      <c r="O12" s="9">
        <f>AP123</f>
        <v>116</v>
      </c>
      <c r="P12" s="9">
        <f>AP201</f>
        <v>194</v>
      </c>
      <c r="Q12" s="10">
        <f>AP101</f>
        <v>94</v>
      </c>
      <c r="R12" s="2">
        <f t="shared" si="1"/>
        <v>2056</v>
      </c>
      <c r="S12" s="2">
        <f t="shared" si="2"/>
        <v>351576</v>
      </c>
      <c r="T12" s="2">
        <f t="shared" si="0"/>
        <v>67634176</v>
      </c>
      <c r="V12" s="1">
        <v>6</v>
      </c>
      <c r="W12" s="56" t="s">
        <v>76</v>
      </c>
      <c r="X12" s="57" t="s">
        <v>194</v>
      </c>
      <c r="Y12" s="57" t="s">
        <v>113</v>
      </c>
      <c r="Z12" s="57" t="s">
        <v>154</v>
      </c>
      <c r="AA12" s="57" t="s">
        <v>192</v>
      </c>
      <c r="AB12" s="71" t="s">
        <v>75</v>
      </c>
      <c r="AC12" s="57" t="s">
        <v>156</v>
      </c>
      <c r="AD12" s="57" t="s">
        <v>115</v>
      </c>
      <c r="AE12" s="57" t="s">
        <v>150</v>
      </c>
      <c r="AF12" s="74" t="s">
        <v>109</v>
      </c>
      <c r="AG12" s="57" t="s">
        <v>190</v>
      </c>
      <c r="AH12" s="76" t="s">
        <v>73</v>
      </c>
      <c r="AI12" s="57" t="s">
        <v>111</v>
      </c>
      <c r="AJ12" s="72" t="s">
        <v>152</v>
      </c>
      <c r="AK12" s="57" t="s">
        <v>71</v>
      </c>
      <c r="AL12" s="78" t="s">
        <v>188</v>
      </c>
      <c r="AN12" s="46" t="s">
        <v>176</v>
      </c>
      <c r="AO12" s="47" t="s">
        <v>276</v>
      </c>
      <c r="AP12" s="48">
        <f>L2+(4*L4)</f>
        <v>5</v>
      </c>
    </row>
    <row r="13" spans="1:42" x14ac:dyDescent="0.2">
      <c r="A13" s="1">
        <v>7</v>
      </c>
      <c r="B13" s="8">
        <f>AP53</f>
        <v>46</v>
      </c>
      <c r="C13" s="9">
        <f>AP185</f>
        <v>178</v>
      </c>
      <c r="D13" s="9">
        <f>AP11</f>
        <v>4</v>
      </c>
      <c r="E13" s="9">
        <f>AP167</f>
        <v>160</v>
      </c>
      <c r="F13" s="9">
        <f>AP239</f>
        <v>232</v>
      </c>
      <c r="G13" s="9">
        <f>AP131</f>
        <v>124</v>
      </c>
      <c r="H13" s="9">
        <f>AP209</f>
        <v>202</v>
      </c>
      <c r="I13" s="9">
        <f>AP93</f>
        <v>86</v>
      </c>
      <c r="J13" s="9">
        <f>AP178</f>
        <v>171</v>
      </c>
      <c r="K13" s="9">
        <f>AP62</f>
        <v>55</v>
      </c>
      <c r="L13" s="9">
        <f>AP140</f>
        <v>133</v>
      </c>
      <c r="M13" s="9">
        <f>AP32</f>
        <v>25</v>
      </c>
      <c r="N13" s="9">
        <f>AP104</f>
        <v>97</v>
      </c>
      <c r="O13" s="9">
        <f>AP260</f>
        <v>253</v>
      </c>
      <c r="P13" s="9">
        <f>AP86</f>
        <v>79</v>
      </c>
      <c r="Q13" s="10">
        <f>AP218</f>
        <v>211</v>
      </c>
      <c r="R13" s="2">
        <f t="shared" si="1"/>
        <v>2056</v>
      </c>
      <c r="S13" s="2">
        <f t="shared" si="2"/>
        <v>351576</v>
      </c>
      <c r="T13" s="2">
        <f t="shared" si="0"/>
        <v>67634176</v>
      </c>
      <c r="V13" s="1">
        <v>7</v>
      </c>
      <c r="W13" s="56" t="s">
        <v>84</v>
      </c>
      <c r="X13" s="57" t="s">
        <v>186</v>
      </c>
      <c r="Y13" s="57" t="s">
        <v>105</v>
      </c>
      <c r="Z13" s="57" t="s">
        <v>162</v>
      </c>
      <c r="AA13" s="57" t="s">
        <v>184</v>
      </c>
      <c r="AB13" s="57" t="s">
        <v>82</v>
      </c>
      <c r="AC13" s="71" t="s">
        <v>164</v>
      </c>
      <c r="AD13" s="57" t="s">
        <v>107</v>
      </c>
      <c r="AE13" s="76" t="s">
        <v>158</v>
      </c>
      <c r="AF13" s="57" t="s">
        <v>101</v>
      </c>
      <c r="AG13" s="74" t="s">
        <v>182</v>
      </c>
      <c r="AH13" s="57" t="s">
        <v>80</v>
      </c>
      <c r="AI13" s="73" t="s">
        <v>103</v>
      </c>
      <c r="AJ13" s="57" t="s">
        <v>160</v>
      </c>
      <c r="AK13" s="72" t="s">
        <v>78</v>
      </c>
      <c r="AL13" s="58" t="s">
        <v>180</v>
      </c>
      <c r="AN13" s="46" t="s">
        <v>72</v>
      </c>
      <c r="AO13" s="47" t="s">
        <v>276</v>
      </c>
      <c r="AP13" s="48">
        <f>L2+(5*L4)</f>
        <v>6</v>
      </c>
    </row>
    <row r="14" spans="1:42" x14ac:dyDescent="0.2">
      <c r="A14" s="1">
        <v>8</v>
      </c>
      <c r="B14" s="8">
        <f>AP60</f>
        <v>53</v>
      </c>
      <c r="C14" s="9">
        <f>AP176</f>
        <v>169</v>
      </c>
      <c r="D14" s="9">
        <f>AP34</f>
        <v>27</v>
      </c>
      <c r="E14" s="9">
        <f>AP142</f>
        <v>135</v>
      </c>
      <c r="F14" s="9">
        <f>AP262</f>
        <v>255</v>
      </c>
      <c r="G14" s="9">
        <f>AP106</f>
        <v>99</v>
      </c>
      <c r="H14" s="9">
        <f>AP216</f>
        <v>209</v>
      </c>
      <c r="I14" s="9">
        <f>AP84</f>
        <v>77</v>
      </c>
      <c r="J14" s="9">
        <f>AP187</f>
        <v>180</v>
      </c>
      <c r="K14" s="9">
        <f>AP55</f>
        <v>48</v>
      </c>
      <c r="L14" s="9">
        <f>AP165</f>
        <v>158</v>
      </c>
      <c r="M14" s="9">
        <f>AP9</f>
        <v>2</v>
      </c>
      <c r="N14" s="9">
        <f>AP129</f>
        <v>122</v>
      </c>
      <c r="O14" s="9">
        <f>AP237</f>
        <v>230</v>
      </c>
      <c r="P14" s="9">
        <f>AP95</f>
        <v>88</v>
      </c>
      <c r="Q14" s="10">
        <f>AP211</f>
        <v>204</v>
      </c>
      <c r="R14" s="2">
        <f t="shared" si="1"/>
        <v>2056</v>
      </c>
      <c r="S14" s="2">
        <f t="shared" si="2"/>
        <v>351576</v>
      </c>
      <c r="T14" s="2">
        <f t="shared" si="0"/>
        <v>67634176</v>
      </c>
      <c r="V14" s="1">
        <v>8</v>
      </c>
      <c r="W14" s="56" t="s">
        <v>240</v>
      </c>
      <c r="X14" s="57" t="s">
        <v>27</v>
      </c>
      <c r="Y14" s="57" t="s">
        <v>202</v>
      </c>
      <c r="Z14" s="57" t="s">
        <v>69</v>
      </c>
      <c r="AA14" s="57" t="s">
        <v>29</v>
      </c>
      <c r="AB14" s="57" t="s">
        <v>242</v>
      </c>
      <c r="AC14" s="57" t="s">
        <v>67</v>
      </c>
      <c r="AD14" s="71" t="s">
        <v>200</v>
      </c>
      <c r="AE14" s="57" t="s">
        <v>65</v>
      </c>
      <c r="AF14" s="76" t="s">
        <v>198</v>
      </c>
      <c r="AG14" s="57" t="s">
        <v>23</v>
      </c>
      <c r="AH14" s="74" t="s">
        <v>236</v>
      </c>
      <c r="AI14" s="57" t="s">
        <v>196</v>
      </c>
      <c r="AJ14" s="73" t="s">
        <v>63</v>
      </c>
      <c r="AK14" s="57" t="s">
        <v>238</v>
      </c>
      <c r="AL14" s="79" t="s">
        <v>25</v>
      </c>
      <c r="AN14" s="46" t="s">
        <v>44</v>
      </c>
      <c r="AO14" s="47" t="s">
        <v>276</v>
      </c>
      <c r="AP14" s="48">
        <f>L2+(6*L4)</f>
        <v>7</v>
      </c>
    </row>
    <row r="15" spans="1:42" x14ac:dyDescent="0.2">
      <c r="A15" s="1">
        <v>9</v>
      </c>
      <c r="B15" s="8">
        <f>AP240</f>
        <v>233</v>
      </c>
      <c r="C15" s="9">
        <f>AP124</f>
        <v>117</v>
      </c>
      <c r="D15" s="9">
        <f>AP206</f>
        <v>199</v>
      </c>
      <c r="E15" s="9">
        <f>AP98</f>
        <v>91</v>
      </c>
      <c r="F15" s="9">
        <f>AP42</f>
        <v>35</v>
      </c>
      <c r="G15" s="9">
        <f>AP198</f>
        <v>191</v>
      </c>
      <c r="H15" s="9">
        <f>AP20</f>
        <v>13</v>
      </c>
      <c r="I15" s="9">
        <f>AP152</f>
        <v>145</v>
      </c>
      <c r="J15" s="9">
        <f>AP119</f>
        <v>112</v>
      </c>
      <c r="K15" s="9">
        <f>AP251</f>
        <v>244</v>
      </c>
      <c r="L15" s="9">
        <f>AP73</f>
        <v>66</v>
      </c>
      <c r="M15" s="9">
        <f>AP229</f>
        <v>222</v>
      </c>
      <c r="N15" s="9">
        <f>AP173</f>
        <v>166</v>
      </c>
      <c r="O15" s="9">
        <f>AP65</f>
        <v>58</v>
      </c>
      <c r="P15" s="9">
        <f>AP147</f>
        <v>140</v>
      </c>
      <c r="Q15" s="10">
        <f>AP31</f>
        <v>24</v>
      </c>
      <c r="R15" s="2">
        <f t="shared" si="1"/>
        <v>2056</v>
      </c>
      <c r="S15" s="2">
        <f t="shared" si="2"/>
        <v>351576</v>
      </c>
      <c r="T15" s="2">
        <f t="shared" si="0"/>
        <v>67634176</v>
      </c>
      <c r="V15" s="1">
        <v>9</v>
      </c>
      <c r="W15" s="80" t="s">
        <v>170</v>
      </c>
      <c r="X15" s="57" t="s">
        <v>97</v>
      </c>
      <c r="Y15" s="73" t="s">
        <v>147</v>
      </c>
      <c r="Z15" s="57" t="s">
        <v>124</v>
      </c>
      <c r="AA15" s="74" t="s">
        <v>99</v>
      </c>
      <c r="AB15" s="57" t="s">
        <v>172</v>
      </c>
      <c r="AC15" s="76" t="s">
        <v>122</v>
      </c>
      <c r="AD15" s="57" t="s">
        <v>145</v>
      </c>
      <c r="AE15" s="71" t="s">
        <v>120</v>
      </c>
      <c r="AF15" s="57" t="s">
        <v>143</v>
      </c>
      <c r="AG15" s="57" t="s">
        <v>93</v>
      </c>
      <c r="AH15" s="57" t="s">
        <v>166</v>
      </c>
      <c r="AI15" s="57" t="s">
        <v>141</v>
      </c>
      <c r="AJ15" s="57" t="s">
        <v>118</v>
      </c>
      <c r="AK15" s="57" t="s">
        <v>168</v>
      </c>
      <c r="AL15" s="58" t="s">
        <v>95</v>
      </c>
      <c r="AN15" s="46" t="s">
        <v>210</v>
      </c>
      <c r="AO15" s="47" t="s">
        <v>276</v>
      </c>
      <c r="AP15" s="48">
        <f>L2+(7*L4)</f>
        <v>8</v>
      </c>
    </row>
    <row r="16" spans="1:42" x14ac:dyDescent="0.2">
      <c r="A16" s="1">
        <v>10</v>
      </c>
      <c r="B16" s="8">
        <f>AP249</f>
        <v>242</v>
      </c>
      <c r="C16" s="9">
        <f>AP117</f>
        <v>110</v>
      </c>
      <c r="D16" s="9">
        <f>AP231</f>
        <v>224</v>
      </c>
      <c r="E16" s="9">
        <f>AP75</f>
        <v>68</v>
      </c>
      <c r="F16" s="9">
        <f>AP67</f>
        <v>60</v>
      </c>
      <c r="G16" s="9">
        <f>AP175</f>
        <v>168</v>
      </c>
      <c r="H16" s="9">
        <f>AP29</f>
        <v>22</v>
      </c>
      <c r="I16" s="9">
        <f>AP145</f>
        <v>138</v>
      </c>
      <c r="J16" s="9">
        <f>AP126</f>
        <v>119</v>
      </c>
      <c r="K16" s="9">
        <f>AP242</f>
        <v>235</v>
      </c>
      <c r="L16" s="9">
        <f>AP96</f>
        <v>89</v>
      </c>
      <c r="M16" s="9">
        <f>AP204</f>
        <v>197</v>
      </c>
      <c r="N16" s="9">
        <f>AP196</f>
        <v>189</v>
      </c>
      <c r="O16" s="9">
        <f>AP40</f>
        <v>33</v>
      </c>
      <c r="P16" s="9">
        <f>AP154</f>
        <v>147</v>
      </c>
      <c r="Q16" s="10">
        <f>AP22</f>
        <v>15</v>
      </c>
      <c r="R16" s="2">
        <f t="shared" si="1"/>
        <v>2056</v>
      </c>
      <c r="S16" s="2">
        <f t="shared" si="2"/>
        <v>351576</v>
      </c>
      <c r="T16" s="2">
        <f t="shared" si="0"/>
        <v>67634176</v>
      </c>
      <c r="V16" s="1">
        <v>10</v>
      </c>
      <c r="W16" s="56" t="s">
        <v>14</v>
      </c>
      <c r="X16" s="72" t="s">
        <v>257</v>
      </c>
      <c r="Y16" s="57" t="s">
        <v>50</v>
      </c>
      <c r="Z16" s="73" t="s">
        <v>216</v>
      </c>
      <c r="AA16" s="57" t="s">
        <v>255</v>
      </c>
      <c r="AB16" s="74" t="s">
        <v>12</v>
      </c>
      <c r="AC16" s="57" t="s">
        <v>218</v>
      </c>
      <c r="AD16" s="76" t="s">
        <v>52</v>
      </c>
      <c r="AE16" s="57" t="s">
        <v>212</v>
      </c>
      <c r="AF16" s="71" t="s">
        <v>46</v>
      </c>
      <c r="AG16" s="57" t="s">
        <v>253</v>
      </c>
      <c r="AH16" s="57" t="s">
        <v>10</v>
      </c>
      <c r="AI16" s="57" t="s">
        <v>48</v>
      </c>
      <c r="AJ16" s="57" t="s">
        <v>214</v>
      </c>
      <c r="AK16" s="57" t="s">
        <v>8</v>
      </c>
      <c r="AL16" s="58" t="s">
        <v>251</v>
      </c>
      <c r="AN16" s="46" t="s">
        <v>225</v>
      </c>
      <c r="AO16" s="47" t="s">
        <v>276</v>
      </c>
      <c r="AP16" s="48">
        <f>L2+(8*L4)</f>
        <v>9</v>
      </c>
    </row>
    <row r="17" spans="1:42" x14ac:dyDescent="0.2">
      <c r="A17" s="1">
        <v>11</v>
      </c>
      <c r="B17" s="8">
        <f>AP134</f>
        <v>127</v>
      </c>
      <c r="C17" s="9">
        <f>AP234</f>
        <v>227</v>
      </c>
      <c r="D17" s="9">
        <f>AP88</f>
        <v>81</v>
      </c>
      <c r="E17" s="9">
        <f>AP212</f>
        <v>205</v>
      </c>
      <c r="F17" s="9">
        <f>AP188</f>
        <v>181</v>
      </c>
      <c r="G17" s="9">
        <f>AP48</f>
        <v>41</v>
      </c>
      <c r="H17" s="9">
        <f>AP162</f>
        <v>155</v>
      </c>
      <c r="I17" s="9">
        <f>AP14</f>
        <v>7</v>
      </c>
      <c r="J17" s="9">
        <f>AP257</f>
        <v>250</v>
      </c>
      <c r="K17" s="9">
        <f>AP109</f>
        <v>102</v>
      </c>
      <c r="L17" s="9">
        <f>AP223</f>
        <v>216</v>
      </c>
      <c r="M17" s="9">
        <f>AP83</f>
        <v>76</v>
      </c>
      <c r="N17" s="9">
        <f>AP59</f>
        <v>52</v>
      </c>
      <c r="O17" s="9">
        <f>AP183</f>
        <v>176</v>
      </c>
      <c r="P17" s="9">
        <f>AP37</f>
        <v>30</v>
      </c>
      <c r="Q17" s="10">
        <f>AP137</f>
        <v>130</v>
      </c>
      <c r="R17" s="2">
        <f t="shared" si="1"/>
        <v>2056</v>
      </c>
      <c r="S17" s="2">
        <f t="shared" si="2"/>
        <v>351576</v>
      </c>
      <c r="T17" s="2">
        <f t="shared" si="0"/>
        <v>67634176</v>
      </c>
      <c r="V17" s="1">
        <v>11</v>
      </c>
      <c r="W17" s="81" t="s">
        <v>22</v>
      </c>
      <c r="X17" s="57" t="s">
        <v>249</v>
      </c>
      <c r="Y17" s="72" t="s">
        <v>42</v>
      </c>
      <c r="Z17" s="57" t="s">
        <v>224</v>
      </c>
      <c r="AA17" s="76" t="s">
        <v>247</v>
      </c>
      <c r="AB17" s="57" t="s">
        <v>20</v>
      </c>
      <c r="AC17" s="74" t="s">
        <v>226</v>
      </c>
      <c r="AD17" s="57" t="s">
        <v>44</v>
      </c>
      <c r="AE17" s="57" t="s">
        <v>220</v>
      </c>
      <c r="AF17" s="57" t="s">
        <v>39</v>
      </c>
      <c r="AG17" s="71" t="s">
        <v>245</v>
      </c>
      <c r="AH17" s="57" t="s">
        <v>18</v>
      </c>
      <c r="AI17" s="57" t="s">
        <v>6</v>
      </c>
      <c r="AJ17" s="57" t="s">
        <v>222</v>
      </c>
      <c r="AK17" s="57" t="s">
        <v>16</v>
      </c>
      <c r="AL17" s="58" t="s">
        <v>243</v>
      </c>
      <c r="AN17" s="46" t="s">
        <v>61</v>
      </c>
      <c r="AO17" s="47" t="s">
        <v>276</v>
      </c>
      <c r="AP17" s="48">
        <f>L2+(9*L4)</f>
        <v>10</v>
      </c>
    </row>
    <row r="18" spans="1:42" x14ac:dyDescent="0.2">
      <c r="A18" s="1">
        <v>12</v>
      </c>
      <c r="B18" s="8">
        <f>AP111</f>
        <v>104</v>
      </c>
      <c r="C18" s="9">
        <f>AP259</f>
        <v>252</v>
      </c>
      <c r="D18" s="9">
        <f>AP81</f>
        <v>74</v>
      </c>
      <c r="E18" s="9">
        <f>AP221</f>
        <v>214</v>
      </c>
      <c r="F18" s="9">
        <f>AP181</f>
        <v>174</v>
      </c>
      <c r="G18" s="9">
        <f>AP57</f>
        <v>50</v>
      </c>
      <c r="H18" s="9">
        <f>AP139</f>
        <v>132</v>
      </c>
      <c r="I18" s="9">
        <f>AP39</f>
        <v>32</v>
      </c>
      <c r="J18" s="9">
        <f>AP232</f>
        <v>225</v>
      </c>
      <c r="K18" s="9">
        <f>AP132</f>
        <v>125</v>
      </c>
      <c r="L18" s="9">
        <f>AP214</f>
        <v>207</v>
      </c>
      <c r="M18" s="9">
        <f>AP90</f>
        <v>83</v>
      </c>
      <c r="N18" s="9">
        <f>AP50</f>
        <v>43</v>
      </c>
      <c r="O18" s="9">
        <f>AP190</f>
        <v>183</v>
      </c>
      <c r="P18" s="9">
        <f>AP12</f>
        <v>5</v>
      </c>
      <c r="Q18" s="10">
        <f>AP160</f>
        <v>153</v>
      </c>
      <c r="R18" s="2">
        <f t="shared" si="1"/>
        <v>2056</v>
      </c>
      <c r="S18" s="2">
        <f t="shared" si="2"/>
        <v>351576</v>
      </c>
      <c r="T18" s="2">
        <f t="shared" si="0"/>
        <v>67634176</v>
      </c>
      <c r="V18" s="1">
        <v>12</v>
      </c>
      <c r="W18" s="56" t="s">
        <v>178</v>
      </c>
      <c r="X18" s="73" t="s">
        <v>89</v>
      </c>
      <c r="Y18" s="57" t="s">
        <v>139</v>
      </c>
      <c r="Z18" s="72" t="s">
        <v>132</v>
      </c>
      <c r="AA18" s="57" t="s">
        <v>91</v>
      </c>
      <c r="AB18" s="76" t="s">
        <v>4</v>
      </c>
      <c r="AC18" s="57" t="s">
        <v>130</v>
      </c>
      <c r="AD18" s="74" t="s">
        <v>137</v>
      </c>
      <c r="AE18" s="57" t="s">
        <v>128</v>
      </c>
      <c r="AF18" s="57" t="s">
        <v>135</v>
      </c>
      <c r="AG18" s="57" t="s">
        <v>85</v>
      </c>
      <c r="AH18" s="71" t="s">
        <v>174</v>
      </c>
      <c r="AI18" s="57" t="s">
        <v>133</v>
      </c>
      <c r="AJ18" s="57" t="s">
        <v>126</v>
      </c>
      <c r="AK18" s="57" t="s">
        <v>176</v>
      </c>
      <c r="AL18" s="58" t="s">
        <v>87</v>
      </c>
      <c r="AN18" s="46" t="s">
        <v>88</v>
      </c>
      <c r="AO18" s="47" t="s">
        <v>276</v>
      </c>
      <c r="AP18" s="48">
        <f>L2+(10*L4)</f>
        <v>11</v>
      </c>
    </row>
    <row r="19" spans="1:42" x14ac:dyDescent="0.2">
      <c r="A19" s="1">
        <v>13</v>
      </c>
      <c r="B19" s="8">
        <f>AP91</f>
        <v>84</v>
      </c>
      <c r="C19" s="9">
        <f>AP215</f>
        <v>208</v>
      </c>
      <c r="D19" s="9">
        <f>AP133</f>
        <v>126</v>
      </c>
      <c r="E19" s="9">
        <f>AP233</f>
        <v>226</v>
      </c>
      <c r="F19" s="9">
        <f>AP161</f>
        <v>154</v>
      </c>
      <c r="G19" s="9">
        <f>AP13</f>
        <v>6</v>
      </c>
      <c r="H19" s="9">
        <f>AP191</f>
        <v>184</v>
      </c>
      <c r="I19" s="9">
        <f>AP51</f>
        <v>44</v>
      </c>
      <c r="J19" s="9">
        <f>AP220</f>
        <v>213</v>
      </c>
      <c r="K19" s="9">
        <f>AP80</f>
        <v>73</v>
      </c>
      <c r="L19" s="9">
        <f>AP258</f>
        <v>251</v>
      </c>
      <c r="M19" s="9">
        <f>AP110</f>
        <v>103</v>
      </c>
      <c r="N19" s="9">
        <f>AP38</f>
        <v>31</v>
      </c>
      <c r="O19" s="9">
        <f>AP138</f>
        <v>131</v>
      </c>
      <c r="P19" s="9">
        <f>AP56</f>
        <v>49</v>
      </c>
      <c r="Q19" s="10">
        <f>AP180</f>
        <v>173</v>
      </c>
      <c r="R19" s="2">
        <f t="shared" si="1"/>
        <v>2056</v>
      </c>
      <c r="S19" s="2">
        <f t="shared" si="2"/>
        <v>351576</v>
      </c>
      <c r="T19" s="2">
        <f t="shared" si="0"/>
        <v>67634176</v>
      </c>
      <c r="V19" s="1">
        <v>13</v>
      </c>
      <c r="W19" s="82" t="s">
        <v>70</v>
      </c>
      <c r="X19" s="57" t="s">
        <v>189</v>
      </c>
      <c r="Y19" s="76" t="s">
        <v>112</v>
      </c>
      <c r="Z19" s="57" t="s">
        <v>151</v>
      </c>
      <c r="AA19" s="72" t="s">
        <v>191</v>
      </c>
      <c r="AB19" s="57" t="s">
        <v>72</v>
      </c>
      <c r="AC19" s="73" t="s">
        <v>149</v>
      </c>
      <c r="AD19" s="57" t="s">
        <v>110</v>
      </c>
      <c r="AE19" s="57" t="s">
        <v>155</v>
      </c>
      <c r="AF19" s="57" t="s">
        <v>116</v>
      </c>
      <c r="AG19" s="57" t="s">
        <v>193</v>
      </c>
      <c r="AH19" s="57" t="s">
        <v>74</v>
      </c>
      <c r="AI19" s="71" t="s">
        <v>114</v>
      </c>
      <c r="AJ19" s="57" t="s">
        <v>153</v>
      </c>
      <c r="AK19" s="57" t="s">
        <v>3</v>
      </c>
      <c r="AL19" s="58" t="s">
        <v>195</v>
      </c>
      <c r="AN19" s="46" t="s">
        <v>190</v>
      </c>
      <c r="AO19" s="47" t="s">
        <v>276</v>
      </c>
      <c r="AP19" s="48">
        <f>L2+(11*L4)</f>
        <v>12</v>
      </c>
    </row>
    <row r="20" spans="1:42" x14ac:dyDescent="0.2">
      <c r="A20" s="1">
        <v>14</v>
      </c>
      <c r="B20" s="8">
        <f>AP82</f>
        <v>75</v>
      </c>
      <c r="C20" s="9">
        <f>AP222</f>
        <v>215</v>
      </c>
      <c r="D20" s="9">
        <f>AP108</f>
        <v>101</v>
      </c>
      <c r="E20" s="9">
        <f>AP256</f>
        <v>249</v>
      </c>
      <c r="F20" s="9">
        <f>AP136</f>
        <v>129</v>
      </c>
      <c r="G20" s="9">
        <f>AP36</f>
        <v>29</v>
      </c>
      <c r="H20" s="9">
        <f>AP182</f>
        <v>175</v>
      </c>
      <c r="I20" s="9">
        <f>AP58</f>
        <v>51</v>
      </c>
      <c r="J20" s="9">
        <f>AP213</f>
        <v>206</v>
      </c>
      <c r="K20" s="9">
        <f>AP89</f>
        <v>82</v>
      </c>
      <c r="L20" s="9">
        <f>AP235</f>
        <v>228</v>
      </c>
      <c r="M20" s="9">
        <f>AP135</f>
        <v>128</v>
      </c>
      <c r="N20" s="9">
        <f>AP15</f>
        <v>8</v>
      </c>
      <c r="O20" s="9">
        <f>AP163</f>
        <v>156</v>
      </c>
      <c r="P20" s="9">
        <f>AP49</f>
        <v>42</v>
      </c>
      <c r="Q20" s="10">
        <f>AP189</f>
        <v>182</v>
      </c>
      <c r="R20" s="2">
        <f t="shared" si="1"/>
        <v>2056</v>
      </c>
      <c r="S20" s="2">
        <f t="shared" si="2"/>
        <v>351576</v>
      </c>
      <c r="T20" s="2">
        <f t="shared" si="0"/>
        <v>67634176</v>
      </c>
      <c r="V20" s="1">
        <v>14</v>
      </c>
      <c r="W20" s="56" t="s">
        <v>229</v>
      </c>
      <c r="X20" s="74" t="s">
        <v>34</v>
      </c>
      <c r="Y20" s="57" t="s">
        <v>205</v>
      </c>
      <c r="Z20" s="76" t="s">
        <v>54</v>
      </c>
      <c r="AA20" s="57" t="s">
        <v>32</v>
      </c>
      <c r="AB20" s="72" t="s">
        <v>227</v>
      </c>
      <c r="AC20" s="57" t="s">
        <v>56</v>
      </c>
      <c r="AD20" s="73" t="s">
        <v>5</v>
      </c>
      <c r="AE20" s="57" t="s">
        <v>58</v>
      </c>
      <c r="AF20" s="57" t="s">
        <v>208</v>
      </c>
      <c r="AG20" s="57" t="s">
        <v>38</v>
      </c>
      <c r="AH20" s="57" t="s">
        <v>233</v>
      </c>
      <c r="AI20" s="57" t="s">
        <v>210</v>
      </c>
      <c r="AJ20" s="71" t="s">
        <v>60</v>
      </c>
      <c r="AK20" s="57" t="s">
        <v>231</v>
      </c>
      <c r="AL20" s="58" t="s">
        <v>36</v>
      </c>
      <c r="AN20" s="46" t="s">
        <v>122</v>
      </c>
      <c r="AO20" s="47" t="s">
        <v>276</v>
      </c>
      <c r="AP20" s="48">
        <f>L2+(12*L4)</f>
        <v>13</v>
      </c>
    </row>
    <row r="21" spans="1:42" x14ac:dyDescent="0.2">
      <c r="A21" s="1">
        <v>15</v>
      </c>
      <c r="B21" s="8">
        <f>AP205</f>
        <v>198</v>
      </c>
      <c r="C21" s="9">
        <f>AP97</f>
        <v>90</v>
      </c>
      <c r="D21" s="9">
        <f>AP243</f>
        <v>236</v>
      </c>
      <c r="E21" s="9">
        <f>AP127</f>
        <v>120</v>
      </c>
      <c r="F21" s="9">
        <f>AP23</f>
        <v>16</v>
      </c>
      <c r="G21" s="9">
        <f>AP155</f>
        <v>148</v>
      </c>
      <c r="H21" s="9">
        <f>AP41</f>
        <v>34</v>
      </c>
      <c r="I21" s="9">
        <f>AP197</f>
        <v>190</v>
      </c>
      <c r="J21" s="9">
        <f>AP74</f>
        <v>67</v>
      </c>
      <c r="K21" s="9">
        <f>AP230</f>
        <v>223</v>
      </c>
      <c r="L21" s="9">
        <f>AP116</f>
        <v>109</v>
      </c>
      <c r="M21" s="9">
        <f>AP248</f>
        <v>241</v>
      </c>
      <c r="N21" s="9">
        <f>AP144</f>
        <v>137</v>
      </c>
      <c r="O21" s="9">
        <f>AP28</f>
        <v>21</v>
      </c>
      <c r="P21" s="9">
        <f>AP174</f>
        <v>167</v>
      </c>
      <c r="Q21" s="10">
        <f>AP66</f>
        <v>59</v>
      </c>
      <c r="R21" s="2">
        <f t="shared" si="1"/>
        <v>2056</v>
      </c>
      <c r="S21" s="2">
        <f>SUMSQ(B21:Q21)</f>
        <v>351576</v>
      </c>
      <c r="T21" s="2">
        <f t="shared" si="0"/>
        <v>67634176</v>
      </c>
      <c r="V21" s="1">
        <v>15</v>
      </c>
      <c r="W21" s="83" t="s">
        <v>237</v>
      </c>
      <c r="X21" s="57" t="s">
        <v>26</v>
      </c>
      <c r="Y21" s="74" t="s">
        <v>197</v>
      </c>
      <c r="Z21" s="57" t="s">
        <v>62</v>
      </c>
      <c r="AA21" s="73" t="s">
        <v>24</v>
      </c>
      <c r="AB21" s="57" t="s">
        <v>235</v>
      </c>
      <c r="AC21" s="72" t="s">
        <v>64</v>
      </c>
      <c r="AD21" s="57" t="s">
        <v>199</v>
      </c>
      <c r="AE21" s="57" t="s">
        <v>66</v>
      </c>
      <c r="AF21" s="57" t="s">
        <v>201</v>
      </c>
      <c r="AG21" s="57" t="s">
        <v>30</v>
      </c>
      <c r="AH21" s="57" t="s">
        <v>241</v>
      </c>
      <c r="AI21" s="57" t="s">
        <v>203</v>
      </c>
      <c r="AJ21" s="57" t="s">
        <v>68</v>
      </c>
      <c r="AK21" s="71" t="s">
        <v>239</v>
      </c>
      <c r="AL21" s="58" t="s">
        <v>28</v>
      </c>
      <c r="AN21" s="46" t="s">
        <v>161</v>
      </c>
      <c r="AO21" s="47" t="s">
        <v>276</v>
      </c>
      <c r="AP21" s="48">
        <f>L2+(13*L4)</f>
        <v>14</v>
      </c>
    </row>
    <row r="22" spans="1:42" x14ac:dyDescent="0.2">
      <c r="A22" s="1">
        <v>16</v>
      </c>
      <c r="B22" s="11">
        <f>AP228</f>
        <v>221</v>
      </c>
      <c r="C22" s="12">
        <f>AP72</f>
        <v>65</v>
      </c>
      <c r="D22" s="12">
        <f>AP250</f>
        <v>243</v>
      </c>
      <c r="E22" s="12">
        <f>AP118</f>
        <v>111</v>
      </c>
      <c r="F22" s="12">
        <f>AP30</f>
        <v>23</v>
      </c>
      <c r="G22" s="12">
        <f>AP146</f>
        <v>139</v>
      </c>
      <c r="H22" s="12">
        <f>AP64</f>
        <v>57</v>
      </c>
      <c r="I22" s="12">
        <f>AP172</f>
        <v>165</v>
      </c>
      <c r="J22" s="12">
        <f>AP99</f>
        <v>92</v>
      </c>
      <c r="K22" s="12">
        <f>AP207</f>
        <v>200</v>
      </c>
      <c r="L22" s="12">
        <f>AP125</f>
        <v>118</v>
      </c>
      <c r="M22" s="12">
        <f>AP241</f>
        <v>234</v>
      </c>
      <c r="N22" s="12">
        <f>AP153</f>
        <v>146</v>
      </c>
      <c r="O22" s="12">
        <f>AP21</f>
        <v>14</v>
      </c>
      <c r="P22" s="12">
        <f>AP199</f>
        <v>192</v>
      </c>
      <c r="Q22" s="13">
        <f>AP43</f>
        <v>36</v>
      </c>
      <c r="R22" s="2">
        <f t="shared" si="1"/>
        <v>2056</v>
      </c>
      <c r="S22" s="2">
        <f t="shared" si="2"/>
        <v>351576</v>
      </c>
      <c r="T22" s="2">
        <f t="shared" si="0"/>
        <v>67634176</v>
      </c>
      <c r="V22" s="1">
        <v>16</v>
      </c>
      <c r="W22" s="59" t="s">
        <v>77</v>
      </c>
      <c r="X22" s="84" t="s">
        <v>181</v>
      </c>
      <c r="Y22" s="60" t="s">
        <v>104</v>
      </c>
      <c r="Z22" s="85" t="s">
        <v>159</v>
      </c>
      <c r="AA22" s="60" t="s">
        <v>183</v>
      </c>
      <c r="AB22" s="86" t="s">
        <v>79</v>
      </c>
      <c r="AC22" s="60" t="s">
        <v>157</v>
      </c>
      <c r="AD22" s="87" t="s">
        <v>102</v>
      </c>
      <c r="AE22" s="60" t="s">
        <v>163</v>
      </c>
      <c r="AF22" s="60" t="s">
        <v>108</v>
      </c>
      <c r="AG22" s="60" t="s">
        <v>185</v>
      </c>
      <c r="AH22" s="60" t="s">
        <v>81</v>
      </c>
      <c r="AI22" s="60" t="s">
        <v>106</v>
      </c>
      <c r="AJ22" s="60" t="s">
        <v>161</v>
      </c>
      <c r="AK22" s="60" t="s">
        <v>83</v>
      </c>
      <c r="AL22" s="88" t="s">
        <v>187</v>
      </c>
      <c r="AN22" s="46" t="s">
        <v>251</v>
      </c>
      <c r="AO22" s="47" t="s">
        <v>276</v>
      </c>
      <c r="AP22" s="48">
        <f>L2+(14*L4)</f>
        <v>15</v>
      </c>
    </row>
    <row r="23" spans="1:42" x14ac:dyDescent="0.2">
      <c r="A23" s="3" t="s">
        <v>0</v>
      </c>
      <c r="B23" s="2">
        <f>SUM(B7:B22)</f>
        <v>2056</v>
      </c>
      <c r="C23" s="2">
        <f t="shared" ref="C23:Q23" si="3">SUM(C7:C22)</f>
        <v>2056</v>
      </c>
      <c r="D23" s="2">
        <f t="shared" si="3"/>
        <v>2056</v>
      </c>
      <c r="E23" s="2">
        <f t="shared" si="3"/>
        <v>2056</v>
      </c>
      <c r="F23" s="2">
        <f t="shared" si="3"/>
        <v>2056</v>
      </c>
      <c r="G23" s="2">
        <f t="shared" si="3"/>
        <v>2056</v>
      </c>
      <c r="H23" s="2">
        <f t="shared" si="3"/>
        <v>2056</v>
      </c>
      <c r="I23" s="2">
        <f t="shared" si="3"/>
        <v>2056</v>
      </c>
      <c r="J23" s="2">
        <f t="shared" si="3"/>
        <v>2056</v>
      </c>
      <c r="K23" s="2">
        <f t="shared" si="3"/>
        <v>2056</v>
      </c>
      <c r="L23" s="2">
        <f t="shared" si="3"/>
        <v>2056</v>
      </c>
      <c r="M23" s="2">
        <f t="shared" si="3"/>
        <v>2056</v>
      </c>
      <c r="N23" s="2">
        <f t="shared" si="3"/>
        <v>2056</v>
      </c>
      <c r="O23" s="2">
        <f t="shared" si="3"/>
        <v>2056</v>
      </c>
      <c r="P23" s="2">
        <f t="shared" si="3"/>
        <v>2056</v>
      </c>
      <c r="Q23" s="2">
        <f t="shared" si="3"/>
        <v>2056</v>
      </c>
      <c r="AN23" s="46" t="s">
        <v>24</v>
      </c>
      <c r="AO23" s="47" t="s">
        <v>276</v>
      </c>
      <c r="AP23" s="48">
        <f>L2+(15*L4)</f>
        <v>16</v>
      </c>
    </row>
    <row r="24" spans="1:42" x14ac:dyDescent="0.2">
      <c r="A24" s="3" t="s">
        <v>1</v>
      </c>
      <c r="B24" s="2">
        <f>SUMSQ(B7:B22)</f>
        <v>351576</v>
      </c>
      <c r="C24" s="2">
        <f t="shared" ref="C24:Q24" si="4">SUMSQ(C7:C22)</f>
        <v>351576</v>
      </c>
      <c r="D24" s="2">
        <f t="shared" si="4"/>
        <v>351576</v>
      </c>
      <c r="E24" s="2">
        <f t="shared" si="4"/>
        <v>351576</v>
      </c>
      <c r="F24" s="2">
        <f>SUMSQ(F7:F22)</f>
        <v>351576</v>
      </c>
      <c r="G24" s="2">
        <f t="shared" si="4"/>
        <v>351576</v>
      </c>
      <c r="H24" s="2">
        <f t="shared" si="4"/>
        <v>351576</v>
      </c>
      <c r="I24" s="2">
        <f t="shared" si="4"/>
        <v>351576</v>
      </c>
      <c r="J24" s="2">
        <f t="shared" si="4"/>
        <v>351576</v>
      </c>
      <c r="K24" s="2">
        <f t="shared" si="4"/>
        <v>351576</v>
      </c>
      <c r="L24" s="2">
        <f t="shared" si="4"/>
        <v>351576</v>
      </c>
      <c r="M24" s="2">
        <f t="shared" si="4"/>
        <v>351576</v>
      </c>
      <c r="N24" s="2">
        <f t="shared" si="4"/>
        <v>351576</v>
      </c>
      <c r="O24" s="2">
        <f t="shared" si="4"/>
        <v>351576</v>
      </c>
      <c r="P24" s="2">
        <f t="shared" si="4"/>
        <v>351576</v>
      </c>
      <c r="Q24" s="2">
        <f t="shared" si="4"/>
        <v>351576</v>
      </c>
      <c r="AN24" s="46" t="s">
        <v>154</v>
      </c>
      <c r="AO24" s="47" t="s">
        <v>276</v>
      </c>
      <c r="AP24" s="48">
        <f>L2+(16*L4)</f>
        <v>17</v>
      </c>
    </row>
    <row r="25" spans="1:42" x14ac:dyDescent="0.2">
      <c r="A25" s="3" t="s">
        <v>262</v>
      </c>
      <c r="B25" s="14">
        <f>SUMSQ(B7,C7,D7,E7,F7,G7,H7,I7,I8,H8,G8,F8,E8,D8,C8,B8)</f>
        <v>351576</v>
      </c>
      <c r="C25" s="14">
        <f>SUMSQ(J7,K7,L7,M7,N7,O7,P7,Q7,Q8,P8,O8,N8,M8,L8,K8,J8)</f>
        <v>351576</v>
      </c>
      <c r="D25" s="14">
        <f>SUMSQ(B9,C9,D9,E9,F9,G9,H9,I9,I10,H10,G10,F10,E10,D10,C10,B10)</f>
        <v>351576</v>
      </c>
      <c r="E25" s="14">
        <f>SUMSQ(J9,K9,L9,M9,N9,O9,P9,Q9,Q10,P10,O10,N10,M10,L10,K10,J10)</f>
        <v>351576</v>
      </c>
      <c r="F25" s="14">
        <f>SUMSQ(B11,C11,D11,E11,F11,G11,H11,I11,I12,H12,G12,F12,E12,D12,C12,B12)</f>
        <v>351576</v>
      </c>
      <c r="G25" s="14">
        <f>SUMSQ(J11,K11,L11,M11,N11,O11,P11,Q11,Q12,P12,O12,N12,M12,L12,K12,J12)</f>
        <v>351576</v>
      </c>
      <c r="H25" s="14">
        <f>SUMSQ(B13,C13,D13,E13,F13,G13,H13,I13,I14,H14,G14,F14,E14,D14,C14,B14)</f>
        <v>351576</v>
      </c>
      <c r="I25" s="14">
        <f>SUMSQ(J13,K13,L13,M13,N13,O13,P13,Q13,Q14,P14,O14,N14,M14,L14,K14,J14)</f>
        <v>351576</v>
      </c>
      <c r="J25" s="14">
        <f>SUMSQ(B15,C15,D15,E15,F15,G15,H15,I15,I16,H16,G16,F16,E16,D16,C16,B16)</f>
        <v>351576</v>
      </c>
      <c r="K25" s="14">
        <f>SUMSQ(J15,K15,L15,M15,N15,O15,P15,Q15,Q16,P16,O16,N16,M16,L16,K16,J16)</f>
        <v>351576</v>
      </c>
      <c r="L25" s="14">
        <f>SUMSQ(B17,C17,D17,E17,F17,G17,H17,I17,I18,H18,G18,F18,E18,D18,C18,B18)</f>
        <v>351576</v>
      </c>
      <c r="M25" s="14">
        <f>SUMSQ(J17,K17,L17,M17,N17,O17,P17,Q17,Q18,P18,O18,N18,M18,L18,K18,J18)</f>
        <v>351576</v>
      </c>
      <c r="N25" s="14">
        <f>SUMSQ(B19,C19,D19,E19,F19,G19,H19,I19,I20,H20,G20,F20,E20,D20,C20,B20)</f>
        <v>351576</v>
      </c>
      <c r="O25" s="14">
        <f>SUMSQ(J19,K19,L19,M19,N19,O19,P19,Q19,Q20,P20,O20,N20,M20,L20,K20,J20)</f>
        <v>351576</v>
      </c>
      <c r="P25" s="14">
        <f>SUMSQ(B21,C21,D21,E21,F21,G21,H21,I21,I22,H22,G22,F22,E22,D22,C22,B22)</f>
        <v>351576</v>
      </c>
      <c r="Q25" s="14">
        <f>SUMSQ(J21,K21,L21,M21,N21,O21,P21,Q21,Q22,P22,O22,N22,M22,L22,K22,J22)</f>
        <v>351576</v>
      </c>
      <c r="V25" s="3" t="s">
        <v>3</v>
      </c>
      <c r="W25" s="119" t="s">
        <v>7</v>
      </c>
      <c r="X25" s="120" t="s">
        <v>96</v>
      </c>
      <c r="Y25" s="120" t="s">
        <v>134</v>
      </c>
      <c r="Z25" s="120" t="s">
        <v>221</v>
      </c>
      <c r="AA25" s="120" t="s">
        <v>37</v>
      </c>
      <c r="AB25" s="120" t="s">
        <v>75</v>
      </c>
      <c r="AC25" s="120" t="s">
        <v>164</v>
      </c>
      <c r="AD25" s="120" t="s">
        <v>200</v>
      </c>
      <c r="AE25" s="120" t="s">
        <v>120</v>
      </c>
      <c r="AF25" s="120" t="s">
        <v>46</v>
      </c>
      <c r="AG25" s="120" t="s">
        <v>245</v>
      </c>
      <c r="AH25" s="120" t="s">
        <v>174</v>
      </c>
      <c r="AI25" s="120" t="s">
        <v>114</v>
      </c>
      <c r="AJ25" s="120" t="s">
        <v>60</v>
      </c>
      <c r="AK25" s="120" t="s">
        <v>239</v>
      </c>
      <c r="AL25" s="121" t="s">
        <v>187</v>
      </c>
      <c r="AN25" s="46" t="s">
        <v>129</v>
      </c>
      <c r="AO25" s="47" t="s">
        <v>276</v>
      </c>
      <c r="AP25" s="48">
        <f>L2+(17*L4)</f>
        <v>18</v>
      </c>
    </row>
    <row r="26" spans="1:42" x14ac:dyDescent="0.2">
      <c r="A26" s="3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V26" s="3" t="s">
        <v>4</v>
      </c>
      <c r="W26" s="122" t="s">
        <v>77</v>
      </c>
      <c r="X26" s="123" t="s">
        <v>26</v>
      </c>
      <c r="Y26" s="123" t="s">
        <v>205</v>
      </c>
      <c r="Z26" s="123" t="s">
        <v>151</v>
      </c>
      <c r="AA26" s="123" t="s">
        <v>91</v>
      </c>
      <c r="AB26" s="123" t="s">
        <v>20</v>
      </c>
      <c r="AC26" s="123" t="s">
        <v>218</v>
      </c>
      <c r="AD26" s="123" t="s">
        <v>145</v>
      </c>
      <c r="AE26" s="123" t="s">
        <v>65</v>
      </c>
      <c r="AF26" s="123" t="s">
        <v>101</v>
      </c>
      <c r="AG26" s="123" t="s">
        <v>190</v>
      </c>
      <c r="AH26" s="123" t="s">
        <v>228</v>
      </c>
      <c r="AI26" s="123" t="s">
        <v>43</v>
      </c>
      <c r="AJ26" s="123" t="s">
        <v>131</v>
      </c>
      <c r="AK26" s="123" t="s">
        <v>169</v>
      </c>
      <c r="AL26" s="124" t="s">
        <v>258</v>
      </c>
      <c r="AN26" s="46" t="s">
        <v>31</v>
      </c>
      <c r="AO26" s="47" t="s">
        <v>276</v>
      </c>
      <c r="AP26" s="48">
        <f>L2+(18*L4)</f>
        <v>19</v>
      </c>
    </row>
    <row r="27" spans="1:42" x14ac:dyDescent="0.2">
      <c r="A27" s="3" t="s">
        <v>3</v>
      </c>
      <c r="B27" s="15">
        <f>B7</f>
        <v>1</v>
      </c>
      <c r="C27" s="15">
        <f>C8</f>
        <v>134</v>
      </c>
      <c r="D27" s="15">
        <f>D9</f>
        <v>185</v>
      </c>
      <c r="E27" s="15">
        <f>E10</f>
        <v>62</v>
      </c>
      <c r="F27" s="15">
        <f>F11</f>
        <v>114</v>
      </c>
      <c r="G27" s="15">
        <f>G12</f>
        <v>245</v>
      </c>
      <c r="H27" s="15">
        <f>H13</f>
        <v>202</v>
      </c>
      <c r="I27" s="15">
        <f>I14</f>
        <v>77</v>
      </c>
      <c r="J27" s="15">
        <f>J15</f>
        <v>112</v>
      </c>
      <c r="K27" s="15">
        <f>K16</f>
        <v>235</v>
      </c>
      <c r="L27" s="15">
        <f>L17</f>
        <v>216</v>
      </c>
      <c r="M27" s="15">
        <f>M18</f>
        <v>83</v>
      </c>
      <c r="N27" s="15">
        <f>N19</f>
        <v>31</v>
      </c>
      <c r="O27" s="15">
        <f>O20</f>
        <v>156</v>
      </c>
      <c r="P27" s="15">
        <f>P21</f>
        <v>167</v>
      </c>
      <c r="Q27" s="16">
        <f>Q22</f>
        <v>36</v>
      </c>
      <c r="R27" s="2">
        <f>SUM(B27:Q27)</f>
        <v>2056</v>
      </c>
      <c r="S27" s="2">
        <f>SUMSQ(B27:Q27)</f>
        <v>351576</v>
      </c>
      <c r="AN27" s="46" t="s">
        <v>244</v>
      </c>
      <c r="AO27" s="47" t="s">
        <v>276</v>
      </c>
      <c r="AP27" s="48">
        <f>L2+(19*L4)</f>
        <v>20</v>
      </c>
    </row>
    <row r="28" spans="1:42" x14ac:dyDescent="0.2">
      <c r="A28" s="3" t="s">
        <v>4</v>
      </c>
      <c r="B28" s="15">
        <f>B22</f>
        <v>221</v>
      </c>
      <c r="C28" s="15">
        <f>C21</f>
        <v>90</v>
      </c>
      <c r="D28" s="15">
        <f>D20</f>
        <v>101</v>
      </c>
      <c r="E28" s="15">
        <f>E19</f>
        <v>226</v>
      </c>
      <c r="F28" s="15">
        <f>F18</f>
        <v>174</v>
      </c>
      <c r="G28" s="15">
        <f>G17</f>
        <v>41</v>
      </c>
      <c r="H28" s="15">
        <f>H16</f>
        <v>22</v>
      </c>
      <c r="I28" s="15">
        <f>I15</f>
        <v>145</v>
      </c>
      <c r="J28" s="15">
        <f>J14</f>
        <v>180</v>
      </c>
      <c r="K28" s="15">
        <f>K13</f>
        <v>55</v>
      </c>
      <c r="L28" s="15">
        <f>L12</f>
        <v>12</v>
      </c>
      <c r="M28" s="15">
        <f>M11</f>
        <v>143</v>
      </c>
      <c r="N28" s="15">
        <f>N10</f>
        <v>195</v>
      </c>
      <c r="O28" s="15">
        <f>O9</f>
        <v>72</v>
      </c>
      <c r="P28" s="15">
        <f>P8</f>
        <v>123</v>
      </c>
      <c r="Q28" s="16">
        <f>Q7</f>
        <v>256</v>
      </c>
      <c r="R28" s="2">
        <f>SUM(B28:Q28)</f>
        <v>2056</v>
      </c>
      <c r="S28" s="2">
        <f>SUMSQ(B28:Q28)</f>
        <v>351576</v>
      </c>
      <c r="AN28" s="46" t="s">
        <v>68</v>
      </c>
      <c r="AO28" s="47" t="s">
        <v>276</v>
      </c>
      <c r="AP28" s="48">
        <f>L2+(20*L4)</f>
        <v>21</v>
      </c>
    </row>
    <row r="29" spans="1:42" x14ac:dyDescent="0.2">
      <c r="A29" s="3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AN29" s="46" t="s">
        <v>218</v>
      </c>
      <c r="AO29" s="47" t="s">
        <v>276</v>
      </c>
      <c r="AP29" s="48">
        <f>L2+(21*L4)</f>
        <v>22</v>
      </c>
    </row>
    <row r="30" spans="1:42" x14ac:dyDescent="0.2">
      <c r="A30" s="3" t="s">
        <v>259</v>
      </c>
      <c r="B30" s="17"/>
      <c r="C30" s="15"/>
      <c r="D30" s="15"/>
      <c r="E30" s="15"/>
      <c r="F30" s="15"/>
      <c r="G30" s="15"/>
      <c r="H30" s="15"/>
      <c r="I30" s="62" t="s">
        <v>285</v>
      </c>
      <c r="J30" s="15"/>
      <c r="K30" s="15"/>
      <c r="L30" s="15"/>
      <c r="M30" s="15"/>
      <c r="N30" s="15"/>
      <c r="O30" s="15"/>
      <c r="P30" s="15"/>
      <c r="Q30" s="15"/>
      <c r="AD30" s="62" t="s">
        <v>278</v>
      </c>
      <c r="AN30" s="46" t="s">
        <v>183</v>
      </c>
      <c r="AO30" s="47" t="s">
        <v>276</v>
      </c>
      <c r="AP30" s="48">
        <f>L2+(22*L4)</f>
        <v>23</v>
      </c>
    </row>
    <row r="31" spans="1:42" x14ac:dyDescent="0.2">
      <c r="A31" s="1">
        <v>1</v>
      </c>
      <c r="B31" s="5">
        <f>AP23</f>
        <v>16</v>
      </c>
      <c r="C31" s="6">
        <f>AP155</f>
        <v>148</v>
      </c>
      <c r="D31" s="6">
        <f>AP41</f>
        <v>34</v>
      </c>
      <c r="E31" s="6">
        <f>AP197</f>
        <v>190</v>
      </c>
      <c r="F31" s="6">
        <f>AP205</f>
        <v>198</v>
      </c>
      <c r="G31" s="6">
        <f>AP97</f>
        <v>90</v>
      </c>
      <c r="H31" s="6">
        <f>AP243</f>
        <v>236</v>
      </c>
      <c r="I31" s="6">
        <f>AP127</f>
        <v>120</v>
      </c>
      <c r="J31" s="6">
        <f>AP144</f>
        <v>137</v>
      </c>
      <c r="K31" s="6">
        <f>AP28</f>
        <v>21</v>
      </c>
      <c r="L31" s="6">
        <f>AP174</f>
        <v>167</v>
      </c>
      <c r="M31" s="6">
        <f>AP66</f>
        <v>59</v>
      </c>
      <c r="N31" s="6">
        <f>AP74</f>
        <v>67</v>
      </c>
      <c r="O31" s="6">
        <f>AP230</f>
        <v>223</v>
      </c>
      <c r="P31" s="6">
        <f>AP116</f>
        <v>109</v>
      </c>
      <c r="Q31" s="7">
        <f>AP248</f>
        <v>241</v>
      </c>
      <c r="R31" s="2">
        <f>SUM(B31:Q31)</f>
        <v>2056</v>
      </c>
      <c r="S31" s="2">
        <f>SUMSQ(B31:Q31)</f>
        <v>351576</v>
      </c>
      <c r="T31" s="2">
        <f t="shared" ref="T31:T46" si="5">B31^3+C31^3+D31^3+E31^3+F31^3+G31^3+H31^3+I31^3+J31^3+K31^3+L31^3+M31^3+N31^3+O31^3+P31^3+Q31^3</f>
        <v>67634176</v>
      </c>
      <c r="V31" s="1">
        <v>1</v>
      </c>
      <c r="W31" s="125" t="s">
        <v>24</v>
      </c>
      <c r="X31" s="90" t="s">
        <v>235</v>
      </c>
      <c r="Y31" s="90" t="s">
        <v>64</v>
      </c>
      <c r="Z31" s="90" t="s">
        <v>199</v>
      </c>
      <c r="AA31" s="90" t="s">
        <v>237</v>
      </c>
      <c r="AB31" s="90" t="s">
        <v>26</v>
      </c>
      <c r="AC31" s="90" t="s">
        <v>197</v>
      </c>
      <c r="AD31" s="90" t="s">
        <v>62</v>
      </c>
      <c r="AE31" s="126" t="s">
        <v>203</v>
      </c>
      <c r="AF31" s="90" t="s">
        <v>68</v>
      </c>
      <c r="AG31" s="127" t="s">
        <v>239</v>
      </c>
      <c r="AH31" s="90" t="s">
        <v>28</v>
      </c>
      <c r="AI31" s="93" t="s">
        <v>66</v>
      </c>
      <c r="AJ31" s="90" t="s">
        <v>201</v>
      </c>
      <c r="AK31" s="94" t="s">
        <v>30</v>
      </c>
      <c r="AL31" s="95" t="s">
        <v>241</v>
      </c>
      <c r="AN31" s="46" t="s">
        <v>95</v>
      </c>
      <c r="AO31" s="47" t="s">
        <v>276</v>
      </c>
      <c r="AP31" s="48">
        <f>L2+(23*L4)</f>
        <v>24</v>
      </c>
    </row>
    <row r="32" spans="1:42" x14ac:dyDescent="0.2">
      <c r="A32" s="1">
        <v>2</v>
      </c>
      <c r="B32" s="8">
        <f>AP30</f>
        <v>23</v>
      </c>
      <c r="C32" s="9">
        <f>AP146</f>
        <v>139</v>
      </c>
      <c r="D32" s="9">
        <f>AP64</f>
        <v>57</v>
      </c>
      <c r="E32" s="9">
        <f>AP172</f>
        <v>165</v>
      </c>
      <c r="F32" s="9">
        <f>AP228</f>
        <v>221</v>
      </c>
      <c r="G32" s="9">
        <f>AP72</f>
        <v>65</v>
      </c>
      <c r="H32" s="9">
        <f>AP250</f>
        <v>243</v>
      </c>
      <c r="I32" s="9">
        <f>AP118</f>
        <v>111</v>
      </c>
      <c r="J32" s="9">
        <f>AP153</f>
        <v>146</v>
      </c>
      <c r="K32" s="9">
        <f>AP21</f>
        <v>14</v>
      </c>
      <c r="L32" s="9">
        <f>AP199</f>
        <v>192</v>
      </c>
      <c r="M32" s="9">
        <f>AP43</f>
        <v>36</v>
      </c>
      <c r="N32" s="9">
        <f>AP99</f>
        <v>92</v>
      </c>
      <c r="O32" s="9">
        <f>AP207</f>
        <v>200</v>
      </c>
      <c r="P32" s="9">
        <f>AP125</f>
        <v>118</v>
      </c>
      <c r="Q32" s="10">
        <f>AP241</f>
        <v>234</v>
      </c>
      <c r="R32" s="2">
        <f t="shared" ref="R32:R46" si="6">SUM(B32:Q32)</f>
        <v>2056</v>
      </c>
      <c r="S32" s="2">
        <f t="shared" ref="S32:S44" si="7">SUMSQ(B32:Q32)</f>
        <v>351576</v>
      </c>
      <c r="T32" s="2">
        <f t="shared" si="5"/>
        <v>67634176</v>
      </c>
      <c r="V32" s="1">
        <v>2</v>
      </c>
      <c r="W32" s="96" t="s">
        <v>183</v>
      </c>
      <c r="X32" s="100" t="s">
        <v>79</v>
      </c>
      <c r="Y32" s="98" t="s">
        <v>157</v>
      </c>
      <c r="Z32" s="98" t="s">
        <v>102</v>
      </c>
      <c r="AA32" s="98" t="s">
        <v>77</v>
      </c>
      <c r="AB32" s="98" t="s">
        <v>181</v>
      </c>
      <c r="AC32" s="98" t="s">
        <v>104</v>
      </c>
      <c r="AD32" s="98" t="s">
        <v>159</v>
      </c>
      <c r="AE32" s="98" t="s">
        <v>106</v>
      </c>
      <c r="AF32" s="128" t="s">
        <v>161</v>
      </c>
      <c r="AG32" s="98" t="s">
        <v>83</v>
      </c>
      <c r="AH32" s="97" t="s">
        <v>187</v>
      </c>
      <c r="AI32" s="98" t="s">
        <v>163</v>
      </c>
      <c r="AJ32" s="101" t="s">
        <v>108</v>
      </c>
      <c r="AK32" s="98" t="s">
        <v>185</v>
      </c>
      <c r="AL32" s="102" t="s">
        <v>81</v>
      </c>
      <c r="AN32" s="46" t="s">
        <v>80</v>
      </c>
      <c r="AO32" s="47" t="s">
        <v>276</v>
      </c>
      <c r="AP32" s="48">
        <f>L2+(24*L4)</f>
        <v>25</v>
      </c>
    </row>
    <row r="33" spans="1:42" x14ac:dyDescent="0.2">
      <c r="A33" s="1">
        <v>3</v>
      </c>
      <c r="B33" s="8">
        <f>AP161</f>
        <v>154</v>
      </c>
      <c r="C33" s="9">
        <f>AP13</f>
        <v>6</v>
      </c>
      <c r="D33" s="9">
        <f>AP191</f>
        <v>184</v>
      </c>
      <c r="E33" s="9">
        <f>AP51</f>
        <v>44</v>
      </c>
      <c r="F33" s="9">
        <f>AP91</f>
        <v>84</v>
      </c>
      <c r="G33" s="9">
        <f>AP215</f>
        <v>208</v>
      </c>
      <c r="H33" s="9">
        <f>AP133</f>
        <v>126</v>
      </c>
      <c r="I33" s="9">
        <f>AP233</f>
        <v>226</v>
      </c>
      <c r="J33" s="9">
        <f>AP38</f>
        <v>31</v>
      </c>
      <c r="K33" s="9">
        <f>AP138</f>
        <v>131</v>
      </c>
      <c r="L33" s="9">
        <f>AP56</f>
        <v>49</v>
      </c>
      <c r="M33" s="9">
        <f>AP180</f>
        <v>173</v>
      </c>
      <c r="N33" s="9">
        <f>AP220</f>
        <v>213</v>
      </c>
      <c r="O33" s="9">
        <f>AP80</f>
        <v>73</v>
      </c>
      <c r="P33" s="9">
        <f>AP258</f>
        <v>251</v>
      </c>
      <c r="Q33" s="10">
        <f>AP110</f>
        <v>103</v>
      </c>
      <c r="R33" s="2">
        <f t="shared" si="6"/>
        <v>2056</v>
      </c>
      <c r="S33" s="2">
        <f t="shared" si="7"/>
        <v>351576</v>
      </c>
      <c r="T33" s="2">
        <f t="shared" si="5"/>
        <v>67634176</v>
      </c>
      <c r="V33" s="1">
        <v>3</v>
      </c>
      <c r="W33" s="96" t="s">
        <v>191</v>
      </c>
      <c r="X33" s="98" t="s">
        <v>72</v>
      </c>
      <c r="Y33" s="100" t="s">
        <v>149</v>
      </c>
      <c r="Z33" s="98" t="s">
        <v>110</v>
      </c>
      <c r="AA33" s="98" t="s">
        <v>70</v>
      </c>
      <c r="AB33" s="98" t="s">
        <v>189</v>
      </c>
      <c r="AC33" s="98" t="s">
        <v>112</v>
      </c>
      <c r="AD33" s="98" t="s">
        <v>151</v>
      </c>
      <c r="AE33" s="97" t="s">
        <v>114</v>
      </c>
      <c r="AF33" s="98" t="s">
        <v>153</v>
      </c>
      <c r="AG33" s="128" t="s">
        <v>3</v>
      </c>
      <c r="AH33" s="98" t="s">
        <v>195</v>
      </c>
      <c r="AI33" s="103" t="s">
        <v>155</v>
      </c>
      <c r="AJ33" s="98" t="s">
        <v>116</v>
      </c>
      <c r="AK33" s="101" t="s">
        <v>193</v>
      </c>
      <c r="AL33" s="104" t="s">
        <v>74</v>
      </c>
      <c r="AN33" s="46" t="s">
        <v>167</v>
      </c>
      <c r="AO33" s="47" t="s">
        <v>276</v>
      </c>
      <c r="AP33" s="48">
        <f>L2+(25*L4)</f>
        <v>26</v>
      </c>
    </row>
    <row r="34" spans="1:42" x14ac:dyDescent="0.2">
      <c r="A34" s="1">
        <v>4</v>
      </c>
      <c r="B34" s="8">
        <f>AP136</f>
        <v>129</v>
      </c>
      <c r="C34" s="9">
        <f>AP36</f>
        <v>29</v>
      </c>
      <c r="D34" s="9">
        <f>AP182</f>
        <v>175</v>
      </c>
      <c r="E34" s="9">
        <f>AP58</f>
        <v>51</v>
      </c>
      <c r="F34" s="9">
        <f>AP82</f>
        <v>75</v>
      </c>
      <c r="G34" s="9">
        <f>AP222</f>
        <v>215</v>
      </c>
      <c r="H34" s="9">
        <f>AP108</f>
        <v>101</v>
      </c>
      <c r="I34" s="9">
        <f>AP256</f>
        <v>249</v>
      </c>
      <c r="J34" s="9">
        <f>AP15</f>
        <v>8</v>
      </c>
      <c r="K34" s="9">
        <f>AP163</f>
        <v>156</v>
      </c>
      <c r="L34" s="9">
        <f>AP49</f>
        <v>42</v>
      </c>
      <c r="M34" s="9">
        <f>AP189</f>
        <v>182</v>
      </c>
      <c r="N34" s="9">
        <f>AP213</f>
        <v>206</v>
      </c>
      <c r="O34" s="9">
        <f>AP89</f>
        <v>82</v>
      </c>
      <c r="P34" s="9">
        <f>AP235</f>
        <v>228</v>
      </c>
      <c r="Q34" s="10">
        <f>AP135</f>
        <v>128</v>
      </c>
      <c r="R34" s="2">
        <f t="shared" si="6"/>
        <v>2056</v>
      </c>
      <c r="S34" s="2">
        <f t="shared" si="7"/>
        <v>351576</v>
      </c>
      <c r="T34" s="2">
        <f t="shared" si="5"/>
        <v>67634176</v>
      </c>
      <c r="V34" s="1">
        <v>4</v>
      </c>
      <c r="W34" s="96" t="s">
        <v>32</v>
      </c>
      <c r="X34" s="98" t="s">
        <v>227</v>
      </c>
      <c r="Y34" s="98" t="s">
        <v>56</v>
      </c>
      <c r="Z34" s="100" t="s">
        <v>5</v>
      </c>
      <c r="AA34" s="98" t="s">
        <v>229</v>
      </c>
      <c r="AB34" s="98" t="s">
        <v>34</v>
      </c>
      <c r="AC34" s="98" t="s">
        <v>205</v>
      </c>
      <c r="AD34" s="98" t="s">
        <v>54</v>
      </c>
      <c r="AE34" s="98" t="s">
        <v>210</v>
      </c>
      <c r="AF34" s="97" t="s">
        <v>60</v>
      </c>
      <c r="AG34" s="98" t="s">
        <v>231</v>
      </c>
      <c r="AH34" s="128" t="s">
        <v>36</v>
      </c>
      <c r="AI34" s="98" t="s">
        <v>58</v>
      </c>
      <c r="AJ34" s="103" t="s">
        <v>208</v>
      </c>
      <c r="AK34" s="98" t="s">
        <v>38</v>
      </c>
      <c r="AL34" s="105" t="s">
        <v>233</v>
      </c>
      <c r="AN34" s="46" t="s">
        <v>202</v>
      </c>
      <c r="AO34" s="47" t="s">
        <v>276</v>
      </c>
      <c r="AP34" s="48">
        <f>L2+(26*L4)</f>
        <v>27</v>
      </c>
    </row>
    <row r="35" spans="1:42" x14ac:dyDescent="0.2">
      <c r="A35" s="1">
        <v>5</v>
      </c>
      <c r="B35" s="8">
        <f>AP188</f>
        <v>181</v>
      </c>
      <c r="C35" s="9">
        <f>AP48</f>
        <v>41</v>
      </c>
      <c r="D35" s="9">
        <f>AP162</f>
        <v>155</v>
      </c>
      <c r="E35" s="9">
        <f>AP14</f>
        <v>7</v>
      </c>
      <c r="F35" s="9">
        <f>AP134</f>
        <v>127</v>
      </c>
      <c r="G35" s="9">
        <f>AP234</f>
        <v>227</v>
      </c>
      <c r="H35" s="9">
        <f>AP88</f>
        <v>81</v>
      </c>
      <c r="I35" s="9">
        <f>AP212</f>
        <v>205</v>
      </c>
      <c r="J35" s="9">
        <f>AP59</f>
        <v>52</v>
      </c>
      <c r="K35" s="9">
        <f>AP183</f>
        <v>176</v>
      </c>
      <c r="L35" s="9">
        <f>AP37</f>
        <v>30</v>
      </c>
      <c r="M35" s="9">
        <f>AP137</f>
        <v>130</v>
      </c>
      <c r="N35" s="9">
        <f>AP257</f>
        <v>250</v>
      </c>
      <c r="O35" s="9">
        <f>AP109</f>
        <v>102</v>
      </c>
      <c r="P35" s="9">
        <f>AP223</f>
        <v>216</v>
      </c>
      <c r="Q35" s="10">
        <f>AP83</f>
        <v>76</v>
      </c>
      <c r="R35" s="2">
        <f t="shared" si="6"/>
        <v>2056</v>
      </c>
      <c r="S35" s="2">
        <f t="shared" si="7"/>
        <v>351576</v>
      </c>
      <c r="T35" s="2">
        <f t="shared" si="5"/>
        <v>67634176</v>
      </c>
      <c r="V35" s="1">
        <v>5</v>
      </c>
      <c r="W35" s="96" t="s">
        <v>247</v>
      </c>
      <c r="X35" s="98" t="s">
        <v>20</v>
      </c>
      <c r="Y35" s="98" t="s">
        <v>226</v>
      </c>
      <c r="Z35" s="98" t="s">
        <v>44</v>
      </c>
      <c r="AA35" s="100" t="s">
        <v>22</v>
      </c>
      <c r="AB35" s="98" t="s">
        <v>249</v>
      </c>
      <c r="AC35" s="98" t="s">
        <v>42</v>
      </c>
      <c r="AD35" s="98" t="s">
        <v>224</v>
      </c>
      <c r="AE35" s="101" t="s">
        <v>6</v>
      </c>
      <c r="AF35" s="98" t="s">
        <v>222</v>
      </c>
      <c r="AG35" s="103" t="s">
        <v>16</v>
      </c>
      <c r="AH35" s="98" t="s">
        <v>243</v>
      </c>
      <c r="AI35" s="128" t="s">
        <v>220</v>
      </c>
      <c r="AJ35" s="98" t="s">
        <v>39</v>
      </c>
      <c r="AK35" s="97" t="s">
        <v>245</v>
      </c>
      <c r="AL35" s="104" t="s">
        <v>18</v>
      </c>
      <c r="AN35" s="46" t="s">
        <v>53</v>
      </c>
      <c r="AO35" s="47" t="s">
        <v>276</v>
      </c>
      <c r="AP35" s="48">
        <f>L2+(27*L4)</f>
        <v>28</v>
      </c>
    </row>
    <row r="36" spans="1:42" x14ac:dyDescent="0.2">
      <c r="A36" s="1">
        <v>6</v>
      </c>
      <c r="B36" s="8">
        <f>AP181</f>
        <v>174</v>
      </c>
      <c r="C36" s="9">
        <f>AP57</f>
        <v>50</v>
      </c>
      <c r="D36" s="9">
        <f>AP139</f>
        <v>132</v>
      </c>
      <c r="E36" s="9">
        <f>AP39</f>
        <v>32</v>
      </c>
      <c r="F36" s="9">
        <f>AP111</f>
        <v>104</v>
      </c>
      <c r="G36" s="9">
        <f>AP259</f>
        <v>252</v>
      </c>
      <c r="H36" s="9">
        <f>AP81</f>
        <v>74</v>
      </c>
      <c r="I36" s="9">
        <f>AP221</f>
        <v>214</v>
      </c>
      <c r="J36" s="9">
        <f>AP50</f>
        <v>43</v>
      </c>
      <c r="K36" s="9">
        <f>AP190</f>
        <v>183</v>
      </c>
      <c r="L36" s="9">
        <f>AP12</f>
        <v>5</v>
      </c>
      <c r="M36" s="9">
        <f>AP160</f>
        <v>153</v>
      </c>
      <c r="N36" s="9">
        <f>AP232</f>
        <v>225</v>
      </c>
      <c r="O36" s="9">
        <f>AP132</f>
        <v>125</v>
      </c>
      <c r="P36" s="9">
        <f>AP214</f>
        <v>207</v>
      </c>
      <c r="Q36" s="10">
        <f>AP90</f>
        <v>83</v>
      </c>
      <c r="R36" s="2">
        <f t="shared" si="6"/>
        <v>2056</v>
      </c>
      <c r="S36" s="2">
        <f t="shared" si="7"/>
        <v>351576</v>
      </c>
      <c r="T36" s="2">
        <f t="shared" si="5"/>
        <v>67634176</v>
      </c>
      <c r="V36" s="1">
        <v>6</v>
      </c>
      <c r="W36" s="96" t="s">
        <v>91</v>
      </c>
      <c r="X36" s="98" t="s">
        <v>4</v>
      </c>
      <c r="Y36" s="98" t="s">
        <v>130</v>
      </c>
      <c r="Z36" s="98" t="s">
        <v>137</v>
      </c>
      <c r="AA36" s="98" t="s">
        <v>178</v>
      </c>
      <c r="AB36" s="100" t="s">
        <v>89</v>
      </c>
      <c r="AC36" s="98" t="s">
        <v>139</v>
      </c>
      <c r="AD36" s="98" t="s">
        <v>132</v>
      </c>
      <c r="AE36" s="98" t="s">
        <v>133</v>
      </c>
      <c r="AF36" s="101" t="s">
        <v>126</v>
      </c>
      <c r="AG36" s="98" t="s">
        <v>176</v>
      </c>
      <c r="AH36" s="103" t="s">
        <v>87</v>
      </c>
      <c r="AI36" s="98" t="s">
        <v>128</v>
      </c>
      <c r="AJ36" s="128" t="s">
        <v>135</v>
      </c>
      <c r="AK36" s="98" t="s">
        <v>85</v>
      </c>
      <c r="AL36" s="129" t="s">
        <v>174</v>
      </c>
      <c r="AN36" s="46" t="s">
        <v>227</v>
      </c>
      <c r="AO36" s="47" t="s">
        <v>276</v>
      </c>
      <c r="AP36" s="48">
        <f>L2+(28*L4)</f>
        <v>29</v>
      </c>
    </row>
    <row r="37" spans="1:42" x14ac:dyDescent="0.2">
      <c r="A37" s="1">
        <v>7</v>
      </c>
      <c r="B37" s="8">
        <f>AP42</f>
        <v>35</v>
      </c>
      <c r="C37" s="9">
        <f>AP198</f>
        <v>191</v>
      </c>
      <c r="D37" s="9">
        <f>AP20</f>
        <v>13</v>
      </c>
      <c r="E37" s="9">
        <f>AP152</f>
        <v>145</v>
      </c>
      <c r="F37" s="9">
        <f>AP240</f>
        <v>233</v>
      </c>
      <c r="G37" s="9">
        <f>AP124</f>
        <v>117</v>
      </c>
      <c r="H37" s="9">
        <f>AP206</f>
        <v>199</v>
      </c>
      <c r="I37" s="9">
        <f>AP98</f>
        <v>91</v>
      </c>
      <c r="J37" s="9">
        <f>AP173</f>
        <v>166</v>
      </c>
      <c r="K37" s="9">
        <f>AP65</f>
        <v>58</v>
      </c>
      <c r="L37" s="9">
        <f>AP147</f>
        <v>140</v>
      </c>
      <c r="M37" s="9">
        <f>AP31</f>
        <v>24</v>
      </c>
      <c r="N37" s="9">
        <f>AP119</f>
        <v>112</v>
      </c>
      <c r="O37" s="9">
        <f>AP251</f>
        <v>244</v>
      </c>
      <c r="P37" s="9">
        <f>AP73</f>
        <v>66</v>
      </c>
      <c r="Q37" s="10">
        <f>AP229</f>
        <v>222</v>
      </c>
      <c r="R37" s="2">
        <f t="shared" si="6"/>
        <v>2056</v>
      </c>
      <c r="S37" s="2">
        <f t="shared" si="7"/>
        <v>351576</v>
      </c>
      <c r="T37" s="2">
        <f t="shared" si="5"/>
        <v>67634176</v>
      </c>
      <c r="V37" s="1">
        <v>7</v>
      </c>
      <c r="W37" s="96" t="s">
        <v>99</v>
      </c>
      <c r="X37" s="98" t="s">
        <v>172</v>
      </c>
      <c r="Y37" s="98" t="s">
        <v>122</v>
      </c>
      <c r="Z37" s="98" t="s">
        <v>145</v>
      </c>
      <c r="AA37" s="98" t="s">
        <v>170</v>
      </c>
      <c r="AB37" s="98" t="s">
        <v>97</v>
      </c>
      <c r="AC37" s="100" t="s">
        <v>147</v>
      </c>
      <c r="AD37" s="98" t="s">
        <v>124</v>
      </c>
      <c r="AE37" s="103" t="s">
        <v>141</v>
      </c>
      <c r="AF37" s="98" t="s">
        <v>118</v>
      </c>
      <c r="AG37" s="101" t="s">
        <v>168</v>
      </c>
      <c r="AH37" s="98" t="s">
        <v>95</v>
      </c>
      <c r="AI37" s="97" t="s">
        <v>120</v>
      </c>
      <c r="AJ37" s="98" t="s">
        <v>143</v>
      </c>
      <c r="AK37" s="128" t="s">
        <v>93</v>
      </c>
      <c r="AL37" s="104" t="s">
        <v>166</v>
      </c>
      <c r="AN37" s="46" t="s">
        <v>16</v>
      </c>
      <c r="AO37" s="47" t="s">
        <v>276</v>
      </c>
      <c r="AP37" s="48">
        <f>L2+(29*L4)</f>
        <v>30</v>
      </c>
    </row>
    <row r="38" spans="1:42" x14ac:dyDescent="0.2">
      <c r="A38" s="1">
        <v>8</v>
      </c>
      <c r="B38" s="8">
        <f>AP67</f>
        <v>60</v>
      </c>
      <c r="C38" s="9">
        <f>AP175</f>
        <v>168</v>
      </c>
      <c r="D38" s="9">
        <f>AP29</f>
        <v>22</v>
      </c>
      <c r="E38" s="9">
        <f>AP145</f>
        <v>138</v>
      </c>
      <c r="F38" s="9">
        <f>AP249</f>
        <v>242</v>
      </c>
      <c r="G38" s="9">
        <f>AP117</f>
        <v>110</v>
      </c>
      <c r="H38" s="9">
        <f>AP231</f>
        <v>224</v>
      </c>
      <c r="I38" s="9">
        <f>AP75</f>
        <v>68</v>
      </c>
      <c r="J38" s="9">
        <f>AP196</f>
        <v>189</v>
      </c>
      <c r="K38" s="9">
        <f>AP40</f>
        <v>33</v>
      </c>
      <c r="L38" s="9">
        <f>AP154</f>
        <v>147</v>
      </c>
      <c r="M38" s="9">
        <f>AP22</f>
        <v>15</v>
      </c>
      <c r="N38" s="9">
        <f>AP126</f>
        <v>119</v>
      </c>
      <c r="O38" s="9">
        <f>AP242</f>
        <v>235</v>
      </c>
      <c r="P38" s="9">
        <f>AP96</f>
        <v>89</v>
      </c>
      <c r="Q38" s="10">
        <f>AP204</f>
        <v>197</v>
      </c>
      <c r="R38" s="2">
        <f t="shared" si="6"/>
        <v>2056</v>
      </c>
      <c r="S38" s="2">
        <f t="shared" si="7"/>
        <v>351576</v>
      </c>
      <c r="T38" s="2">
        <f t="shared" si="5"/>
        <v>67634176</v>
      </c>
      <c r="V38" s="1">
        <v>8</v>
      </c>
      <c r="W38" s="96" t="s">
        <v>255</v>
      </c>
      <c r="X38" s="98" t="s">
        <v>12</v>
      </c>
      <c r="Y38" s="98" t="s">
        <v>218</v>
      </c>
      <c r="Z38" s="98" t="s">
        <v>52</v>
      </c>
      <c r="AA38" s="98" t="s">
        <v>14</v>
      </c>
      <c r="AB38" s="98" t="s">
        <v>257</v>
      </c>
      <c r="AC38" s="98" t="s">
        <v>50</v>
      </c>
      <c r="AD38" s="100" t="s">
        <v>216</v>
      </c>
      <c r="AE38" s="98" t="s">
        <v>48</v>
      </c>
      <c r="AF38" s="103" t="s">
        <v>214</v>
      </c>
      <c r="AG38" s="98" t="s">
        <v>8</v>
      </c>
      <c r="AH38" s="101" t="s">
        <v>251</v>
      </c>
      <c r="AI38" s="98" t="s">
        <v>212</v>
      </c>
      <c r="AJ38" s="97" t="s">
        <v>46</v>
      </c>
      <c r="AK38" s="98" t="s">
        <v>253</v>
      </c>
      <c r="AL38" s="130" t="s">
        <v>10</v>
      </c>
      <c r="AN38" s="46" t="s">
        <v>114</v>
      </c>
      <c r="AO38" s="47" t="s">
        <v>276</v>
      </c>
      <c r="AP38" s="48">
        <f>L2+(30*L4)</f>
        <v>31</v>
      </c>
    </row>
    <row r="39" spans="1:42" x14ac:dyDescent="0.2">
      <c r="A39" s="1">
        <v>9</v>
      </c>
      <c r="B39" s="8">
        <f>AP239</f>
        <v>232</v>
      </c>
      <c r="C39" s="9">
        <f>AP131</f>
        <v>124</v>
      </c>
      <c r="D39" s="9">
        <f>AP209</f>
        <v>202</v>
      </c>
      <c r="E39" s="9">
        <f>AP93</f>
        <v>86</v>
      </c>
      <c r="F39" s="9">
        <f>AP53</f>
        <v>46</v>
      </c>
      <c r="G39" s="9">
        <f>AP185</f>
        <v>178</v>
      </c>
      <c r="H39" s="9">
        <f>AP11</f>
        <v>4</v>
      </c>
      <c r="I39" s="9">
        <f>AP167</f>
        <v>160</v>
      </c>
      <c r="J39" s="9">
        <f>AP104</f>
        <v>97</v>
      </c>
      <c r="K39" s="9">
        <f>AP260</f>
        <v>253</v>
      </c>
      <c r="L39" s="9">
        <f>AP86</f>
        <v>79</v>
      </c>
      <c r="M39" s="9">
        <f>AP218</f>
        <v>211</v>
      </c>
      <c r="N39" s="9">
        <f>AP178</f>
        <v>171</v>
      </c>
      <c r="O39" s="9">
        <f>AP62</f>
        <v>55</v>
      </c>
      <c r="P39" s="9">
        <f>AP140</f>
        <v>133</v>
      </c>
      <c r="Q39" s="10">
        <f>AP32</f>
        <v>25</v>
      </c>
      <c r="R39" s="2">
        <f t="shared" si="6"/>
        <v>2056</v>
      </c>
      <c r="S39" s="2">
        <f t="shared" si="7"/>
        <v>351576</v>
      </c>
      <c r="T39" s="2">
        <f t="shared" si="5"/>
        <v>67634176</v>
      </c>
      <c r="V39" s="1">
        <v>9</v>
      </c>
      <c r="W39" s="131" t="s">
        <v>184</v>
      </c>
      <c r="X39" s="98" t="s">
        <v>82</v>
      </c>
      <c r="Y39" s="97" t="s">
        <v>164</v>
      </c>
      <c r="Z39" s="98" t="s">
        <v>107</v>
      </c>
      <c r="AA39" s="101" t="s">
        <v>84</v>
      </c>
      <c r="AB39" s="98" t="s">
        <v>186</v>
      </c>
      <c r="AC39" s="103" t="s">
        <v>105</v>
      </c>
      <c r="AD39" s="98" t="s">
        <v>162</v>
      </c>
      <c r="AE39" s="100" t="s">
        <v>103</v>
      </c>
      <c r="AF39" s="98" t="s">
        <v>160</v>
      </c>
      <c r="AG39" s="98" t="s">
        <v>78</v>
      </c>
      <c r="AH39" s="98" t="s">
        <v>180</v>
      </c>
      <c r="AI39" s="98" t="s">
        <v>158</v>
      </c>
      <c r="AJ39" s="98" t="s">
        <v>101</v>
      </c>
      <c r="AK39" s="98" t="s">
        <v>182</v>
      </c>
      <c r="AL39" s="104" t="s">
        <v>80</v>
      </c>
      <c r="AN39" s="46" t="s">
        <v>137</v>
      </c>
      <c r="AO39" s="47" t="s">
        <v>276</v>
      </c>
      <c r="AP39" s="48">
        <f>L2+(31*L4)</f>
        <v>32</v>
      </c>
    </row>
    <row r="40" spans="1:42" x14ac:dyDescent="0.2">
      <c r="A40" s="1">
        <v>10</v>
      </c>
      <c r="B40" s="8">
        <f>AP262</f>
        <v>255</v>
      </c>
      <c r="C40" s="9">
        <f>AP106</f>
        <v>99</v>
      </c>
      <c r="D40" s="9">
        <f>AP216</f>
        <v>209</v>
      </c>
      <c r="E40" s="9">
        <f>AP84</f>
        <v>77</v>
      </c>
      <c r="F40" s="9">
        <f>AP60</f>
        <v>53</v>
      </c>
      <c r="G40" s="9">
        <f>AP176</f>
        <v>169</v>
      </c>
      <c r="H40" s="9">
        <f>AP34</f>
        <v>27</v>
      </c>
      <c r="I40" s="9">
        <f>AP142</f>
        <v>135</v>
      </c>
      <c r="J40" s="9">
        <f>AP129</f>
        <v>122</v>
      </c>
      <c r="K40" s="9">
        <f>AP237</f>
        <v>230</v>
      </c>
      <c r="L40" s="9">
        <f>AP95</f>
        <v>88</v>
      </c>
      <c r="M40" s="9">
        <f>AP211</f>
        <v>204</v>
      </c>
      <c r="N40" s="9">
        <f>AP187</f>
        <v>180</v>
      </c>
      <c r="O40" s="9">
        <f>AP55</f>
        <v>48</v>
      </c>
      <c r="P40" s="9">
        <f>AP165</f>
        <v>158</v>
      </c>
      <c r="Q40" s="10">
        <f>AP9</f>
        <v>2</v>
      </c>
      <c r="R40" s="2">
        <f t="shared" si="6"/>
        <v>2056</v>
      </c>
      <c r="S40" s="2">
        <f t="shared" si="7"/>
        <v>351576</v>
      </c>
      <c r="T40" s="2">
        <f t="shared" si="5"/>
        <v>67634176</v>
      </c>
      <c r="V40" s="1">
        <v>10</v>
      </c>
      <c r="W40" s="96" t="s">
        <v>29</v>
      </c>
      <c r="X40" s="128" t="s">
        <v>242</v>
      </c>
      <c r="Y40" s="98" t="s">
        <v>67</v>
      </c>
      <c r="Z40" s="97" t="s">
        <v>200</v>
      </c>
      <c r="AA40" s="98" t="s">
        <v>240</v>
      </c>
      <c r="AB40" s="101" t="s">
        <v>27</v>
      </c>
      <c r="AC40" s="98" t="s">
        <v>202</v>
      </c>
      <c r="AD40" s="103" t="s">
        <v>69</v>
      </c>
      <c r="AE40" s="98" t="s">
        <v>196</v>
      </c>
      <c r="AF40" s="100" t="s">
        <v>63</v>
      </c>
      <c r="AG40" s="98" t="s">
        <v>238</v>
      </c>
      <c r="AH40" s="98" t="s">
        <v>25</v>
      </c>
      <c r="AI40" s="98" t="s">
        <v>65</v>
      </c>
      <c r="AJ40" s="98" t="s">
        <v>198</v>
      </c>
      <c r="AK40" s="98" t="s">
        <v>23</v>
      </c>
      <c r="AL40" s="104" t="s">
        <v>236</v>
      </c>
      <c r="AN40" s="46" t="s">
        <v>214</v>
      </c>
      <c r="AO40" s="47" t="s">
        <v>276</v>
      </c>
      <c r="AP40" s="48">
        <f>L2+(32*L4)</f>
        <v>33</v>
      </c>
    </row>
    <row r="41" spans="1:42" x14ac:dyDescent="0.2">
      <c r="A41" s="1">
        <v>11</v>
      </c>
      <c r="B41" s="8">
        <f>AP121</f>
        <v>114</v>
      </c>
      <c r="C41" s="9">
        <f>AP245</f>
        <v>238</v>
      </c>
      <c r="D41" s="9">
        <f>AP103</f>
        <v>96</v>
      </c>
      <c r="E41" s="9">
        <f>AP203</f>
        <v>196</v>
      </c>
      <c r="F41" s="9">
        <f>AP195</f>
        <v>188</v>
      </c>
      <c r="G41" s="9">
        <f>AP47</f>
        <v>40</v>
      </c>
      <c r="H41" s="9">
        <f>AP157</f>
        <v>150</v>
      </c>
      <c r="I41" s="9">
        <f>AP17</f>
        <v>10</v>
      </c>
      <c r="J41" s="9">
        <f>AP254</f>
        <v>247</v>
      </c>
      <c r="K41" s="9">
        <f>AP114</f>
        <v>107</v>
      </c>
      <c r="L41" s="9">
        <f>AP224</f>
        <v>217</v>
      </c>
      <c r="M41" s="9">
        <f>AP76</f>
        <v>69</v>
      </c>
      <c r="N41" s="9">
        <f>AP68</f>
        <v>61</v>
      </c>
      <c r="O41" s="9">
        <f>AP168</f>
        <v>161</v>
      </c>
      <c r="P41" s="9">
        <f>AP26</f>
        <v>19</v>
      </c>
      <c r="Q41" s="10">
        <f>AP150</f>
        <v>143</v>
      </c>
      <c r="R41" s="2">
        <f t="shared" si="6"/>
        <v>2056</v>
      </c>
      <c r="S41" s="2">
        <f t="shared" si="7"/>
        <v>351576</v>
      </c>
      <c r="T41" s="2">
        <f t="shared" si="5"/>
        <v>67634176</v>
      </c>
      <c r="V41" s="1">
        <v>11</v>
      </c>
      <c r="W41" s="132" t="s">
        <v>37</v>
      </c>
      <c r="X41" s="98" t="s">
        <v>234</v>
      </c>
      <c r="Y41" s="128" t="s">
        <v>59</v>
      </c>
      <c r="Z41" s="98" t="s">
        <v>207</v>
      </c>
      <c r="AA41" s="103" t="s">
        <v>232</v>
      </c>
      <c r="AB41" s="98" t="s">
        <v>35</v>
      </c>
      <c r="AC41" s="101" t="s">
        <v>209</v>
      </c>
      <c r="AD41" s="98" t="s">
        <v>61</v>
      </c>
      <c r="AE41" s="98" t="s">
        <v>204</v>
      </c>
      <c r="AF41" s="98" t="s">
        <v>55</v>
      </c>
      <c r="AG41" s="100" t="s">
        <v>230</v>
      </c>
      <c r="AH41" s="98" t="s">
        <v>33</v>
      </c>
      <c r="AI41" s="98" t="s">
        <v>57</v>
      </c>
      <c r="AJ41" s="98" t="s">
        <v>206</v>
      </c>
      <c r="AK41" s="98" t="s">
        <v>31</v>
      </c>
      <c r="AL41" s="104" t="s">
        <v>228</v>
      </c>
      <c r="AN41" s="46" t="s">
        <v>64</v>
      </c>
      <c r="AO41" s="47" t="s">
        <v>276</v>
      </c>
      <c r="AP41" s="48">
        <f>L2+(33*L4)</f>
        <v>34</v>
      </c>
    </row>
    <row r="42" spans="1:42" x14ac:dyDescent="0.2">
      <c r="A42" s="1">
        <v>12</v>
      </c>
      <c r="B42" s="8">
        <f>AP112</f>
        <v>105</v>
      </c>
      <c r="C42" s="9">
        <f>AP252</f>
        <v>245</v>
      </c>
      <c r="D42" s="9">
        <f>AP78</f>
        <v>71</v>
      </c>
      <c r="E42" s="9">
        <f>AP226</f>
        <v>219</v>
      </c>
      <c r="F42" s="9">
        <f>AP170</f>
        <v>163</v>
      </c>
      <c r="G42" s="9">
        <f>AP70</f>
        <v>63</v>
      </c>
      <c r="H42" s="9">
        <f>AP148</f>
        <v>141</v>
      </c>
      <c r="I42" s="9">
        <f>AP24</f>
        <v>17</v>
      </c>
      <c r="J42" s="9">
        <f>AP247</f>
        <v>240</v>
      </c>
      <c r="K42" s="9">
        <f>AP123</f>
        <v>116</v>
      </c>
      <c r="L42" s="9">
        <f>AP201</f>
        <v>194</v>
      </c>
      <c r="M42" s="9">
        <f>AP101</f>
        <v>94</v>
      </c>
      <c r="N42" s="9">
        <f>AP45</f>
        <v>38</v>
      </c>
      <c r="O42" s="9">
        <f>AP193</f>
        <v>186</v>
      </c>
      <c r="P42" s="9">
        <f>AP19</f>
        <v>12</v>
      </c>
      <c r="Q42" s="10">
        <f>AP159</f>
        <v>152</v>
      </c>
      <c r="R42" s="2">
        <f t="shared" si="6"/>
        <v>2056</v>
      </c>
      <c r="S42" s="2">
        <f t="shared" si="7"/>
        <v>351576</v>
      </c>
      <c r="T42" s="2">
        <f t="shared" si="5"/>
        <v>67634176</v>
      </c>
      <c r="V42" s="1">
        <v>12</v>
      </c>
      <c r="W42" s="96" t="s">
        <v>192</v>
      </c>
      <c r="X42" s="97" t="s">
        <v>75</v>
      </c>
      <c r="Y42" s="98" t="s">
        <v>156</v>
      </c>
      <c r="Z42" s="128" t="s">
        <v>115</v>
      </c>
      <c r="AA42" s="98" t="s">
        <v>76</v>
      </c>
      <c r="AB42" s="103" t="s">
        <v>194</v>
      </c>
      <c r="AC42" s="98" t="s">
        <v>113</v>
      </c>
      <c r="AD42" s="101" t="s">
        <v>154</v>
      </c>
      <c r="AE42" s="98" t="s">
        <v>111</v>
      </c>
      <c r="AF42" s="98" t="s">
        <v>152</v>
      </c>
      <c r="AG42" s="98" t="s">
        <v>71</v>
      </c>
      <c r="AH42" s="100" t="s">
        <v>188</v>
      </c>
      <c r="AI42" s="98" t="s">
        <v>150</v>
      </c>
      <c r="AJ42" s="98" t="s">
        <v>109</v>
      </c>
      <c r="AK42" s="98" t="s">
        <v>190</v>
      </c>
      <c r="AL42" s="104" t="s">
        <v>73</v>
      </c>
      <c r="AN42" s="46" t="s">
        <v>99</v>
      </c>
      <c r="AO42" s="47" t="s">
        <v>276</v>
      </c>
      <c r="AP42" s="48">
        <f>L2+(34*L4)</f>
        <v>35</v>
      </c>
    </row>
    <row r="43" spans="1:42" x14ac:dyDescent="0.2">
      <c r="A43" s="1">
        <v>13</v>
      </c>
      <c r="B43" s="8">
        <f>AP100</f>
        <v>93</v>
      </c>
      <c r="C43" s="9">
        <f>AP200</f>
        <v>193</v>
      </c>
      <c r="D43" s="9">
        <f>AP122</f>
        <v>115</v>
      </c>
      <c r="E43" s="9">
        <f>AP246</f>
        <v>239</v>
      </c>
      <c r="F43" s="9">
        <f>AP158</f>
        <v>151</v>
      </c>
      <c r="G43" s="9">
        <f>AP18</f>
        <v>11</v>
      </c>
      <c r="H43" s="9">
        <f>AP192</f>
        <v>185</v>
      </c>
      <c r="I43" s="9">
        <f>AP44</f>
        <v>37</v>
      </c>
      <c r="J43" s="9">
        <f>AP227</f>
        <v>220</v>
      </c>
      <c r="K43" s="9">
        <f>AP79</f>
        <v>72</v>
      </c>
      <c r="L43" s="9">
        <f>AP253</f>
        <v>246</v>
      </c>
      <c r="M43" s="9">
        <f>AP113</f>
        <v>106</v>
      </c>
      <c r="N43" s="9">
        <f>AP25</f>
        <v>18</v>
      </c>
      <c r="O43" s="9">
        <f>AP149</f>
        <v>142</v>
      </c>
      <c r="P43" s="9">
        <f>AP71</f>
        <v>64</v>
      </c>
      <c r="Q43" s="10">
        <f>AP171</f>
        <v>164</v>
      </c>
      <c r="R43" s="2">
        <f t="shared" si="6"/>
        <v>2056</v>
      </c>
      <c r="S43" s="2">
        <f t="shared" si="7"/>
        <v>351576</v>
      </c>
      <c r="T43" s="2">
        <f t="shared" si="5"/>
        <v>67634176</v>
      </c>
      <c r="V43" s="1">
        <v>13</v>
      </c>
      <c r="W43" s="110" t="s">
        <v>86</v>
      </c>
      <c r="X43" s="98" t="s">
        <v>173</v>
      </c>
      <c r="Y43" s="103" t="s">
        <v>127</v>
      </c>
      <c r="Z43" s="98" t="s">
        <v>136</v>
      </c>
      <c r="AA43" s="128" t="s">
        <v>175</v>
      </c>
      <c r="AB43" s="98" t="s">
        <v>88</v>
      </c>
      <c r="AC43" s="97" t="s">
        <v>134</v>
      </c>
      <c r="AD43" s="98" t="s">
        <v>125</v>
      </c>
      <c r="AE43" s="98" t="s">
        <v>140</v>
      </c>
      <c r="AF43" s="98" t="s">
        <v>131</v>
      </c>
      <c r="AG43" s="98" t="s">
        <v>177</v>
      </c>
      <c r="AH43" s="98" t="s">
        <v>90</v>
      </c>
      <c r="AI43" s="100" t="s">
        <v>129</v>
      </c>
      <c r="AJ43" s="98" t="s">
        <v>138</v>
      </c>
      <c r="AK43" s="98" t="s">
        <v>92</v>
      </c>
      <c r="AL43" s="104" t="s">
        <v>179</v>
      </c>
      <c r="AN43" s="46" t="s">
        <v>187</v>
      </c>
      <c r="AO43" s="47" t="s">
        <v>276</v>
      </c>
      <c r="AP43" s="48">
        <f>L2+(35*L4)</f>
        <v>36</v>
      </c>
    </row>
    <row r="44" spans="1:42" x14ac:dyDescent="0.2">
      <c r="A44" s="1">
        <v>14</v>
      </c>
      <c r="B44" s="8">
        <f>AP77</f>
        <v>70</v>
      </c>
      <c r="C44" s="9">
        <f>AP225</f>
        <v>218</v>
      </c>
      <c r="D44" s="9">
        <f>AP115</f>
        <v>108</v>
      </c>
      <c r="E44" s="9">
        <f>AP255</f>
        <v>248</v>
      </c>
      <c r="F44" s="9">
        <f>AP151</f>
        <v>144</v>
      </c>
      <c r="G44" s="9">
        <f>AP27</f>
        <v>20</v>
      </c>
      <c r="H44" s="9">
        <f>AP169</f>
        <v>162</v>
      </c>
      <c r="I44" s="9">
        <f>AP69</f>
        <v>62</v>
      </c>
      <c r="J44" s="9">
        <f>AP202</f>
        <v>195</v>
      </c>
      <c r="K44" s="9">
        <f>AP102</f>
        <v>95</v>
      </c>
      <c r="L44" s="9">
        <f>AP244</f>
        <v>237</v>
      </c>
      <c r="M44" s="9">
        <f>AP120</f>
        <v>113</v>
      </c>
      <c r="N44" s="9">
        <f>AP16</f>
        <v>9</v>
      </c>
      <c r="O44" s="9">
        <f>AP156</f>
        <v>149</v>
      </c>
      <c r="P44" s="9">
        <f>AP46</f>
        <v>39</v>
      </c>
      <c r="Q44" s="10">
        <f>AP194</f>
        <v>187</v>
      </c>
      <c r="R44" s="2">
        <f t="shared" si="6"/>
        <v>2056</v>
      </c>
      <c r="S44" s="2">
        <f t="shared" si="7"/>
        <v>351576</v>
      </c>
      <c r="T44" s="2">
        <f t="shared" si="5"/>
        <v>67634176</v>
      </c>
      <c r="V44" s="1">
        <v>14</v>
      </c>
      <c r="W44" s="96" t="s">
        <v>246</v>
      </c>
      <c r="X44" s="101" t="s">
        <v>17</v>
      </c>
      <c r="Y44" s="98" t="s">
        <v>219</v>
      </c>
      <c r="Z44" s="103" t="s">
        <v>40</v>
      </c>
      <c r="AA44" s="98" t="s">
        <v>15</v>
      </c>
      <c r="AB44" s="128" t="s">
        <v>244</v>
      </c>
      <c r="AC44" s="98" t="s">
        <v>41</v>
      </c>
      <c r="AD44" s="97" t="s">
        <v>221</v>
      </c>
      <c r="AE44" s="98" t="s">
        <v>43</v>
      </c>
      <c r="AF44" s="98" t="s">
        <v>223</v>
      </c>
      <c r="AG44" s="98" t="s">
        <v>21</v>
      </c>
      <c r="AH44" s="98" t="s">
        <v>250</v>
      </c>
      <c r="AI44" s="98" t="s">
        <v>225</v>
      </c>
      <c r="AJ44" s="100" t="s">
        <v>45</v>
      </c>
      <c r="AK44" s="98" t="s">
        <v>248</v>
      </c>
      <c r="AL44" s="104" t="s">
        <v>19</v>
      </c>
      <c r="AN44" s="46" t="s">
        <v>125</v>
      </c>
      <c r="AO44" s="47" t="s">
        <v>276</v>
      </c>
      <c r="AP44" s="48">
        <f>L2+(36*L4)</f>
        <v>37</v>
      </c>
    </row>
    <row r="45" spans="1:42" x14ac:dyDescent="0.2">
      <c r="A45" s="1">
        <v>15</v>
      </c>
      <c r="B45" s="8">
        <f>AP210</f>
        <v>203</v>
      </c>
      <c r="C45" s="9">
        <f>AP94</f>
        <v>87</v>
      </c>
      <c r="D45" s="9">
        <f>AP236</f>
        <v>229</v>
      </c>
      <c r="E45" s="9">
        <f>AP128</f>
        <v>121</v>
      </c>
      <c r="F45" s="9">
        <f>AP8</f>
        <v>1</v>
      </c>
      <c r="G45" s="9">
        <f>AP164</f>
        <v>157</v>
      </c>
      <c r="H45" s="9">
        <f>AP54</f>
        <v>47</v>
      </c>
      <c r="I45" s="9">
        <f>AP186</f>
        <v>179</v>
      </c>
      <c r="J45" s="9">
        <f>AP85</f>
        <v>78</v>
      </c>
      <c r="K45" s="9">
        <f>AP217</f>
        <v>210</v>
      </c>
      <c r="L45" s="9">
        <f>AP107</f>
        <v>100</v>
      </c>
      <c r="M45" s="9">
        <f>AP263</f>
        <v>256</v>
      </c>
      <c r="N45" s="9">
        <f>AP143</f>
        <v>136</v>
      </c>
      <c r="O45" s="9">
        <f>AP35</f>
        <v>28</v>
      </c>
      <c r="P45" s="9">
        <f>AP177</f>
        <v>170</v>
      </c>
      <c r="Q45" s="10">
        <f>AP61</f>
        <v>54</v>
      </c>
      <c r="R45" s="2">
        <f t="shared" si="6"/>
        <v>2056</v>
      </c>
      <c r="S45" s="2">
        <f>SUMSQ(B45:Q45)</f>
        <v>351576</v>
      </c>
      <c r="T45" s="2">
        <f t="shared" si="5"/>
        <v>67634176</v>
      </c>
      <c r="V45" s="1">
        <v>15</v>
      </c>
      <c r="W45" s="111" t="s">
        <v>254</v>
      </c>
      <c r="X45" s="98" t="s">
        <v>9</v>
      </c>
      <c r="Y45" s="101" t="s">
        <v>211</v>
      </c>
      <c r="Z45" s="98" t="s">
        <v>47</v>
      </c>
      <c r="AA45" s="97" t="s">
        <v>7</v>
      </c>
      <c r="AB45" s="98" t="s">
        <v>252</v>
      </c>
      <c r="AC45" s="128" t="s">
        <v>49</v>
      </c>
      <c r="AD45" s="98" t="s">
        <v>213</v>
      </c>
      <c r="AE45" s="98" t="s">
        <v>51</v>
      </c>
      <c r="AF45" s="98" t="s">
        <v>215</v>
      </c>
      <c r="AG45" s="98" t="s">
        <v>13</v>
      </c>
      <c r="AH45" s="98" t="s">
        <v>258</v>
      </c>
      <c r="AI45" s="98" t="s">
        <v>217</v>
      </c>
      <c r="AJ45" s="98" t="s">
        <v>53</v>
      </c>
      <c r="AK45" s="100" t="s">
        <v>256</v>
      </c>
      <c r="AL45" s="104" t="s">
        <v>11</v>
      </c>
      <c r="AN45" s="46" t="s">
        <v>150</v>
      </c>
      <c r="AO45" s="47" t="s">
        <v>276</v>
      </c>
      <c r="AP45" s="48">
        <f>L2+(37*L4)</f>
        <v>38</v>
      </c>
    </row>
    <row r="46" spans="1:42" x14ac:dyDescent="0.2">
      <c r="A46" s="1">
        <v>16</v>
      </c>
      <c r="B46" s="11">
        <f>AP219</f>
        <v>212</v>
      </c>
      <c r="C46" s="12">
        <f>AP87</f>
        <v>80</v>
      </c>
      <c r="D46" s="12">
        <f>AP261</f>
        <v>254</v>
      </c>
      <c r="E46" s="12">
        <f>AP105</f>
        <v>98</v>
      </c>
      <c r="F46" s="12">
        <f>AP33</f>
        <v>26</v>
      </c>
      <c r="G46" s="12">
        <f>AP141</f>
        <v>134</v>
      </c>
      <c r="H46" s="12">
        <f>AP63</f>
        <v>56</v>
      </c>
      <c r="I46" s="12">
        <f>AP179</f>
        <v>172</v>
      </c>
      <c r="J46" s="12">
        <f>AP92</f>
        <v>85</v>
      </c>
      <c r="K46" s="12">
        <f>AP208</f>
        <v>201</v>
      </c>
      <c r="L46" s="12">
        <f>AP130</f>
        <v>123</v>
      </c>
      <c r="M46" s="12">
        <f>AP238</f>
        <v>231</v>
      </c>
      <c r="N46" s="12">
        <f>AP166</f>
        <v>159</v>
      </c>
      <c r="O46" s="12">
        <f>AP10</f>
        <v>3</v>
      </c>
      <c r="P46" s="12">
        <f>AP184</f>
        <v>177</v>
      </c>
      <c r="Q46" s="13">
        <f>AP52</f>
        <v>45</v>
      </c>
      <c r="R46" s="2">
        <f t="shared" si="6"/>
        <v>2056</v>
      </c>
      <c r="S46" s="2">
        <f t="shared" ref="S46" si="8">SUMSQ(B46:Q46)</f>
        <v>351576</v>
      </c>
      <c r="T46" s="2">
        <f t="shared" si="5"/>
        <v>67634176</v>
      </c>
      <c r="V46" s="1">
        <v>16</v>
      </c>
      <c r="W46" s="112" t="s">
        <v>94</v>
      </c>
      <c r="X46" s="113" t="s">
        <v>165</v>
      </c>
      <c r="Y46" s="114" t="s">
        <v>119</v>
      </c>
      <c r="Z46" s="115" t="s">
        <v>144</v>
      </c>
      <c r="AA46" s="114" t="s">
        <v>167</v>
      </c>
      <c r="AB46" s="133" t="s">
        <v>96</v>
      </c>
      <c r="AC46" s="114" t="s">
        <v>142</v>
      </c>
      <c r="AD46" s="134" t="s">
        <v>117</v>
      </c>
      <c r="AE46" s="114" t="s">
        <v>148</v>
      </c>
      <c r="AF46" s="114" t="s">
        <v>123</v>
      </c>
      <c r="AG46" s="114" t="s">
        <v>169</v>
      </c>
      <c r="AH46" s="114" t="s">
        <v>98</v>
      </c>
      <c r="AI46" s="114" t="s">
        <v>121</v>
      </c>
      <c r="AJ46" s="114" t="s">
        <v>146</v>
      </c>
      <c r="AK46" s="114" t="s">
        <v>100</v>
      </c>
      <c r="AL46" s="135" t="s">
        <v>171</v>
      </c>
      <c r="AN46" s="46" t="s">
        <v>248</v>
      </c>
      <c r="AO46" s="47" t="s">
        <v>276</v>
      </c>
      <c r="AP46" s="48">
        <f>L2+(38*L4)</f>
        <v>39</v>
      </c>
    </row>
    <row r="47" spans="1:42" x14ac:dyDescent="0.2">
      <c r="A47" s="3" t="s">
        <v>0</v>
      </c>
      <c r="B47" s="2">
        <f>SUM(B31:B46)</f>
        <v>2056</v>
      </c>
      <c r="C47" s="2">
        <f t="shared" ref="C47:Q47" si="9">SUM(C31:C46)</f>
        <v>2056</v>
      </c>
      <c r="D47" s="2">
        <f t="shared" si="9"/>
        <v>2056</v>
      </c>
      <c r="E47" s="2">
        <f t="shared" si="9"/>
        <v>2056</v>
      </c>
      <c r="F47" s="2">
        <f t="shared" si="9"/>
        <v>2056</v>
      </c>
      <c r="G47" s="2">
        <f t="shared" si="9"/>
        <v>2056</v>
      </c>
      <c r="H47" s="2">
        <f t="shared" si="9"/>
        <v>2056</v>
      </c>
      <c r="I47" s="2">
        <f t="shared" si="9"/>
        <v>2056</v>
      </c>
      <c r="J47" s="2">
        <f t="shared" si="9"/>
        <v>2056</v>
      </c>
      <c r="K47" s="2">
        <f t="shared" si="9"/>
        <v>2056</v>
      </c>
      <c r="L47" s="2">
        <f t="shared" si="9"/>
        <v>2056</v>
      </c>
      <c r="M47" s="2">
        <f t="shared" si="9"/>
        <v>2056</v>
      </c>
      <c r="N47" s="2">
        <f t="shared" si="9"/>
        <v>2056</v>
      </c>
      <c r="O47" s="2">
        <f t="shared" si="9"/>
        <v>2056</v>
      </c>
      <c r="P47" s="2">
        <f t="shared" si="9"/>
        <v>2056</v>
      </c>
      <c r="Q47" s="2">
        <f t="shared" si="9"/>
        <v>2056</v>
      </c>
      <c r="AN47" s="46" t="s">
        <v>35</v>
      </c>
      <c r="AO47" s="47" t="s">
        <v>276</v>
      </c>
      <c r="AP47" s="48">
        <f>L2+(39*L4)</f>
        <v>40</v>
      </c>
    </row>
    <row r="48" spans="1:42" x14ac:dyDescent="0.2">
      <c r="A48" s="3" t="s">
        <v>1</v>
      </c>
      <c r="B48" s="2">
        <f>SUMSQ(B31:B46)</f>
        <v>351576</v>
      </c>
      <c r="C48" s="2">
        <f t="shared" ref="C48:E48" si="10">SUMSQ(C31:C46)</f>
        <v>351576</v>
      </c>
      <c r="D48" s="2">
        <f t="shared" si="10"/>
        <v>351576</v>
      </c>
      <c r="E48" s="2">
        <f t="shared" si="10"/>
        <v>351576</v>
      </c>
      <c r="F48" s="2">
        <f>SUMSQ(F31:F46)</f>
        <v>351576</v>
      </c>
      <c r="G48" s="2">
        <f t="shared" ref="G48:Q48" si="11">SUMSQ(G31:G46)</f>
        <v>351576</v>
      </c>
      <c r="H48" s="2">
        <f t="shared" si="11"/>
        <v>351576</v>
      </c>
      <c r="I48" s="2">
        <f t="shared" si="11"/>
        <v>351576</v>
      </c>
      <c r="J48" s="2">
        <f t="shared" si="11"/>
        <v>351576</v>
      </c>
      <c r="K48" s="2">
        <f t="shared" si="11"/>
        <v>351576</v>
      </c>
      <c r="L48" s="2">
        <f t="shared" si="11"/>
        <v>351576</v>
      </c>
      <c r="M48" s="2">
        <f t="shared" si="11"/>
        <v>351576</v>
      </c>
      <c r="N48" s="2">
        <f t="shared" si="11"/>
        <v>351576</v>
      </c>
      <c r="O48" s="2">
        <f t="shared" si="11"/>
        <v>351576</v>
      </c>
      <c r="P48" s="2">
        <f t="shared" si="11"/>
        <v>351576</v>
      </c>
      <c r="Q48" s="2">
        <f t="shared" si="11"/>
        <v>351576</v>
      </c>
      <c r="AN48" s="46" t="s">
        <v>20</v>
      </c>
      <c r="AO48" s="47" t="s">
        <v>276</v>
      </c>
      <c r="AP48" s="48">
        <f>L2+(40*L4)</f>
        <v>41</v>
      </c>
    </row>
    <row r="49" spans="1:42" x14ac:dyDescent="0.2">
      <c r="A49" s="3" t="s">
        <v>262</v>
      </c>
      <c r="B49" s="14">
        <f>SUMSQ(B31,C31,D31,E31,F31,G31,H31,I31,I32,H32,G32,F32,E32,D32,C32,B32)</f>
        <v>351576</v>
      </c>
      <c r="C49" s="14">
        <f>SUMSQ(J31,K31,L31,M31,N31,O31,P31,Q31,Q32,P32,O32,N32,M32,L32,K32,J32)</f>
        <v>351576</v>
      </c>
      <c r="D49" s="14">
        <f>SUMSQ(B33,C33,D33,E33,F33,G33,H33,I33,I34,H34,G34,F34,E34,D34,C34,B34)</f>
        <v>351576</v>
      </c>
      <c r="E49" s="14">
        <f>SUMSQ(J33,K33,L33,M33,N33,O33,P33,Q33,Q34,P34,O34,N34,M34,L34,K34,J34)</f>
        <v>351576</v>
      </c>
      <c r="F49" s="14">
        <f>SUMSQ(B35,C35,D35,E35,F35,G35,H35,I35,I36,H36,G36,F36,E36,D36,C36,B36)</f>
        <v>351576</v>
      </c>
      <c r="G49" s="14">
        <f>SUMSQ(J35,K35,L35,M35,N35,O35,P35,Q35,Q36,P36,O36,N36,M36,L36,K36,J36)</f>
        <v>351576</v>
      </c>
      <c r="H49" s="14">
        <f>SUMSQ(B37,C37,D37,E37,F37,G37,H37,I37,I38,H38,G38,F38,E38,D38,C38,B38)</f>
        <v>351576</v>
      </c>
      <c r="I49" s="14">
        <f>SUMSQ(J37,K37,L37,M37,N37,O37,P37,Q37,Q38,P38,O38,N38,M38,L38,K38,J38)</f>
        <v>351576</v>
      </c>
      <c r="J49" s="14">
        <f>SUMSQ(B39,C39,D39,E39,F39,G39,H39,I39,I40,H40,G40,F40,E40,D40,C40,B40)</f>
        <v>351576</v>
      </c>
      <c r="K49" s="14">
        <f>SUMSQ(J39,K39,L39,M39,N39,O39,P39,Q39,Q40,P40,O40,N40,M40,L40,K40,J40)</f>
        <v>351576</v>
      </c>
      <c r="L49" s="14">
        <f>SUMSQ(B41,C41,D41,E41,F41,G41,H41,I41,I42,H42,G42,F42,E42,D42,C42,B42)</f>
        <v>351576</v>
      </c>
      <c r="M49" s="14">
        <f>SUMSQ(J41,K41,L41,M41,N41,O41,P41,Q41,Q42,P42,O42,N42,M42,L42,K42,J42)</f>
        <v>351576</v>
      </c>
      <c r="N49" s="14">
        <f>SUMSQ(B43,C43,D43,E43,F43,G43,H43,I43,I44,H44,G44,F44,E44,D44,C44,B44)</f>
        <v>351576</v>
      </c>
      <c r="O49" s="14">
        <f>SUMSQ(J43,K43,L43,M43,N43,O43,P43,Q43,Q44,P44,O44,N44,M44,L44,K44,J44)</f>
        <v>351576</v>
      </c>
      <c r="P49" s="14">
        <f>SUMSQ(B45,C45,D45,E45,F45,G45,H45,I45,I46,H46,G46,F46,E46,D46,C46,B46)</f>
        <v>351576</v>
      </c>
      <c r="Q49" s="14">
        <f>SUMSQ(J45,K45,L45,M45,N45,O45,P45,Q45,Q46,P46,O46,N46,M46,L46,K46,J46)</f>
        <v>351576</v>
      </c>
      <c r="V49" s="3" t="s">
        <v>3</v>
      </c>
      <c r="W49" s="136" t="s">
        <v>24</v>
      </c>
      <c r="X49" s="137" t="s">
        <v>79</v>
      </c>
      <c r="Y49" s="137" t="s">
        <v>149</v>
      </c>
      <c r="Z49" s="137" t="s">
        <v>5</v>
      </c>
      <c r="AA49" s="137" t="s">
        <v>22</v>
      </c>
      <c r="AB49" s="137" t="s">
        <v>89</v>
      </c>
      <c r="AC49" s="137" t="s">
        <v>147</v>
      </c>
      <c r="AD49" s="137" t="s">
        <v>216</v>
      </c>
      <c r="AE49" s="137" t="s">
        <v>103</v>
      </c>
      <c r="AF49" s="137" t="s">
        <v>63</v>
      </c>
      <c r="AG49" s="137" t="s">
        <v>230</v>
      </c>
      <c r="AH49" s="137" t="s">
        <v>188</v>
      </c>
      <c r="AI49" s="137" t="s">
        <v>129</v>
      </c>
      <c r="AJ49" s="137" t="s">
        <v>45</v>
      </c>
      <c r="AK49" s="137" t="s">
        <v>256</v>
      </c>
      <c r="AL49" s="138" t="s">
        <v>171</v>
      </c>
      <c r="AN49" s="46" t="s">
        <v>231</v>
      </c>
      <c r="AO49" s="47" t="s">
        <v>276</v>
      </c>
      <c r="AP49" s="48">
        <f>L2+(41*L4)</f>
        <v>42</v>
      </c>
    </row>
    <row r="50" spans="1:42" x14ac:dyDescent="0.2">
      <c r="A50" s="3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V50" s="3" t="s">
        <v>4</v>
      </c>
      <c r="W50" s="139" t="s">
        <v>94</v>
      </c>
      <c r="X50" s="140" t="s">
        <v>9</v>
      </c>
      <c r="Y50" s="140" t="s">
        <v>219</v>
      </c>
      <c r="Z50" s="140" t="s">
        <v>136</v>
      </c>
      <c r="AA50" s="140" t="s">
        <v>76</v>
      </c>
      <c r="AB50" s="140" t="s">
        <v>35</v>
      </c>
      <c r="AC50" s="140" t="s">
        <v>202</v>
      </c>
      <c r="AD50" s="140" t="s">
        <v>162</v>
      </c>
      <c r="AE50" s="140" t="s">
        <v>48</v>
      </c>
      <c r="AF50" s="140" t="s">
        <v>118</v>
      </c>
      <c r="AG50" s="140" t="s">
        <v>176</v>
      </c>
      <c r="AH50" s="140" t="s">
        <v>243</v>
      </c>
      <c r="AI50" s="140" t="s">
        <v>58</v>
      </c>
      <c r="AJ50" s="140" t="s">
        <v>116</v>
      </c>
      <c r="AK50" s="140" t="s">
        <v>185</v>
      </c>
      <c r="AL50" s="141" t="s">
        <v>241</v>
      </c>
      <c r="AN50" s="46" t="s">
        <v>133</v>
      </c>
      <c r="AO50" s="47" t="s">
        <v>276</v>
      </c>
      <c r="AP50" s="48">
        <f>L2+(42*L4)</f>
        <v>43</v>
      </c>
    </row>
    <row r="51" spans="1:42" x14ac:dyDescent="0.2">
      <c r="A51" s="3" t="s">
        <v>3</v>
      </c>
      <c r="B51" s="15">
        <f>B31</f>
        <v>16</v>
      </c>
      <c r="C51" s="15">
        <f>C32</f>
        <v>139</v>
      </c>
      <c r="D51" s="15">
        <f>D33</f>
        <v>184</v>
      </c>
      <c r="E51" s="15">
        <f>E34</f>
        <v>51</v>
      </c>
      <c r="F51" s="15">
        <f>F35</f>
        <v>127</v>
      </c>
      <c r="G51" s="15">
        <f>G36</f>
        <v>252</v>
      </c>
      <c r="H51" s="15">
        <f>H37</f>
        <v>199</v>
      </c>
      <c r="I51" s="15">
        <f>I38</f>
        <v>68</v>
      </c>
      <c r="J51" s="15">
        <f>J39</f>
        <v>97</v>
      </c>
      <c r="K51" s="15">
        <f>K40</f>
        <v>230</v>
      </c>
      <c r="L51" s="15">
        <f>L41</f>
        <v>217</v>
      </c>
      <c r="M51" s="15">
        <f>M42</f>
        <v>94</v>
      </c>
      <c r="N51" s="15">
        <f>N43</f>
        <v>18</v>
      </c>
      <c r="O51" s="15">
        <f>O44</f>
        <v>149</v>
      </c>
      <c r="P51" s="15">
        <f>P45</f>
        <v>170</v>
      </c>
      <c r="Q51" s="16">
        <f>Q46</f>
        <v>45</v>
      </c>
      <c r="R51" s="2">
        <f>SUM(B51:Q51)</f>
        <v>2056</v>
      </c>
      <c r="S51" s="2">
        <f>SUMSQ(B51:Q51)</f>
        <v>351576</v>
      </c>
      <c r="AN51" s="46" t="s">
        <v>110</v>
      </c>
      <c r="AO51" s="47" t="s">
        <v>276</v>
      </c>
      <c r="AP51" s="48">
        <f>L2+(43*L4)</f>
        <v>44</v>
      </c>
    </row>
    <row r="52" spans="1:42" x14ac:dyDescent="0.2">
      <c r="A52" s="3" t="s">
        <v>4</v>
      </c>
      <c r="B52" s="15">
        <f>B46</f>
        <v>212</v>
      </c>
      <c r="C52" s="15">
        <f>C45</f>
        <v>87</v>
      </c>
      <c r="D52" s="15">
        <f>D44</f>
        <v>108</v>
      </c>
      <c r="E52" s="15">
        <f>E43</f>
        <v>239</v>
      </c>
      <c r="F52" s="15">
        <f>F42</f>
        <v>163</v>
      </c>
      <c r="G52" s="15">
        <f>G41</f>
        <v>40</v>
      </c>
      <c r="H52" s="15">
        <f>H40</f>
        <v>27</v>
      </c>
      <c r="I52" s="15">
        <f>I39</f>
        <v>160</v>
      </c>
      <c r="J52" s="15">
        <f>J38</f>
        <v>189</v>
      </c>
      <c r="K52" s="15">
        <f>K37</f>
        <v>58</v>
      </c>
      <c r="L52" s="15">
        <f>L36</f>
        <v>5</v>
      </c>
      <c r="M52" s="15">
        <f>M35</f>
        <v>130</v>
      </c>
      <c r="N52" s="15">
        <f>N34</f>
        <v>206</v>
      </c>
      <c r="O52" s="15">
        <f>O33</f>
        <v>73</v>
      </c>
      <c r="P52" s="15">
        <f>P32</f>
        <v>118</v>
      </c>
      <c r="Q52" s="16">
        <f>Q31</f>
        <v>241</v>
      </c>
      <c r="R52" s="2">
        <f>SUM(B52:Q52)</f>
        <v>2056</v>
      </c>
      <c r="S52" s="2">
        <f>SUMSQ(B52:Q52)</f>
        <v>351576</v>
      </c>
      <c r="AN52" s="46" t="s">
        <v>171</v>
      </c>
      <c r="AO52" s="47" t="s">
        <v>276</v>
      </c>
      <c r="AP52" s="48">
        <f>L2+(44*L4)</f>
        <v>45</v>
      </c>
    </row>
    <row r="53" spans="1:42" x14ac:dyDescent="0.2">
      <c r="A53" s="3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AN53" s="46" t="s">
        <v>84</v>
      </c>
      <c r="AO53" s="47" t="s">
        <v>276</v>
      </c>
      <c r="AP53" s="48">
        <f>L2+(45*L4)</f>
        <v>46</v>
      </c>
    </row>
    <row r="54" spans="1:42" x14ac:dyDescent="0.2">
      <c r="A54" s="3" t="s">
        <v>260</v>
      </c>
      <c r="I54" s="62" t="s">
        <v>287</v>
      </c>
      <c r="R54" s="4" t="s">
        <v>0</v>
      </c>
      <c r="S54" s="4" t="s">
        <v>1</v>
      </c>
      <c r="T54" s="4" t="s">
        <v>2</v>
      </c>
      <c r="AD54" s="62" t="s">
        <v>279</v>
      </c>
      <c r="AN54" s="46" t="s">
        <v>49</v>
      </c>
      <c r="AO54" s="47" t="s">
        <v>276</v>
      </c>
      <c r="AP54" s="48">
        <f>L2+(46*L4)</f>
        <v>47</v>
      </c>
    </row>
    <row r="55" spans="1:42" x14ac:dyDescent="0.2">
      <c r="A55" s="1">
        <v>1</v>
      </c>
      <c r="B55" s="5">
        <f>AP11</f>
        <v>4</v>
      </c>
      <c r="C55" s="6">
        <f>AP167</f>
        <v>160</v>
      </c>
      <c r="D55" s="6">
        <f>AP53</f>
        <v>46</v>
      </c>
      <c r="E55" s="6">
        <f>AP185</f>
        <v>178</v>
      </c>
      <c r="F55" s="6">
        <f>AP209</f>
        <v>202</v>
      </c>
      <c r="G55" s="6">
        <f>AP93</f>
        <v>86</v>
      </c>
      <c r="H55" s="6">
        <f>AP239</f>
        <v>232</v>
      </c>
      <c r="I55" s="6">
        <f>AP131</f>
        <v>124</v>
      </c>
      <c r="J55" s="6">
        <f>AP140</f>
        <v>133</v>
      </c>
      <c r="K55" s="6">
        <f>AP32</f>
        <v>25</v>
      </c>
      <c r="L55" s="6">
        <f>AP178</f>
        <v>171</v>
      </c>
      <c r="M55" s="6">
        <f>AP62</f>
        <v>55</v>
      </c>
      <c r="N55" s="6">
        <f>AP86</f>
        <v>79</v>
      </c>
      <c r="O55" s="6">
        <f>AP218</f>
        <v>211</v>
      </c>
      <c r="P55" s="6">
        <f>AP104</f>
        <v>97</v>
      </c>
      <c r="Q55" s="7">
        <f>AP260</f>
        <v>253</v>
      </c>
      <c r="R55" s="2">
        <f>SUM(B55:Q55)</f>
        <v>2056</v>
      </c>
      <c r="S55" s="2">
        <f>SUMSQ(B55:Q55)</f>
        <v>351576</v>
      </c>
      <c r="T55" s="2">
        <f t="shared" ref="T55:T70" si="12">B55^3+C55^3+D55^3+E55^3+F55^3+G55^3+H55^3+I55^3+J55^3+K55^3+L55^3+M55^3+N55^3+O55^3+P55^3+Q55^3</f>
        <v>67634176</v>
      </c>
      <c r="V55" s="1">
        <v>1</v>
      </c>
      <c r="W55" s="89" t="s">
        <v>105</v>
      </c>
      <c r="X55" s="90" t="s">
        <v>162</v>
      </c>
      <c r="Y55" s="90" t="s">
        <v>84</v>
      </c>
      <c r="Z55" s="90" t="s">
        <v>186</v>
      </c>
      <c r="AA55" s="90" t="s">
        <v>164</v>
      </c>
      <c r="AB55" s="90" t="s">
        <v>107</v>
      </c>
      <c r="AC55" s="90" t="s">
        <v>184</v>
      </c>
      <c r="AD55" s="90" t="s">
        <v>82</v>
      </c>
      <c r="AE55" s="91" t="s">
        <v>182</v>
      </c>
      <c r="AF55" s="90" t="s">
        <v>80</v>
      </c>
      <c r="AG55" s="92" t="s">
        <v>158</v>
      </c>
      <c r="AH55" s="90" t="s">
        <v>101</v>
      </c>
      <c r="AI55" s="93" t="s">
        <v>78</v>
      </c>
      <c r="AJ55" s="90" t="s">
        <v>180</v>
      </c>
      <c r="AK55" s="94" t="s">
        <v>103</v>
      </c>
      <c r="AL55" s="95" t="s">
        <v>160</v>
      </c>
      <c r="AN55" s="46" t="s">
        <v>198</v>
      </c>
      <c r="AO55" s="47" t="s">
        <v>276</v>
      </c>
      <c r="AP55" s="48">
        <f>L2+(47*L4)</f>
        <v>48</v>
      </c>
    </row>
    <row r="56" spans="1:42" x14ac:dyDescent="0.2">
      <c r="A56" s="1">
        <v>2</v>
      </c>
      <c r="B56" s="8">
        <f>AP34</f>
        <v>27</v>
      </c>
      <c r="C56" s="9">
        <f>AP142</f>
        <v>135</v>
      </c>
      <c r="D56" s="9">
        <f>AP60</f>
        <v>53</v>
      </c>
      <c r="E56" s="9">
        <f>AP176</f>
        <v>169</v>
      </c>
      <c r="F56" s="9">
        <f>AP216</f>
        <v>209</v>
      </c>
      <c r="G56" s="9">
        <f>AP84</f>
        <v>77</v>
      </c>
      <c r="H56" s="9">
        <f>AP262</f>
        <v>255</v>
      </c>
      <c r="I56" s="9">
        <f>AP106</f>
        <v>99</v>
      </c>
      <c r="J56" s="9">
        <f>AP165</f>
        <v>158</v>
      </c>
      <c r="K56" s="9">
        <f>AP9</f>
        <v>2</v>
      </c>
      <c r="L56" s="9">
        <f>AP187</f>
        <v>180</v>
      </c>
      <c r="M56" s="9">
        <f>AP55</f>
        <v>48</v>
      </c>
      <c r="N56" s="9">
        <f>AP95</f>
        <v>88</v>
      </c>
      <c r="O56" s="9">
        <f>AP211</f>
        <v>204</v>
      </c>
      <c r="P56" s="9">
        <f>AP129</f>
        <v>122</v>
      </c>
      <c r="Q56" s="10">
        <f>AP237</f>
        <v>230</v>
      </c>
      <c r="R56" s="2">
        <f t="shared" ref="R56:R70" si="13">SUM(B56:Q56)</f>
        <v>2056</v>
      </c>
      <c r="S56" s="2">
        <f t="shared" ref="S56:S68" si="14">SUMSQ(B56:Q56)</f>
        <v>351576</v>
      </c>
      <c r="T56" s="2">
        <f t="shared" si="12"/>
        <v>67634176</v>
      </c>
      <c r="V56" s="1">
        <v>2</v>
      </c>
      <c r="W56" s="96" t="s">
        <v>202</v>
      </c>
      <c r="X56" s="97" t="s">
        <v>69</v>
      </c>
      <c r="Y56" s="98" t="s">
        <v>240</v>
      </c>
      <c r="Z56" s="98" t="s">
        <v>27</v>
      </c>
      <c r="AA56" s="98" t="s">
        <v>67</v>
      </c>
      <c r="AB56" s="98" t="s">
        <v>200</v>
      </c>
      <c r="AC56" s="98" t="s">
        <v>29</v>
      </c>
      <c r="AD56" s="98" t="s">
        <v>242</v>
      </c>
      <c r="AE56" s="98" t="s">
        <v>23</v>
      </c>
      <c r="AF56" s="99" t="s">
        <v>236</v>
      </c>
      <c r="AG56" s="98" t="s">
        <v>65</v>
      </c>
      <c r="AH56" s="100" t="s">
        <v>198</v>
      </c>
      <c r="AI56" s="98" t="s">
        <v>238</v>
      </c>
      <c r="AJ56" s="101" t="s">
        <v>25</v>
      </c>
      <c r="AK56" s="98" t="s">
        <v>196</v>
      </c>
      <c r="AL56" s="102" t="s">
        <v>63</v>
      </c>
      <c r="AN56" s="46" t="s">
        <v>3</v>
      </c>
      <c r="AO56" s="47" t="s">
        <v>276</v>
      </c>
      <c r="AP56" s="48">
        <f>L2+(48*L4)</f>
        <v>49</v>
      </c>
    </row>
    <row r="57" spans="1:42" x14ac:dyDescent="0.2">
      <c r="A57" s="1">
        <v>3</v>
      </c>
      <c r="B57" s="8">
        <f>AP157</f>
        <v>150</v>
      </c>
      <c r="C57" s="9">
        <f>AP17</f>
        <v>10</v>
      </c>
      <c r="D57" s="9">
        <f>AP195</f>
        <v>188</v>
      </c>
      <c r="E57" s="9">
        <f>AP47</f>
        <v>40</v>
      </c>
      <c r="F57" s="9">
        <f>AP103</f>
        <v>96</v>
      </c>
      <c r="G57" s="9">
        <f>AP203</f>
        <v>196</v>
      </c>
      <c r="H57" s="9">
        <f>AP121</f>
        <v>114</v>
      </c>
      <c r="I57" s="9">
        <f>AP245</f>
        <v>238</v>
      </c>
      <c r="J57" s="9">
        <f>AP26</f>
        <v>19</v>
      </c>
      <c r="K57" s="9">
        <f>AP150</f>
        <v>143</v>
      </c>
      <c r="L57" s="9">
        <f>AP68</f>
        <v>61</v>
      </c>
      <c r="M57" s="9">
        <f>AP168</f>
        <v>161</v>
      </c>
      <c r="N57" s="9">
        <f>AP224</f>
        <v>217</v>
      </c>
      <c r="O57" s="9">
        <f>AP76</f>
        <v>69</v>
      </c>
      <c r="P57" s="9">
        <f>AP254</f>
        <v>247</v>
      </c>
      <c r="Q57" s="10">
        <f>AP114</f>
        <v>107</v>
      </c>
      <c r="R57" s="2">
        <f t="shared" si="13"/>
        <v>2056</v>
      </c>
      <c r="S57" s="2">
        <f t="shared" si="14"/>
        <v>351576</v>
      </c>
      <c r="T57" s="2">
        <f t="shared" si="12"/>
        <v>67634176</v>
      </c>
      <c r="V57" s="1">
        <v>3</v>
      </c>
      <c r="W57" s="96" t="s">
        <v>209</v>
      </c>
      <c r="X57" s="98" t="s">
        <v>61</v>
      </c>
      <c r="Y57" s="97" t="s">
        <v>232</v>
      </c>
      <c r="Z57" s="98" t="s">
        <v>35</v>
      </c>
      <c r="AA57" s="98" t="s">
        <v>59</v>
      </c>
      <c r="AB57" s="98" t="s">
        <v>207</v>
      </c>
      <c r="AC57" s="98" t="s">
        <v>37</v>
      </c>
      <c r="AD57" s="98" t="s">
        <v>234</v>
      </c>
      <c r="AE57" s="100" t="s">
        <v>31</v>
      </c>
      <c r="AF57" s="98" t="s">
        <v>228</v>
      </c>
      <c r="AG57" s="99" t="s">
        <v>57</v>
      </c>
      <c r="AH57" s="98" t="s">
        <v>206</v>
      </c>
      <c r="AI57" s="103" t="s">
        <v>230</v>
      </c>
      <c r="AJ57" s="98" t="s">
        <v>33</v>
      </c>
      <c r="AK57" s="101" t="s">
        <v>204</v>
      </c>
      <c r="AL57" s="104" t="s">
        <v>55</v>
      </c>
      <c r="AN57" s="46" t="s">
        <v>4</v>
      </c>
      <c r="AO57" s="47" t="s">
        <v>276</v>
      </c>
      <c r="AP57" s="48">
        <f>L2+(49*L4)</f>
        <v>50</v>
      </c>
    </row>
    <row r="58" spans="1:42" x14ac:dyDescent="0.2">
      <c r="A58" s="1">
        <v>4</v>
      </c>
      <c r="B58" s="8">
        <f>AP148</f>
        <v>141</v>
      </c>
      <c r="C58" s="9">
        <f>AP24</f>
        <v>17</v>
      </c>
      <c r="D58" s="9">
        <f>AP170</f>
        <v>163</v>
      </c>
      <c r="E58" s="9">
        <f>AP70</f>
        <v>63</v>
      </c>
      <c r="F58" s="9">
        <f>AP78</f>
        <v>71</v>
      </c>
      <c r="G58" s="9">
        <f>AP226</f>
        <v>219</v>
      </c>
      <c r="H58" s="9">
        <f>AP112</f>
        <v>105</v>
      </c>
      <c r="I58" s="9">
        <f>AP252</f>
        <v>245</v>
      </c>
      <c r="J58" s="9">
        <f>AP19</f>
        <v>12</v>
      </c>
      <c r="K58" s="9">
        <f>AP159</f>
        <v>152</v>
      </c>
      <c r="L58" s="9">
        <f>AP45</f>
        <v>38</v>
      </c>
      <c r="M58" s="9">
        <f>AP193</f>
        <v>186</v>
      </c>
      <c r="N58" s="9">
        <f>AP201</f>
        <v>194</v>
      </c>
      <c r="O58" s="9">
        <f>AP101</f>
        <v>94</v>
      </c>
      <c r="P58" s="9">
        <f>AP247</f>
        <v>240</v>
      </c>
      <c r="Q58" s="10">
        <f>AP123</f>
        <v>116</v>
      </c>
      <c r="R58" s="2">
        <f t="shared" si="13"/>
        <v>2056</v>
      </c>
      <c r="S58" s="2">
        <f t="shared" si="14"/>
        <v>351576</v>
      </c>
      <c r="T58" s="2">
        <f t="shared" si="12"/>
        <v>67634176</v>
      </c>
      <c r="V58" s="1">
        <v>4</v>
      </c>
      <c r="W58" s="96" t="s">
        <v>113</v>
      </c>
      <c r="X58" s="98" t="s">
        <v>154</v>
      </c>
      <c r="Y58" s="98" t="s">
        <v>76</v>
      </c>
      <c r="Z58" s="97" t="s">
        <v>194</v>
      </c>
      <c r="AA58" s="98" t="s">
        <v>156</v>
      </c>
      <c r="AB58" s="98" t="s">
        <v>115</v>
      </c>
      <c r="AC58" s="98" t="s">
        <v>192</v>
      </c>
      <c r="AD58" s="98" t="s">
        <v>75</v>
      </c>
      <c r="AE58" s="98" t="s">
        <v>190</v>
      </c>
      <c r="AF58" s="100" t="s">
        <v>73</v>
      </c>
      <c r="AG58" s="98" t="s">
        <v>150</v>
      </c>
      <c r="AH58" s="99" t="s">
        <v>109</v>
      </c>
      <c r="AI58" s="98" t="s">
        <v>71</v>
      </c>
      <c r="AJ58" s="103" t="s">
        <v>188</v>
      </c>
      <c r="AK58" s="98" t="s">
        <v>111</v>
      </c>
      <c r="AL58" s="105" t="s">
        <v>152</v>
      </c>
      <c r="AN58" s="46" t="s">
        <v>5</v>
      </c>
      <c r="AO58" s="47" t="s">
        <v>276</v>
      </c>
      <c r="AP58" s="48">
        <f>L2+(50*L4)</f>
        <v>51</v>
      </c>
    </row>
    <row r="59" spans="1:42" x14ac:dyDescent="0.2">
      <c r="A59" s="1">
        <v>5</v>
      </c>
      <c r="B59" s="8">
        <f>AP192</f>
        <v>185</v>
      </c>
      <c r="C59" s="9">
        <f>AP44</f>
        <v>37</v>
      </c>
      <c r="D59" s="9">
        <f>AP158</f>
        <v>151</v>
      </c>
      <c r="E59" s="9">
        <f>AP18</f>
        <v>11</v>
      </c>
      <c r="F59" s="9">
        <f>AP122</f>
        <v>115</v>
      </c>
      <c r="G59" s="9">
        <f>AP246</f>
        <v>239</v>
      </c>
      <c r="H59" s="9">
        <f>AP100</f>
        <v>93</v>
      </c>
      <c r="I59" s="9">
        <f>AP200</f>
        <v>193</v>
      </c>
      <c r="J59" s="9">
        <f>AP71</f>
        <v>64</v>
      </c>
      <c r="K59" s="9">
        <f>AP171</f>
        <v>164</v>
      </c>
      <c r="L59" s="9">
        <f>AP25</f>
        <v>18</v>
      </c>
      <c r="M59" s="9">
        <f>AP149</f>
        <v>142</v>
      </c>
      <c r="N59" s="9">
        <f>AP253</f>
        <v>246</v>
      </c>
      <c r="O59" s="9">
        <f>AP113</f>
        <v>106</v>
      </c>
      <c r="P59" s="9">
        <f>AP227</f>
        <v>220</v>
      </c>
      <c r="Q59" s="10">
        <f>AP79</f>
        <v>72</v>
      </c>
      <c r="R59" s="2">
        <f t="shared" si="13"/>
        <v>2056</v>
      </c>
      <c r="S59" s="2">
        <f t="shared" si="14"/>
        <v>351576</v>
      </c>
      <c r="T59" s="2">
        <f t="shared" si="12"/>
        <v>67634176</v>
      </c>
      <c r="V59" s="1">
        <v>5</v>
      </c>
      <c r="W59" s="96" t="s">
        <v>134</v>
      </c>
      <c r="X59" s="98" t="s">
        <v>125</v>
      </c>
      <c r="Y59" s="98" t="s">
        <v>175</v>
      </c>
      <c r="Z59" s="98" t="s">
        <v>88</v>
      </c>
      <c r="AA59" s="97" t="s">
        <v>127</v>
      </c>
      <c r="AB59" s="98" t="s">
        <v>136</v>
      </c>
      <c r="AC59" s="98" t="s">
        <v>86</v>
      </c>
      <c r="AD59" s="98" t="s">
        <v>173</v>
      </c>
      <c r="AE59" s="101" t="s">
        <v>92</v>
      </c>
      <c r="AF59" s="98" t="s">
        <v>179</v>
      </c>
      <c r="AG59" s="103" t="s">
        <v>129</v>
      </c>
      <c r="AH59" s="98" t="s">
        <v>138</v>
      </c>
      <c r="AI59" s="99" t="s">
        <v>177</v>
      </c>
      <c r="AJ59" s="98" t="s">
        <v>90</v>
      </c>
      <c r="AK59" s="100" t="s">
        <v>140</v>
      </c>
      <c r="AL59" s="104" t="s">
        <v>131</v>
      </c>
      <c r="AN59" s="46" t="s">
        <v>6</v>
      </c>
      <c r="AO59" s="47" t="s">
        <v>276</v>
      </c>
      <c r="AP59" s="48">
        <f>L2+(51*L4)</f>
        <v>52</v>
      </c>
    </row>
    <row r="60" spans="1:42" x14ac:dyDescent="0.2">
      <c r="A60" s="1">
        <v>6</v>
      </c>
      <c r="B60" s="8">
        <f>AP169</f>
        <v>162</v>
      </c>
      <c r="C60" s="9">
        <f>AP69</f>
        <v>62</v>
      </c>
      <c r="D60" s="9">
        <f>AP151</f>
        <v>144</v>
      </c>
      <c r="E60" s="9">
        <f>AP27</f>
        <v>20</v>
      </c>
      <c r="F60" s="9">
        <f>AP115</f>
        <v>108</v>
      </c>
      <c r="G60" s="9">
        <f>AP255</f>
        <v>248</v>
      </c>
      <c r="H60" s="9">
        <f>AP77</f>
        <v>70</v>
      </c>
      <c r="I60" s="9">
        <f>AP225</f>
        <v>218</v>
      </c>
      <c r="J60" s="9">
        <f>AP46</f>
        <v>39</v>
      </c>
      <c r="K60" s="9">
        <f>AP194</f>
        <v>187</v>
      </c>
      <c r="L60" s="9">
        <f>AP16</f>
        <v>9</v>
      </c>
      <c r="M60" s="9">
        <f>AP156</f>
        <v>149</v>
      </c>
      <c r="N60" s="9">
        <f>AP244</f>
        <v>237</v>
      </c>
      <c r="O60" s="9">
        <f>AP120</f>
        <v>113</v>
      </c>
      <c r="P60" s="9">
        <f>AP202</f>
        <v>195</v>
      </c>
      <c r="Q60" s="10">
        <f>AP102</f>
        <v>95</v>
      </c>
      <c r="R60" s="2">
        <f t="shared" si="13"/>
        <v>2056</v>
      </c>
      <c r="S60" s="2">
        <f t="shared" si="14"/>
        <v>351576</v>
      </c>
      <c r="T60" s="2">
        <f t="shared" si="12"/>
        <v>67634176</v>
      </c>
      <c r="V60" s="1">
        <v>6</v>
      </c>
      <c r="W60" s="96" t="s">
        <v>41</v>
      </c>
      <c r="X60" s="98" t="s">
        <v>221</v>
      </c>
      <c r="Y60" s="98" t="s">
        <v>15</v>
      </c>
      <c r="Z60" s="98" t="s">
        <v>244</v>
      </c>
      <c r="AA60" s="98" t="s">
        <v>219</v>
      </c>
      <c r="AB60" s="97" t="s">
        <v>40</v>
      </c>
      <c r="AC60" s="98" t="s">
        <v>246</v>
      </c>
      <c r="AD60" s="98" t="s">
        <v>17</v>
      </c>
      <c r="AE60" s="98" t="s">
        <v>248</v>
      </c>
      <c r="AF60" s="101" t="s">
        <v>19</v>
      </c>
      <c r="AG60" s="98" t="s">
        <v>225</v>
      </c>
      <c r="AH60" s="103" t="s">
        <v>45</v>
      </c>
      <c r="AI60" s="98" t="s">
        <v>21</v>
      </c>
      <c r="AJ60" s="99" t="s">
        <v>250</v>
      </c>
      <c r="AK60" s="98" t="s">
        <v>43</v>
      </c>
      <c r="AL60" s="106" t="s">
        <v>223</v>
      </c>
      <c r="AN60" s="46" t="s">
        <v>240</v>
      </c>
      <c r="AO60" s="47" t="s">
        <v>276</v>
      </c>
      <c r="AP60" s="48">
        <f>L2+(52*L4)</f>
        <v>53</v>
      </c>
    </row>
    <row r="61" spans="1:42" x14ac:dyDescent="0.2">
      <c r="A61" s="1">
        <v>7</v>
      </c>
      <c r="B61" s="8">
        <f>AP54</f>
        <v>47</v>
      </c>
      <c r="C61" s="9">
        <f>AP186</f>
        <v>179</v>
      </c>
      <c r="D61" s="9">
        <f>AP8</f>
        <v>1</v>
      </c>
      <c r="E61" s="9">
        <f>AP164</f>
        <v>157</v>
      </c>
      <c r="F61" s="9">
        <f>AP236</f>
        <v>229</v>
      </c>
      <c r="G61" s="9">
        <f>AP128</f>
        <v>121</v>
      </c>
      <c r="H61" s="9">
        <f>AP210</f>
        <v>203</v>
      </c>
      <c r="I61" s="9">
        <f>AP94</f>
        <v>87</v>
      </c>
      <c r="J61" s="9">
        <f>AP177</f>
        <v>170</v>
      </c>
      <c r="K61" s="9">
        <f>AP61</f>
        <v>54</v>
      </c>
      <c r="L61" s="9">
        <f>AP143</f>
        <v>136</v>
      </c>
      <c r="M61" s="9">
        <f>AP35</f>
        <v>28</v>
      </c>
      <c r="N61" s="9">
        <f>AP107</f>
        <v>100</v>
      </c>
      <c r="O61" s="9">
        <f>AP263</f>
        <v>256</v>
      </c>
      <c r="P61" s="9">
        <f>AP85</f>
        <v>78</v>
      </c>
      <c r="Q61" s="10">
        <f>AP217</f>
        <v>210</v>
      </c>
      <c r="R61" s="2">
        <f t="shared" si="13"/>
        <v>2056</v>
      </c>
      <c r="S61" s="2">
        <f t="shared" si="14"/>
        <v>351576</v>
      </c>
      <c r="T61" s="2">
        <f t="shared" si="12"/>
        <v>67634176</v>
      </c>
      <c r="V61" s="1">
        <v>7</v>
      </c>
      <c r="W61" s="96" t="s">
        <v>49</v>
      </c>
      <c r="X61" s="98" t="s">
        <v>213</v>
      </c>
      <c r="Y61" s="98" t="s">
        <v>7</v>
      </c>
      <c r="Z61" s="98" t="s">
        <v>252</v>
      </c>
      <c r="AA61" s="98" t="s">
        <v>211</v>
      </c>
      <c r="AB61" s="98" t="s">
        <v>47</v>
      </c>
      <c r="AC61" s="97" t="s">
        <v>254</v>
      </c>
      <c r="AD61" s="98" t="s">
        <v>9</v>
      </c>
      <c r="AE61" s="103" t="s">
        <v>256</v>
      </c>
      <c r="AF61" s="98" t="s">
        <v>11</v>
      </c>
      <c r="AG61" s="101" t="s">
        <v>217</v>
      </c>
      <c r="AH61" s="98" t="s">
        <v>53</v>
      </c>
      <c r="AI61" s="100" t="s">
        <v>13</v>
      </c>
      <c r="AJ61" s="98" t="s">
        <v>258</v>
      </c>
      <c r="AK61" s="99" t="s">
        <v>51</v>
      </c>
      <c r="AL61" s="104" t="s">
        <v>215</v>
      </c>
      <c r="AN61" s="46" t="s">
        <v>11</v>
      </c>
      <c r="AO61" s="47" t="s">
        <v>276</v>
      </c>
      <c r="AP61" s="48">
        <f>L2+(53*L4)</f>
        <v>54</v>
      </c>
    </row>
    <row r="62" spans="1:42" x14ac:dyDescent="0.2">
      <c r="A62" s="1">
        <v>8</v>
      </c>
      <c r="B62" s="8">
        <f>AP63</f>
        <v>56</v>
      </c>
      <c r="C62" s="9">
        <f>AP179</f>
        <v>172</v>
      </c>
      <c r="D62" s="9">
        <f>AP33</f>
        <v>26</v>
      </c>
      <c r="E62" s="9">
        <f>AP141</f>
        <v>134</v>
      </c>
      <c r="F62" s="9">
        <f>AP261</f>
        <v>254</v>
      </c>
      <c r="G62" s="9">
        <f>AP105</f>
        <v>98</v>
      </c>
      <c r="H62" s="9">
        <f>AP219</f>
        <v>212</v>
      </c>
      <c r="I62" s="9">
        <f>AP87</f>
        <v>80</v>
      </c>
      <c r="J62" s="9">
        <f>AP184</f>
        <v>177</v>
      </c>
      <c r="K62" s="9">
        <f>AP52</f>
        <v>45</v>
      </c>
      <c r="L62" s="9">
        <f>AP166</f>
        <v>159</v>
      </c>
      <c r="M62" s="9">
        <f>AP10</f>
        <v>3</v>
      </c>
      <c r="N62" s="9">
        <f>AP130</f>
        <v>123</v>
      </c>
      <c r="O62" s="9">
        <f>AP238</f>
        <v>231</v>
      </c>
      <c r="P62" s="9">
        <f>AP92</f>
        <v>85</v>
      </c>
      <c r="Q62" s="10">
        <f>AP208</f>
        <v>201</v>
      </c>
      <c r="R62" s="2">
        <f t="shared" si="13"/>
        <v>2056</v>
      </c>
      <c r="S62" s="2">
        <f t="shared" si="14"/>
        <v>351576</v>
      </c>
      <c r="T62" s="2">
        <f t="shared" si="12"/>
        <v>67634176</v>
      </c>
      <c r="V62" s="1">
        <v>8</v>
      </c>
      <c r="W62" s="96" t="s">
        <v>142</v>
      </c>
      <c r="X62" s="98" t="s">
        <v>117</v>
      </c>
      <c r="Y62" s="98" t="s">
        <v>167</v>
      </c>
      <c r="Z62" s="98" t="s">
        <v>96</v>
      </c>
      <c r="AA62" s="98" t="s">
        <v>119</v>
      </c>
      <c r="AB62" s="98" t="s">
        <v>144</v>
      </c>
      <c r="AC62" s="98" t="s">
        <v>94</v>
      </c>
      <c r="AD62" s="97" t="s">
        <v>165</v>
      </c>
      <c r="AE62" s="98" t="s">
        <v>100</v>
      </c>
      <c r="AF62" s="103" t="s">
        <v>171</v>
      </c>
      <c r="AG62" s="98" t="s">
        <v>121</v>
      </c>
      <c r="AH62" s="101" t="s">
        <v>146</v>
      </c>
      <c r="AI62" s="98" t="s">
        <v>169</v>
      </c>
      <c r="AJ62" s="100" t="s">
        <v>98</v>
      </c>
      <c r="AK62" s="98" t="s">
        <v>148</v>
      </c>
      <c r="AL62" s="107" t="s">
        <v>123</v>
      </c>
      <c r="AN62" s="46" t="s">
        <v>101</v>
      </c>
      <c r="AO62" s="47" t="s">
        <v>276</v>
      </c>
      <c r="AP62" s="48">
        <f>L2+(54*L4)</f>
        <v>55</v>
      </c>
    </row>
    <row r="63" spans="1:42" x14ac:dyDescent="0.2">
      <c r="A63" s="1">
        <v>9</v>
      </c>
      <c r="B63" s="8">
        <f>AP243</f>
        <v>236</v>
      </c>
      <c r="C63" s="9">
        <f>AP127</f>
        <v>120</v>
      </c>
      <c r="D63" s="9">
        <f>AP205</f>
        <v>198</v>
      </c>
      <c r="E63" s="9">
        <f>AP97</f>
        <v>90</v>
      </c>
      <c r="F63" s="9">
        <f>AP41</f>
        <v>34</v>
      </c>
      <c r="G63" s="9">
        <f>AP197</f>
        <v>190</v>
      </c>
      <c r="H63" s="9">
        <f>AP23</f>
        <v>16</v>
      </c>
      <c r="I63" s="9">
        <f>AP155</f>
        <v>148</v>
      </c>
      <c r="J63" s="9">
        <f>AP116</f>
        <v>109</v>
      </c>
      <c r="K63" s="9">
        <f>AP248</f>
        <v>241</v>
      </c>
      <c r="L63" s="9">
        <f>AP74</f>
        <v>67</v>
      </c>
      <c r="M63" s="9">
        <f>AP230</f>
        <v>223</v>
      </c>
      <c r="N63" s="9">
        <f>AP174</f>
        <v>167</v>
      </c>
      <c r="O63" s="9">
        <f>AP66</f>
        <v>59</v>
      </c>
      <c r="P63" s="9">
        <f>AP144</f>
        <v>137</v>
      </c>
      <c r="Q63" s="10">
        <f>AP28</f>
        <v>21</v>
      </c>
      <c r="R63" s="2">
        <f t="shared" si="13"/>
        <v>2056</v>
      </c>
      <c r="S63" s="2">
        <f t="shared" si="14"/>
        <v>351576</v>
      </c>
      <c r="T63" s="2">
        <f t="shared" si="12"/>
        <v>67634176</v>
      </c>
      <c r="V63" s="1">
        <v>9</v>
      </c>
      <c r="W63" s="108" t="s">
        <v>197</v>
      </c>
      <c r="X63" s="98" t="s">
        <v>62</v>
      </c>
      <c r="Y63" s="100" t="s">
        <v>237</v>
      </c>
      <c r="Z63" s="98" t="s">
        <v>26</v>
      </c>
      <c r="AA63" s="101" t="s">
        <v>64</v>
      </c>
      <c r="AB63" s="98" t="s">
        <v>199</v>
      </c>
      <c r="AC63" s="103" t="s">
        <v>24</v>
      </c>
      <c r="AD63" s="98" t="s">
        <v>235</v>
      </c>
      <c r="AE63" s="97" t="s">
        <v>30</v>
      </c>
      <c r="AF63" s="98" t="s">
        <v>241</v>
      </c>
      <c r="AG63" s="98" t="s">
        <v>66</v>
      </c>
      <c r="AH63" s="98" t="s">
        <v>201</v>
      </c>
      <c r="AI63" s="98" t="s">
        <v>239</v>
      </c>
      <c r="AJ63" s="98" t="s">
        <v>28</v>
      </c>
      <c r="AK63" s="98" t="s">
        <v>203</v>
      </c>
      <c r="AL63" s="104" t="s">
        <v>68</v>
      </c>
      <c r="AN63" s="46" t="s">
        <v>142</v>
      </c>
      <c r="AO63" s="47" t="s">
        <v>276</v>
      </c>
      <c r="AP63" s="48">
        <f>L2+(55*L4)</f>
        <v>56</v>
      </c>
    </row>
    <row r="64" spans="1:42" x14ac:dyDescent="0.2">
      <c r="A64" s="1">
        <v>10</v>
      </c>
      <c r="B64" s="8">
        <f>AP250</f>
        <v>243</v>
      </c>
      <c r="C64" s="9">
        <f>AP118</f>
        <v>111</v>
      </c>
      <c r="D64" s="9">
        <f>AP228</f>
        <v>221</v>
      </c>
      <c r="E64" s="9">
        <f>AP72</f>
        <v>65</v>
      </c>
      <c r="F64" s="9">
        <f>AP64</f>
        <v>57</v>
      </c>
      <c r="G64" s="9">
        <f>AP172</f>
        <v>165</v>
      </c>
      <c r="H64" s="9">
        <f>AP30</f>
        <v>23</v>
      </c>
      <c r="I64" s="9">
        <f>AP146</f>
        <v>139</v>
      </c>
      <c r="J64" s="9">
        <f>AP125</f>
        <v>118</v>
      </c>
      <c r="K64" s="9">
        <f>AP241</f>
        <v>234</v>
      </c>
      <c r="L64" s="9">
        <f>AP99</f>
        <v>92</v>
      </c>
      <c r="M64" s="9">
        <f>AP207</f>
        <v>200</v>
      </c>
      <c r="N64" s="9">
        <f>AP199</f>
        <v>192</v>
      </c>
      <c r="O64" s="9">
        <f>AP43</f>
        <v>36</v>
      </c>
      <c r="P64" s="9">
        <f>AP153</f>
        <v>146</v>
      </c>
      <c r="Q64" s="10">
        <f>AP21</f>
        <v>14</v>
      </c>
      <c r="R64" s="2">
        <f t="shared" si="13"/>
        <v>2056</v>
      </c>
      <c r="S64" s="2">
        <f t="shared" si="14"/>
        <v>351576</v>
      </c>
      <c r="T64" s="2">
        <f t="shared" si="12"/>
        <v>67634176</v>
      </c>
      <c r="V64" s="1">
        <v>10</v>
      </c>
      <c r="W64" s="96" t="s">
        <v>104</v>
      </c>
      <c r="X64" s="99" t="s">
        <v>159</v>
      </c>
      <c r="Y64" s="98" t="s">
        <v>77</v>
      </c>
      <c r="Z64" s="100" t="s">
        <v>181</v>
      </c>
      <c r="AA64" s="98" t="s">
        <v>157</v>
      </c>
      <c r="AB64" s="101" t="s">
        <v>102</v>
      </c>
      <c r="AC64" s="98" t="s">
        <v>183</v>
      </c>
      <c r="AD64" s="103" t="s">
        <v>79</v>
      </c>
      <c r="AE64" s="98" t="s">
        <v>185</v>
      </c>
      <c r="AF64" s="97" t="s">
        <v>81</v>
      </c>
      <c r="AG64" s="98" t="s">
        <v>163</v>
      </c>
      <c r="AH64" s="98" t="s">
        <v>108</v>
      </c>
      <c r="AI64" s="98" t="s">
        <v>83</v>
      </c>
      <c r="AJ64" s="98" t="s">
        <v>187</v>
      </c>
      <c r="AK64" s="98" t="s">
        <v>106</v>
      </c>
      <c r="AL64" s="104" t="s">
        <v>161</v>
      </c>
      <c r="AN64" s="46" t="s">
        <v>157</v>
      </c>
      <c r="AO64" s="47" t="s">
        <v>276</v>
      </c>
      <c r="AP64" s="48">
        <f>L2+(56*L4)</f>
        <v>57</v>
      </c>
    </row>
    <row r="65" spans="1:42" x14ac:dyDescent="0.2">
      <c r="A65" s="1">
        <v>11</v>
      </c>
      <c r="B65" s="8">
        <f>AP133</f>
        <v>126</v>
      </c>
      <c r="C65" s="9">
        <f>AP233</f>
        <v>226</v>
      </c>
      <c r="D65" s="9">
        <f>AP91</f>
        <v>84</v>
      </c>
      <c r="E65" s="9">
        <f>AP215</f>
        <v>208</v>
      </c>
      <c r="F65" s="9">
        <f>AP191</f>
        <v>184</v>
      </c>
      <c r="G65" s="9">
        <f>AP51</f>
        <v>44</v>
      </c>
      <c r="H65" s="9">
        <f>AP161</f>
        <v>154</v>
      </c>
      <c r="I65" s="9">
        <f>AP13</f>
        <v>6</v>
      </c>
      <c r="J65" s="9">
        <f>AP258</f>
        <v>251</v>
      </c>
      <c r="K65" s="9">
        <f>AP110</f>
        <v>103</v>
      </c>
      <c r="L65" s="9">
        <f>AP220</f>
        <v>213</v>
      </c>
      <c r="M65" s="9">
        <f>AP80</f>
        <v>73</v>
      </c>
      <c r="N65" s="9">
        <f>AP56</f>
        <v>49</v>
      </c>
      <c r="O65" s="9">
        <f>AP180</f>
        <v>173</v>
      </c>
      <c r="P65" s="9">
        <f>AP38</f>
        <v>31</v>
      </c>
      <c r="Q65" s="10">
        <f>AP138</f>
        <v>131</v>
      </c>
      <c r="R65" s="2">
        <f t="shared" si="13"/>
        <v>2056</v>
      </c>
      <c r="S65" s="2">
        <f t="shared" si="14"/>
        <v>351576</v>
      </c>
      <c r="T65" s="2">
        <f t="shared" si="12"/>
        <v>67634176</v>
      </c>
      <c r="V65" s="1">
        <v>11</v>
      </c>
      <c r="W65" s="109" t="s">
        <v>112</v>
      </c>
      <c r="X65" s="98" t="s">
        <v>151</v>
      </c>
      <c r="Y65" s="99" t="s">
        <v>70</v>
      </c>
      <c r="Z65" s="98" t="s">
        <v>189</v>
      </c>
      <c r="AA65" s="103" t="s">
        <v>149</v>
      </c>
      <c r="AB65" s="98" t="s">
        <v>110</v>
      </c>
      <c r="AC65" s="101" t="s">
        <v>191</v>
      </c>
      <c r="AD65" s="98" t="s">
        <v>72</v>
      </c>
      <c r="AE65" s="98" t="s">
        <v>193</v>
      </c>
      <c r="AF65" s="98" t="s">
        <v>74</v>
      </c>
      <c r="AG65" s="97" t="s">
        <v>155</v>
      </c>
      <c r="AH65" s="98" t="s">
        <v>116</v>
      </c>
      <c r="AI65" s="98" t="s">
        <v>3</v>
      </c>
      <c r="AJ65" s="98" t="s">
        <v>195</v>
      </c>
      <c r="AK65" s="98" t="s">
        <v>114</v>
      </c>
      <c r="AL65" s="104" t="s">
        <v>153</v>
      </c>
      <c r="AN65" s="46" t="s">
        <v>118</v>
      </c>
      <c r="AO65" s="47" t="s">
        <v>276</v>
      </c>
      <c r="AP65" s="48">
        <f>L2+(57*L4)</f>
        <v>58</v>
      </c>
    </row>
    <row r="66" spans="1:42" x14ac:dyDescent="0.2">
      <c r="A66" s="1">
        <v>12</v>
      </c>
      <c r="B66" s="8">
        <f>AP108</f>
        <v>101</v>
      </c>
      <c r="C66" s="9">
        <f>AP256</f>
        <v>249</v>
      </c>
      <c r="D66" s="9">
        <f>AP82</f>
        <v>75</v>
      </c>
      <c r="E66" s="9">
        <f>AP222</f>
        <v>215</v>
      </c>
      <c r="F66" s="9">
        <f>AP182</f>
        <v>175</v>
      </c>
      <c r="G66" s="9">
        <f>AP58</f>
        <v>51</v>
      </c>
      <c r="H66" s="9">
        <f>AP136</f>
        <v>129</v>
      </c>
      <c r="I66" s="9">
        <f>AP36</f>
        <v>29</v>
      </c>
      <c r="J66" s="9">
        <f>AP235</f>
        <v>228</v>
      </c>
      <c r="K66" s="9">
        <f>AP135</f>
        <v>128</v>
      </c>
      <c r="L66" s="9">
        <f>AP213</f>
        <v>206</v>
      </c>
      <c r="M66" s="9">
        <f>AP89</f>
        <v>82</v>
      </c>
      <c r="N66" s="9">
        <f>AP49</f>
        <v>42</v>
      </c>
      <c r="O66" s="9">
        <f>AP189</f>
        <v>182</v>
      </c>
      <c r="P66" s="9">
        <f>AP15</f>
        <v>8</v>
      </c>
      <c r="Q66" s="10">
        <f>AP163</f>
        <v>156</v>
      </c>
      <c r="R66" s="2">
        <f t="shared" si="13"/>
        <v>2056</v>
      </c>
      <c r="S66" s="2">
        <f t="shared" si="14"/>
        <v>351576</v>
      </c>
      <c r="T66" s="2">
        <f t="shared" si="12"/>
        <v>67634176</v>
      </c>
      <c r="V66" s="1">
        <v>12</v>
      </c>
      <c r="W66" s="96" t="s">
        <v>205</v>
      </c>
      <c r="X66" s="100" t="s">
        <v>54</v>
      </c>
      <c r="Y66" s="98" t="s">
        <v>229</v>
      </c>
      <c r="Z66" s="99" t="s">
        <v>34</v>
      </c>
      <c r="AA66" s="98" t="s">
        <v>56</v>
      </c>
      <c r="AB66" s="103" t="s">
        <v>5</v>
      </c>
      <c r="AC66" s="98" t="s">
        <v>32</v>
      </c>
      <c r="AD66" s="101" t="s">
        <v>227</v>
      </c>
      <c r="AE66" s="98" t="s">
        <v>38</v>
      </c>
      <c r="AF66" s="98" t="s">
        <v>233</v>
      </c>
      <c r="AG66" s="98" t="s">
        <v>58</v>
      </c>
      <c r="AH66" s="97" t="s">
        <v>208</v>
      </c>
      <c r="AI66" s="98" t="s">
        <v>231</v>
      </c>
      <c r="AJ66" s="98" t="s">
        <v>36</v>
      </c>
      <c r="AK66" s="98" t="s">
        <v>210</v>
      </c>
      <c r="AL66" s="104" t="s">
        <v>60</v>
      </c>
      <c r="AN66" s="46" t="s">
        <v>28</v>
      </c>
      <c r="AO66" s="47" t="s">
        <v>276</v>
      </c>
      <c r="AP66" s="48">
        <f>L2+(58*L4)</f>
        <v>59</v>
      </c>
    </row>
    <row r="67" spans="1:42" x14ac:dyDescent="0.2">
      <c r="A67" s="1">
        <v>13</v>
      </c>
      <c r="B67" s="8">
        <f>AP88</f>
        <v>81</v>
      </c>
      <c r="C67" s="9">
        <f>AP212</f>
        <v>205</v>
      </c>
      <c r="D67" s="9">
        <f>AP134</f>
        <v>127</v>
      </c>
      <c r="E67" s="9">
        <f>AP234</f>
        <v>227</v>
      </c>
      <c r="F67" s="9">
        <f>AP162</f>
        <v>155</v>
      </c>
      <c r="G67" s="9">
        <f>AP14</f>
        <v>7</v>
      </c>
      <c r="H67" s="9">
        <f>AP188</f>
        <v>181</v>
      </c>
      <c r="I67" s="9">
        <f>AP48</f>
        <v>41</v>
      </c>
      <c r="J67" s="9">
        <f>AP223</f>
        <v>216</v>
      </c>
      <c r="K67" s="9">
        <f>AP83</f>
        <v>76</v>
      </c>
      <c r="L67" s="9">
        <f>AP257</f>
        <v>250</v>
      </c>
      <c r="M67" s="9">
        <f>AP109</f>
        <v>102</v>
      </c>
      <c r="N67" s="9">
        <f>AP37</f>
        <v>30</v>
      </c>
      <c r="O67" s="9">
        <f>AP137</f>
        <v>130</v>
      </c>
      <c r="P67" s="9">
        <f>AP59</f>
        <v>52</v>
      </c>
      <c r="Q67" s="10">
        <f>AP183</f>
        <v>176</v>
      </c>
      <c r="R67" s="2">
        <f t="shared" si="13"/>
        <v>2056</v>
      </c>
      <c r="S67" s="2">
        <f t="shared" si="14"/>
        <v>351576</v>
      </c>
      <c r="T67" s="2">
        <f t="shared" si="12"/>
        <v>67634176</v>
      </c>
      <c r="V67" s="1">
        <v>13</v>
      </c>
      <c r="W67" s="110" t="s">
        <v>42</v>
      </c>
      <c r="X67" s="98" t="s">
        <v>224</v>
      </c>
      <c r="Y67" s="103" t="s">
        <v>22</v>
      </c>
      <c r="Z67" s="98" t="s">
        <v>249</v>
      </c>
      <c r="AA67" s="99" t="s">
        <v>226</v>
      </c>
      <c r="AB67" s="98" t="s">
        <v>44</v>
      </c>
      <c r="AC67" s="100" t="s">
        <v>247</v>
      </c>
      <c r="AD67" s="98" t="s">
        <v>20</v>
      </c>
      <c r="AE67" s="98" t="s">
        <v>245</v>
      </c>
      <c r="AF67" s="98" t="s">
        <v>18</v>
      </c>
      <c r="AG67" s="98" t="s">
        <v>220</v>
      </c>
      <c r="AH67" s="98" t="s">
        <v>39</v>
      </c>
      <c r="AI67" s="97" t="s">
        <v>16</v>
      </c>
      <c r="AJ67" s="98" t="s">
        <v>243</v>
      </c>
      <c r="AK67" s="98" t="s">
        <v>6</v>
      </c>
      <c r="AL67" s="104" t="s">
        <v>222</v>
      </c>
      <c r="AN67" s="46" t="s">
        <v>255</v>
      </c>
      <c r="AO67" s="47" t="s">
        <v>276</v>
      </c>
      <c r="AP67" s="48">
        <f>L2+(59*L4)</f>
        <v>60</v>
      </c>
    </row>
    <row r="68" spans="1:42" x14ac:dyDescent="0.2">
      <c r="A68" s="1">
        <v>14</v>
      </c>
      <c r="B68" s="8">
        <f>AP81</f>
        <v>74</v>
      </c>
      <c r="C68" s="9">
        <f>AP221</f>
        <v>214</v>
      </c>
      <c r="D68" s="9">
        <f>AP111</f>
        <v>104</v>
      </c>
      <c r="E68" s="9">
        <f>AP259</f>
        <v>252</v>
      </c>
      <c r="F68" s="9">
        <f>AP139</f>
        <v>132</v>
      </c>
      <c r="G68" s="9">
        <f>AP39</f>
        <v>32</v>
      </c>
      <c r="H68" s="9">
        <f>AP181</f>
        <v>174</v>
      </c>
      <c r="I68" s="9">
        <f>AP57</f>
        <v>50</v>
      </c>
      <c r="J68" s="9">
        <f>AP214</f>
        <v>207</v>
      </c>
      <c r="K68" s="9">
        <f>AP90</f>
        <v>83</v>
      </c>
      <c r="L68" s="9">
        <f>AP232</f>
        <v>225</v>
      </c>
      <c r="M68" s="9">
        <f>AP132</f>
        <v>125</v>
      </c>
      <c r="N68" s="9">
        <f>AP12</f>
        <v>5</v>
      </c>
      <c r="O68" s="9">
        <f>AP160</f>
        <v>153</v>
      </c>
      <c r="P68" s="9">
        <f>AP50</f>
        <v>43</v>
      </c>
      <c r="Q68" s="10">
        <f>AP190</f>
        <v>183</v>
      </c>
      <c r="R68" s="2">
        <f t="shared" si="13"/>
        <v>2056</v>
      </c>
      <c r="S68" s="2">
        <f t="shared" si="14"/>
        <v>351576</v>
      </c>
      <c r="T68" s="2">
        <f t="shared" si="12"/>
        <v>67634176</v>
      </c>
      <c r="V68" s="1">
        <v>14</v>
      </c>
      <c r="W68" s="96" t="s">
        <v>139</v>
      </c>
      <c r="X68" s="101" t="s">
        <v>132</v>
      </c>
      <c r="Y68" s="98" t="s">
        <v>178</v>
      </c>
      <c r="Z68" s="103" t="s">
        <v>89</v>
      </c>
      <c r="AA68" s="98" t="s">
        <v>130</v>
      </c>
      <c r="AB68" s="99" t="s">
        <v>137</v>
      </c>
      <c r="AC68" s="98" t="s">
        <v>91</v>
      </c>
      <c r="AD68" s="100" t="s">
        <v>4</v>
      </c>
      <c r="AE68" s="98" t="s">
        <v>85</v>
      </c>
      <c r="AF68" s="98" t="s">
        <v>174</v>
      </c>
      <c r="AG68" s="98" t="s">
        <v>128</v>
      </c>
      <c r="AH68" s="98" t="s">
        <v>135</v>
      </c>
      <c r="AI68" s="98" t="s">
        <v>176</v>
      </c>
      <c r="AJ68" s="97" t="s">
        <v>87</v>
      </c>
      <c r="AK68" s="98" t="s">
        <v>133</v>
      </c>
      <c r="AL68" s="104" t="s">
        <v>126</v>
      </c>
      <c r="AN68" s="46" t="s">
        <v>57</v>
      </c>
      <c r="AO68" s="47" t="s">
        <v>276</v>
      </c>
      <c r="AP68" s="48">
        <f>L2+(60*L4)</f>
        <v>61</v>
      </c>
    </row>
    <row r="69" spans="1:42" x14ac:dyDescent="0.2">
      <c r="A69" s="1">
        <v>15</v>
      </c>
      <c r="B69" s="8">
        <f>AP206</f>
        <v>199</v>
      </c>
      <c r="C69" s="9">
        <f>AP98</f>
        <v>91</v>
      </c>
      <c r="D69" s="9">
        <f>AP240</f>
        <v>233</v>
      </c>
      <c r="E69" s="9">
        <f>AP124</f>
        <v>117</v>
      </c>
      <c r="F69" s="9">
        <f>AP20</f>
        <v>13</v>
      </c>
      <c r="G69" s="9">
        <f>AP152</f>
        <v>145</v>
      </c>
      <c r="H69" s="9">
        <f>AP42</f>
        <v>35</v>
      </c>
      <c r="I69" s="9">
        <f>AP198</f>
        <v>191</v>
      </c>
      <c r="J69" s="9">
        <f>AP73</f>
        <v>66</v>
      </c>
      <c r="K69" s="9">
        <f>AP229</f>
        <v>222</v>
      </c>
      <c r="L69" s="9">
        <f>AP119</f>
        <v>112</v>
      </c>
      <c r="M69" s="9">
        <f>AP251</f>
        <v>244</v>
      </c>
      <c r="N69" s="9">
        <f>AP147</f>
        <v>140</v>
      </c>
      <c r="O69" s="9">
        <f>AP31</f>
        <v>24</v>
      </c>
      <c r="P69" s="9">
        <f>AP173</f>
        <v>166</v>
      </c>
      <c r="Q69" s="10">
        <f>AP65</f>
        <v>58</v>
      </c>
      <c r="R69" s="2">
        <f t="shared" si="13"/>
        <v>2056</v>
      </c>
      <c r="S69" s="2">
        <f>SUMSQ(B69:Q69)</f>
        <v>351576</v>
      </c>
      <c r="T69" s="2">
        <f t="shared" si="12"/>
        <v>67634176</v>
      </c>
      <c r="V69" s="1">
        <v>15</v>
      </c>
      <c r="W69" s="111" t="s">
        <v>147</v>
      </c>
      <c r="X69" s="98" t="s">
        <v>124</v>
      </c>
      <c r="Y69" s="101" t="s">
        <v>170</v>
      </c>
      <c r="Z69" s="98" t="s">
        <v>97</v>
      </c>
      <c r="AA69" s="100" t="s">
        <v>122</v>
      </c>
      <c r="AB69" s="98" t="s">
        <v>145</v>
      </c>
      <c r="AC69" s="99" t="s">
        <v>99</v>
      </c>
      <c r="AD69" s="98" t="s">
        <v>172</v>
      </c>
      <c r="AE69" s="98" t="s">
        <v>93</v>
      </c>
      <c r="AF69" s="98" t="s">
        <v>166</v>
      </c>
      <c r="AG69" s="98" t="s">
        <v>120</v>
      </c>
      <c r="AH69" s="98" t="s">
        <v>143</v>
      </c>
      <c r="AI69" s="98" t="s">
        <v>168</v>
      </c>
      <c r="AJ69" s="98" t="s">
        <v>95</v>
      </c>
      <c r="AK69" s="97" t="s">
        <v>141</v>
      </c>
      <c r="AL69" s="104" t="s">
        <v>118</v>
      </c>
      <c r="AN69" s="46" t="s">
        <v>221</v>
      </c>
      <c r="AO69" s="47" t="s">
        <v>276</v>
      </c>
      <c r="AP69" s="48">
        <f>L2+(61*L4)</f>
        <v>62</v>
      </c>
    </row>
    <row r="70" spans="1:42" x14ac:dyDescent="0.2">
      <c r="A70" s="1">
        <v>16</v>
      </c>
      <c r="B70" s="11">
        <f>AP231</f>
        <v>224</v>
      </c>
      <c r="C70" s="12">
        <f>AP75</f>
        <v>68</v>
      </c>
      <c r="D70" s="12">
        <f>AP249</f>
        <v>242</v>
      </c>
      <c r="E70" s="12">
        <f>AP117</f>
        <v>110</v>
      </c>
      <c r="F70" s="12">
        <f>AP29</f>
        <v>22</v>
      </c>
      <c r="G70" s="12">
        <f>AP145</f>
        <v>138</v>
      </c>
      <c r="H70" s="12">
        <f>AP67</f>
        <v>60</v>
      </c>
      <c r="I70" s="12">
        <f>AP175</f>
        <v>168</v>
      </c>
      <c r="J70" s="12">
        <f>AP96</f>
        <v>89</v>
      </c>
      <c r="K70" s="12">
        <f>AP204</f>
        <v>197</v>
      </c>
      <c r="L70" s="12">
        <f>AP126</f>
        <v>119</v>
      </c>
      <c r="M70" s="12">
        <f>AP242</f>
        <v>235</v>
      </c>
      <c r="N70" s="12">
        <f>AP154</f>
        <v>147</v>
      </c>
      <c r="O70" s="12">
        <f>AP22</f>
        <v>15</v>
      </c>
      <c r="P70" s="12">
        <f>AP196</f>
        <v>189</v>
      </c>
      <c r="Q70" s="13">
        <f>AP40</f>
        <v>33</v>
      </c>
      <c r="R70" s="2">
        <f t="shared" si="13"/>
        <v>2056</v>
      </c>
      <c r="S70" s="2">
        <f t="shared" ref="S70" si="15">SUMSQ(B70:Q70)</f>
        <v>351576</v>
      </c>
      <c r="T70" s="2">
        <f t="shared" si="12"/>
        <v>67634176</v>
      </c>
      <c r="V70" s="1">
        <v>16</v>
      </c>
      <c r="W70" s="112" t="s">
        <v>50</v>
      </c>
      <c r="X70" s="113" t="s">
        <v>216</v>
      </c>
      <c r="Y70" s="114" t="s">
        <v>14</v>
      </c>
      <c r="Z70" s="115" t="s">
        <v>257</v>
      </c>
      <c r="AA70" s="114" t="s">
        <v>218</v>
      </c>
      <c r="AB70" s="116" t="s">
        <v>52</v>
      </c>
      <c r="AC70" s="114" t="s">
        <v>255</v>
      </c>
      <c r="AD70" s="117" t="s">
        <v>12</v>
      </c>
      <c r="AE70" s="114" t="s">
        <v>253</v>
      </c>
      <c r="AF70" s="114" t="s">
        <v>10</v>
      </c>
      <c r="AG70" s="114" t="s">
        <v>212</v>
      </c>
      <c r="AH70" s="114" t="s">
        <v>46</v>
      </c>
      <c r="AI70" s="114" t="s">
        <v>8</v>
      </c>
      <c r="AJ70" s="114" t="s">
        <v>251</v>
      </c>
      <c r="AK70" s="114" t="s">
        <v>48</v>
      </c>
      <c r="AL70" s="118" t="s">
        <v>214</v>
      </c>
      <c r="AN70" s="46" t="s">
        <v>194</v>
      </c>
      <c r="AO70" s="47" t="s">
        <v>276</v>
      </c>
      <c r="AP70" s="48">
        <f>L2+(62*L4)</f>
        <v>63</v>
      </c>
    </row>
    <row r="71" spans="1:42" x14ac:dyDescent="0.2">
      <c r="A71" s="3" t="s">
        <v>0</v>
      </c>
      <c r="B71" s="2">
        <f>SUM(B55:B70)</f>
        <v>2056</v>
      </c>
      <c r="C71" s="2">
        <f t="shared" ref="C71:Q71" si="16">SUM(C55:C70)</f>
        <v>2056</v>
      </c>
      <c r="D71" s="2">
        <f t="shared" si="16"/>
        <v>2056</v>
      </c>
      <c r="E71" s="2">
        <f t="shared" si="16"/>
        <v>2056</v>
      </c>
      <c r="F71" s="2">
        <f t="shared" si="16"/>
        <v>2056</v>
      </c>
      <c r="G71" s="2">
        <f t="shared" si="16"/>
        <v>2056</v>
      </c>
      <c r="H71" s="2">
        <f t="shared" si="16"/>
        <v>2056</v>
      </c>
      <c r="I71" s="2">
        <f t="shared" si="16"/>
        <v>2056</v>
      </c>
      <c r="J71" s="2">
        <f t="shared" si="16"/>
        <v>2056</v>
      </c>
      <c r="K71" s="2">
        <f t="shared" si="16"/>
        <v>2056</v>
      </c>
      <c r="L71" s="2">
        <f t="shared" si="16"/>
        <v>2056</v>
      </c>
      <c r="M71" s="2">
        <f t="shared" si="16"/>
        <v>2056</v>
      </c>
      <c r="N71" s="2">
        <f t="shared" si="16"/>
        <v>2056</v>
      </c>
      <c r="O71" s="2">
        <f t="shared" si="16"/>
        <v>2056</v>
      </c>
      <c r="P71" s="2">
        <f t="shared" si="16"/>
        <v>2056</v>
      </c>
      <c r="Q71" s="2">
        <f t="shared" si="16"/>
        <v>2056</v>
      </c>
      <c r="AN71" s="46" t="s">
        <v>92</v>
      </c>
      <c r="AO71" s="47" t="s">
        <v>276</v>
      </c>
      <c r="AP71" s="48">
        <f>L2+(63*L4)</f>
        <v>64</v>
      </c>
    </row>
    <row r="72" spans="1:42" x14ac:dyDescent="0.2">
      <c r="A72" s="3" t="s">
        <v>1</v>
      </c>
      <c r="B72" s="2">
        <f>SUMSQ(B55:B70)</f>
        <v>351576</v>
      </c>
      <c r="C72" s="2">
        <f t="shared" ref="C72:E72" si="17">SUMSQ(C55:C70)</f>
        <v>351576</v>
      </c>
      <c r="D72" s="2">
        <f t="shared" si="17"/>
        <v>351576</v>
      </c>
      <c r="E72" s="2">
        <f t="shared" si="17"/>
        <v>351576</v>
      </c>
      <c r="F72" s="2">
        <f>SUMSQ(F55:F70)</f>
        <v>351576</v>
      </c>
      <c r="G72" s="2">
        <f t="shared" ref="G72:Q72" si="18">SUMSQ(G55:G70)</f>
        <v>351576</v>
      </c>
      <c r="H72" s="2">
        <f t="shared" si="18"/>
        <v>351576</v>
      </c>
      <c r="I72" s="2">
        <f t="shared" si="18"/>
        <v>351576</v>
      </c>
      <c r="J72" s="2">
        <f t="shared" si="18"/>
        <v>351576</v>
      </c>
      <c r="K72" s="2">
        <f t="shared" si="18"/>
        <v>351576</v>
      </c>
      <c r="L72" s="2">
        <f t="shared" si="18"/>
        <v>351576</v>
      </c>
      <c r="M72" s="2">
        <f t="shared" si="18"/>
        <v>351576</v>
      </c>
      <c r="N72" s="2">
        <f t="shared" si="18"/>
        <v>351576</v>
      </c>
      <c r="O72" s="2">
        <f t="shared" si="18"/>
        <v>351576</v>
      </c>
      <c r="P72" s="2">
        <f t="shared" si="18"/>
        <v>351576</v>
      </c>
      <c r="Q72" s="2">
        <f t="shared" si="18"/>
        <v>351576</v>
      </c>
      <c r="AN72" s="46" t="s">
        <v>181</v>
      </c>
      <c r="AO72" s="47" t="s">
        <v>276</v>
      </c>
      <c r="AP72" s="48">
        <f>L2+(64*L4)</f>
        <v>65</v>
      </c>
    </row>
    <row r="73" spans="1:42" x14ac:dyDescent="0.2">
      <c r="A73" s="3" t="s">
        <v>262</v>
      </c>
      <c r="B73" s="14">
        <f>SUMSQ(B55,C55,D55,E55,F55,G55,H55,I55,I56,H56,G56,F56,E56,D56,C56,B56)</f>
        <v>351576</v>
      </c>
      <c r="C73" s="14">
        <f>SUMSQ(J55,K55,L55,M55,N55,O55,P55,Q55,Q56,P56,O56,N56,M56,L56,K56,J56)</f>
        <v>351576</v>
      </c>
      <c r="D73" s="14">
        <f>SUMSQ(B57,C57,D57,E57,F57,G57,H57,I57,I58,H58,G58,F58,E58,D58,C58,B58)</f>
        <v>351576</v>
      </c>
      <c r="E73" s="14">
        <f>SUMSQ(J57,K57,L57,M57,N57,O57,P57,Q57,Q58,P58,O58,N58,M58,L58,K58,J58)</f>
        <v>351576</v>
      </c>
      <c r="F73" s="14">
        <f>SUMSQ(B59,C59,D59,E59,F59,G59,H59,I59,I60,H60,G60,F60,E60,D60,C60,B60)</f>
        <v>351576</v>
      </c>
      <c r="G73" s="14">
        <f>SUMSQ(J59,K59,L59,M59,N59,O59,P59,Q59,Q60,P60,O60,N60,M60,L60,K60,J60)</f>
        <v>351576</v>
      </c>
      <c r="H73" s="14">
        <f>SUMSQ(B61,C61,D61,E61,F61,G61,H61,I61,I62,H62,G62,F62,E62,D62,C62,B62)</f>
        <v>351576</v>
      </c>
      <c r="I73" s="14">
        <f>SUMSQ(J61,K61,L61,M61,N61,O61,P61,Q61,Q62,P62,O62,N62,M62,L62,K62,J62)</f>
        <v>351576</v>
      </c>
      <c r="J73" s="14">
        <f>SUMSQ(B63,C63,D63,E63,F63,G63,H63,I63,I64,H64,G64,F64,E64,D64,C64,B64)</f>
        <v>351576</v>
      </c>
      <c r="K73" s="14">
        <f>SUMSQ(J63,K63,L63,M63,N63,O63,P63,Q63,Q64,P64,O64,N64,M64,L64,K64,J64)</f>
        <v>351576</v>
      </c>
      <c r="L73" s="14">
        <f>SUMSQ(B65,C65,D65,E65,F65,G65,H65,I65,I66,H66,G66,F66,E66,D66,C66,B66)</f>
        <v>351576</v>
      </c>
      <c r="M73" s="14">
        <f>SUMSQ(J65,K65,L65,M65,N65,O65,P65,Q65,Q66,P66,O66,N66,M66,L66,K66,J66)</f>
        <v>351576</v>
      </c>
      <c r="N73" s="14">
        <f>SUMSQ(B67,C67,D67,E67,F67,G67,H67,I67,I68,H68,G68,F68,E68,D68,C68,B68)</f>
        <v>351576</v>
      </c>
      <c r="O73" s="14">
        <f>SUMSQ(J67,K67,L67,M67,N67,O67,P67,Q67,Q68,P68,O68,N68,M68,L68,K68,J68)</f>
        <v>351576</v>
      </c>
      <c r="P73" s="14">
        <f>SUMSQ(B69,C69,D69,E69,F69,G69,H69,I69,I70,H70,G70,F70,E70,D70,C70,B70)</f>
        <v>351576</v>
      </c>
      <c r="Q73" s="14">
        <f>SUMSQ(J69,K69,L69,M69,N69,O69,P69,Q69,Q70,P70,O70,N70,M70,L70,K70,J70)</f>
        <v>351576</v>
      </c>
      <c r="V73" s="3" t="s">
        <v>3</v>
      </c>
      <c r="W73" s="136" t="s">
        <v>105</v>
      </c>
      <c r="X73" s="137" t="s">
        <v>69</v>
      </c>
      <c r="Y73" s="137" t="s">
        <v>232</v>
      </c>
      <c r="Z73" s="137" t="s">
        <v>194</v>
      </c>
      <c r="AA73" s="137" t="s">
        <v>127</v>
      </c>
      <c r="AB73" s="137" t="s">
        <v>40</v>
      </c>
      <c r="AC73" s="137" t="s">
        <v>254</v>
      </c>
      <c r="AD73" s="137" t="s">
        <v>165</v>
      </c>
      <c r="AE73" s="137" t="s">
        <v>30</v>
      </c>
      <c r="AF73" s="137" t="s">
        <v>81</v>
      </c>
      <c r="AG73" s="137" t="s">
        <v>155</v>
      </c>
      <c r="AH73" s="137" t="s">
        <v>208</v>
      </c>
      <c r="AI73" s="137" t="s">
        <v>16</v>
      </c>
      <c r="AJ73" s="137" t="s">
        <v>87</v>
      </c>
      <c r="AK73" s="137" t="s">
        <v>141</v>
      </c>
      <c r="AL73" s="138" t="s">
        <v>214</v>
      </c>
      <c r="AN73" s="46" t="s">
        <v>93</v>
      </c>
      <c r="AO73" s="47" t="s">
        <v>276</v>
      </c>
      <c r="AP73" s="48">
        <f>L2+(65*L4)</f>
        <v>66</v>
      </c>
    </row>
    <row r="74" spans="1:42" x14ac:dyDescent="0.2">
      <c r="A74" s="3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V74" s="3" t="s">
        <v>4</v>
      </c>
      <c r="W74" s="139" t="s">
        <v>50</v>
      </c>
      <c r="X74" s="140" t="s">
        <v>124</v>
      </c>
      <c r="Y74" s="140" t="s">
        <v>178</v>
      </c>
      <c r="Z74" s="140" t="s">
        <v>249</v>
      </c>
      <c r="AA74" s="140" t="s">
        <v>56</v>
      </c>
      <c r="AB74" s="140" t="s">
        <v>110</v>
      </c>
      <c r="AC74" s="140" t="s">
        <v>183</v>
      </c>
      <c r="AD74" s="140" t="s">
        <v>235</v>
      </c>
      <c r="AE74" s="140" t="s">
        <v>100</v>
      </c>
      <c r="AF74" s="140" t="s">
        <v>11</v>
      </c>
      <c r="AG74" s="140" t="s">
        <v>225</v>
      </c>
      <c r="AH74" s="140" t="s">
        <v>138</v>
      </c>
      <c r="AI74" s="140" t="s">
        <v>71</v>
      </c>
      <c r="AJ74" s="140" t="s">
        <v>33</v>
      </c>
      <c r="AK74" s="140" t="s">
        <v>196</v>
      </c>
      <c r="AL74" s="141" t="s">
        <v>160</v>
      </c>
      <c r="AN74" s="46" t="s">
        <v>66</v>
      </c>
      <c r="AO74" s="47" t="s">
        <v>276</v>
      </c>
      <c r="AP74" s="48">
        <f>L2+(66*L4)</f>
        <v>67</v>
      </c>
    </row>
    <row r="75" spans="1:42" x14ac:dyDescent="0.2">
      <c r="A75" s="3" t="s">
        <v>3</v>
      </c>
      <c r="B75" s="15">
        <f>B55</f>
        <v>4</v>
      </c>
      <c r="C75" s="15">
        <f>C56</f>
        <v>135</v>
      </c>
      <c r="D75" s="15">
        <f>D57</f>
        <v>188</v>
      </c>
      <c r="E75" s="15">
        <f>E58</f>
        <v>63</v>
      </c>
      <c r="F75" s="15">
        <f>F59</f>
        <v>115</v>
      </c>
      <c r="G75" s="15">
        <f>G60</f>
        <v>248</v>
      </c>
      <c r="H75" s="15">
        <f>H61</f>
        <v>203</v>
      </c>
      <c r="I75" s="15">
        <f>I62</f>
        <v>80</v>
      </c>
      <c r="J75" s="15">
        <f>J63</f>
        <v>109</v>
      </c>
      <c r="K75" s="15">
        <f>K64</f>
        <v>234</v>
      </c>
      <c r="L75" s="15">
        <f>L65</f>
        <v>213</v>
      </c>
      <c r="M75" s="15">
        <f>M66</f>
        <v>82</v>
      </c>
      <c r="N75" s="15">
        <f>N67</f>
        <v>30</v>
      </c>
      <c r="O75" s="15">
        <f>O68</f>
        <v>153</v>
      </c>
      <c r="P75" s="15">
        <f>P69</f>
        <v>166</v>
      </c>
      <c r="Q75" s="16">
        <f>Q70</f>
        <v>33</v>
      </c>
      <c r="R75" s="2">
        <f>SUM(B75:Q75)</f>
        <v>2056</v>
      </c>
      <c r="S75" s="2">
        <f>SUMSQ(B75:Q75)</f>
        <v>351576</v>
      </c>
      <c r="AN75" s="46" t="s">
        <v>216</v>
      </c>
      <c r="AO75" s="47" t="s">
        <v>276</v>
      </c>
      <c r="AP75" s="48">
        <f>L2+(67*L4)</f>
        <v>68</v>
      </c>
    </row>
    <row r="76" spans="1:42" x14ac:dyDescent="0.2">
      <c r="A76" s="3" t="s">
        <v>4</v>
      </c>
      <c r="B76" s="15">
        <f>B70</f>
        <v>224</v>
      </c>
      <c r="C76" s="15">
        <f>C69</f>
        <v>91</v>
      </c>
      <c r="D76" s="15">
        <f>D68</f>
        <v>104</v>
      </c>
      <c r="E76" s="15">
        <f>E67</f>
        <v>227</v>
      </c>
      <c r="F76" s="15">
        <f>F66</f>
        <v>175</v>
      </c>
      <c r="G76" s="15">
        <f>G65</f>
        <v>44</v>
      </c>
      <c r="H76" s="15">
        <f>H64</f>
        <v>23</v>
      </c>
      <c r="I76" s="15">
        <f>I63</f>
        <v>148</v>
      </c>
      <c r="J76" s="15">
        <f>J62</f>
        <v>177</v>
      </c>
      <c r="K76" s="15">
        <f>K61</f>
        <v>54</v>
      </c>
      <c r="L76" s="15">
        <f>L60</f>
        <v>9</v>
      </c>
      <c r="M76" s="15">
        <f>M59</f>
        <v>142</v>
      </c>
      <c r="N76" s="15">
        <f>N58</f>
        <v>194</v>
      </c>
      <c r="O76" s="15">
        <f>O57</f>
        <v>69</v>
      </c>
      <c r="P76" s="15">
        <f>P56</f>
        <v>122</v>
      </c>
      <c r="Q76" s="16">
        <f>Q55</f>
        <v>253</v>
      </c>
      <c r="R76" s="2">
        <f>SUM(B76:Q76)</f>
        <v>2056</v>
      </c>
      <c r="S76" s="2">
        <f>SUMSQ(B76:Q76)</f>
        <v>351576</v>
      </c>
      <c r="AN76" s="46" t="s">
        <v>33</v>
      </c>
      <c r="AO76" s="47" t="s">
        <v>276</v>
      </c>
      <c r="AP76" s="48">
        <f>L2+(68*L4)</f>
        <v>69</v>
      </c>
    </row>
    <row r="77" spans="1:42" x14ac:dyDescent="0.2">
      <c r="A77" s="3"/>
      <c r="AN77" s="46" t="s">
        <v>246</v>
      </c>
      <c r="AO77" s="47" t="s">
        <v>276</v>
      </c>
      <c r="AP77" s="48">
        <f>L2+(69*L4)</f>
        <v>70</v>
      </c>
    </row>
    <row r="78" spans="1:42" x14ac:dyDescent="0.2">
      <c r="A78" s="3" t="s">
        <v>261</v>
      </c>
      <c r="I78" s="62" t="s">
        <v>286</v>
      </c>
      <c r="AD78" s="62" t="s">
        <v>280</v>
      </c>
      <c r="AN78" s="46" t="s">
        <v>156</v>
      </c>
      <c r="AO78" s="47" t="s">
        <v>276</v>
      </c>
      <c r="AP78" s="48">
        <f>L2+(70*L4)</f>
        <v>71</v>
      </c>
    </row>
    <row r="79" spans="1:42" x14ac:dyDescent="0.2">
      <c r="A79" s="1">
        <v>1</v>
      </c>
      <c r="B79" s="5">
        <f>AP20</f>
        <v>13</v>
      </c>
      <c r="C79" s="6">
        <f>AP152</f>
        <v>145</v>
      </c>
      <c r="D79" s="6">
        <f>AP42</f>
        <v>35</v>
      </c>
      <c r="E79" s="6">
        <f>AP198</f>
        <v>191</v>
      </c>
      <c r="F79" s="6">
        <f>AP206</f>
        <v>199</v>
      </c>
      <c r="G79" s="6">
        <f>AP98</f>
        <v>91</v>
      </c>
      <c r="H79" s="6">
        <f>AP240</f>
        <v>233</v>
      </c>
      <c r="I79" s="6">
        <f>AP124</f>
        <v>117</v>
      </c>
      <c r="J79" s="6">
        <f>AP147</f>
        <v>140</v>
      </c>
      <c r="K79" s="6">
        <f>AP31</f>
        <v>24</v>
      </c>
      <c r="L79" s="6">
        <f>AP173</f>
        <v>166</v>
      </c>
      <c r="M79" s="6">
        <f>AP65</f>
        <v>58</v>
      </c>
      <c r="N79" s="6">
        <f>AP73</f>
        <v>66</v>
      </c>
      <c r="O79" s="6">
        <f>AP229</f>
        <v>222</v>
      </c>
      <c r="P79" s="6">
        <f>AP119</f>
        <v>112</v>
      </c>
      <c r="Q79" s="7">
        <f>AP251</f>
        <v>244</v>
      </c>
      <c r="R79" s="2">
        <f>SUM(B79:Q79)</f>
        <v>2056</v>
      </c>
      <c r="S79" s="2">
        <f>SUMSQ(B79:Q79)</f>
        <v>351576</v>
      </c>
      <c r="T79" s="2">
        <f t="shared" ref="T79:T94" si="19">B79^3+C79^3+D79^3+E79^3+F79^3+G79^3+H79^3+I79^3+J79^3+K79^3+L79^3+M79^3+N79^3+O79^3+P79^3+Q79^3</f>
        <v>67634176</v>
      </c>
      <c r="V79" s="1">
        <v>1</v>
      </c>
      <c r="W79" s="125" t="s">
        <v>122</v>
      </c>
      <c r="X79" s="90" t="s">
        <v>145</v>
      </c>
      <c r="Y79" s="90" t="s">
        <v>99</v>
      </c>
      <c r="Z79" s="90" t="s">
        <v>172</v>
      </c>
      <c r="AA79" s="90" t="s">
        <v>147</v>
      </c>
      <c r="AB79" s="90" t="s">
        <v>124</v>
      </c>
      <c r="AC79" s="90" t="s">
        <v>170</v>
      </c>
      <c r="AD79" s="90" t="s">
        <v>97</v>
      </c>
      <c r="AE79" s="91" t="s">
        <v>168</v>
      </c>
      <c r="AF79" s="90" t="s">
        <v>95</v>
      </c>
      <c r="AG79" s="127" t="s">
        <v>141</v>
      </c>
      <c r="AH79" s="90" t="s">
        <v>118</v>
      </c>
      <c r="AI79" s="93" t="s">
        <v>93</v>
      </c>
      <c r="AJ79" s="90" t="s">
        <v>166</v>
      </c>
      <c r="AK79" s="94" t="s">
        <v>120</v>
      </c>
      <c r="AL79" s="95" t="s">
        <v>143</v>
      </c>
      <c r="AN79" s="46" t="s">
        <v>131</v>
      </c>
      <c r="AO79" s="47" t="s">
        <v>276</v>
      </c>
      <c r="AP79" s="48">
        <f>L2+(71*L4)</f>
        <v>72</v>
      </c>
    </row>
    <row r="80" spans="1:42" x14ac:dyDescent="0.2">
      <c r="A80" s="1">
        <v>2</v>
      </c>
      <c r="B80" s="8">
        <f>AP29</f>
        <v>22</v>
      </c>
      <c r="C80" s="9">
        <f>AP145</f>
        <v>138</v>
      </c>
      <c r="D80" s="9">
        <f>AP67</f>
        <v>60</v>
      </c>
      <c r="E80" s="9">
        <f>AP175</f>
        <v>168</v>
      </c>
      <c r="F80" s="9">
        <f>AP231</f>
        <v>224</v>
      </c>
      <c r="G80" s="9">
        <f>AP75</f>
        <v>68</v>
      </c>
      <c r="H80" s="9">
        <f>AP249</f>
        <v>242</v>
      </c>
      <c r="I80" s="9">
        <f>AP117</f>
        <v>110</v>
      </c>
      <c r="J80" s="9">
        <f>AP154</f>
        <v>147</v>
      </c>
      <c r="K80" s="9">
        <f>AP22</f>
        <v>15</v>
      </c>
      <c r="L80" s="9">
        <f>AP196</f>
        <v>189</v>
      </c>
      <c r="M80" s="9">
        <f>AP40</f>
        <v>33</v>
      </c>
      <c r="N80" s="9">
        <f>AP96</f>
        <v>89</v>
      </c>
      <c r="O80" s="9">
        <f>AP204</f>
        <v>197</v>
      </c>
      <c r="P80" s="9">
        <f>AP126</f>
        <v>119</v>
      </c>
      <c r="Q80" s="10">
        <f>AP242</f>
        <v>235</v>
      </c>
      <c r="R80" s="2">
        <f t="shared" ref="R80:R94" si="20">SUM(B80:Q80)</f>
        <v>2056</v>
      </c>
      <c r="S80" s="2">
        <f t="shared" ref="S80:S92" si="21">SUMSQ(B80:Q80)</f>
        <v>351576</v>
      </c>
      <c r="T80" s="2">
        <f t="shared" si="19"/>
        <v>67634176</v>
      </c>
      <c r="V80" s="1">
        <v>2</v>
      </c>
      <c r="W80" s="96" t="s">
        <v>218</v>
      </c>
      <c r="X80" s="100" t="s">
        <v>52</v>
      </c>
      <c r="Y80" s="98" t="s">
        <v>255</v>
      </c>
      <c r="Z80" s="98" t="s">
        <v>12</v>
      </c>
      <c r="AA80" s="98" t="s">
        <v>50</v>
      </c>
      <c r="AB80" s="98" t="s">
        <v>216</v>
      </c>
      <c r="AC80" s="98" t="s">
        <v>14</v>
      </c>
      <c r="AD80" s="98" t="s">
        <v>257</v>
      </c>
      <c r="AE80" s="98" t="s">
        <v>8</v>
      </c>
      <c r="AF80" s="99" t="s">
        <v>251</v>
      </c>
      <c r="AG80" s="98" t="s">
        <v>48</v>
      </c>
      <c r="AH80" s="97" t="s">
        <v>214</v>
      </c>
      <c r="AI80" s="98" t="s">
        <v>253</v>
      </c>
      <c r="AJ80" s="101" t="s">
        <v>10</v>
      </c>
      <c r="AK80" s="98" t="s">
        <v>212</v>
      </c>
      <c r="AL80" s="102" t="s">
        <v>46</v>
      </c>
      <c r="AN80" s="46" t="s">
        <v>116</v>
      </c>
      <c r="AO80" s="47" t="s">
        <v>276</v>
      </c>
      <c r="AP80" s="48">
        <f>L2+(72*L4)</f>
        <v>73</v>
      </c>
    </row>
    <row r="81" spans="1:42" x14ac:dyDescent="0.2">
      <c r="A81" s="1">
        <v>3</v>
      </c>
      <c r="B81" s="8">
        <f>AP162</f>
        <v>155</v>
      </c>
      <c r="C81" s="9">
        <f>AP14</f>
        <v>7</v>
      </c>
      <c r="D81" s="9">
        <f>AP188</f>
        <v>181</v>
      </c>
      <c r="E81" s="9">
        <f>AP48</f>
        <v>41</v>
      </c>
      <c r="F81" s="9">
        <f>AP88</f>
        <v>81</v>
      </c>
      <c r="G81" s="9">
        <f>AP212</f>
        <v>205</v>
      </c>
      <c r="H81" s="9">
        <f>AP134</f>
        <v>127</v>
      </c>
      <c r="I81" s="9">
        <f>AP234</f>
        <v>227</v>
      </c>
      <c r="J81" s="9">
        <f>AP37</f>
        <v>30</v>
      </c>
      <c r="K81" s="9">
        <f>AP137</f>
        <v>130</v>
      </c>
      <c r="L81" s="9">
        <f>AP59</f>
        <v>52</v>
      </c>
      <c r="M81" s="9">
        <f>AP183</f>
        <v>176</v>
      </c>
      <c r="N81" s="9">
        <f>AP223</f>
        <v>216</v>
      </c>
      <c r="O81" s="9">
        <f>AP83</f>
        <v>76</v>
      </c>
      <c r="P81" s="9">
        <f>AP257</f>
        <v>250</v>
      </c>
      <c r="Q81" s="10">
        <f>AP109</f>
        <v>102</v>
      </c>
      <c r="R81" s="2">
        <f t="shared" si="20"/>
        <v>2056</v>
      </c>
      <c r="S81" s="2">
        <f t="shared" si="21"/>
        <v>351576</v>
      </c>
      <c r="T81" s="2">
        <f t="shared" si="19"/>
        <v>67634176</v>
      </c>
      <c r="V81" s="1">
        <v>3</v>
      </c>
      <c r="W81" s="96" t="s">
        <v>226</v>
      </c>
      <c r="X81" s="98" t="s">
        <v>44</v>
      </c>
      <c r="Y81" s="100" t="s">
        <v>247</v>
      </c>
      <c r="Z81" s="98" t="s">
        <v>20</v>
      </c>
      <c r="AA81" s="98" t="s">
        <v>42</v>
      </c>
      <c r="AB81" s="98" t="s">
        <v>224</v>
      </c>
      <c r="AC81" s="98" t="s">
        <v>22</v>
      </c>
      <c r="AD81" s="98" t="s">
        <v>249</v>
      </c>
      <c r="AE81" s="97" t="s">
        <v>16</v>
      </c>
      <c r="AF81" s="98" t="s">
        <v>243</v>
      </c>
      <c r="AG81" s="99" t="s">
        <v>6</v>
      </c>
      <c r="AH81" s="98" t="s">
        <v>222</v>
      </c>
      <c r="AI81" s="103" t="s">
        <v>245</v>
      </c>
      <c r="AJ81" s="98" t="s">
        <v>18</v>
      </c>
      <c r="AK81" s="101" t="s">
        <v>220</v>
      </c>
      <c r="AL81" s="104" t="s">
        <v>39</v>
      </c>
      <c r="AN81" s="46" t="s">
        <v>139</v>
      </c>
      <c r="AO81" s="47" t="s">
        <v>276</v>
      </c>
      <c r="AP81" s="48">
        <f>L2+(73*L4)</f>
        <v>74</v>
      </c>
    </row>
    <row r="82" spans="1:42" x14ac:dyDescent="0.2">
      <c r="A82" s="1">
        <v>4</v>
      </c>
      <c r="B82" s="8">
        <f>AP139</f>
        <v>132</v>
      </c>
      <c r="C82" s="9">
        <f>AP39</f>
        <v>32</v>
      </c>
      <c r="D82" s="9">
        <f>AP181</f>
        <v>174</v>
      </c>
      <c r="E82" s="9">
        <f>AP57</f>
        <v>50</v>
      </c>
      <c r="F82" s="9">
        <f>AP81</f>
        <v>74</v>
      </c>
      <c r="G82" s="9">
        <f>AP221</f>
        <v>214</v>
      </c>
      <c r="H82" s="9">
        <f>AP111</f>
        <v>104</v>
      </c>
      <c r="I82" s="9">
        <f>AP259</f>
        <v>252</v>
      </c>
      <c r="J82" s="9">
        <f>AP12</f>
        <v>5</v>
      </c>
      <c r="K82" s="9">
        <f>AP160</f>
        <v>153</v>
      </c>
      <c r="L82" s="9">
        <f>AP50</f>
        <v>43</v>
      </c>
      <c r="M82" s="9">
        <f>AP190</f>
        <v>183</v>
      </c>
      <c r="N82" s="9">
        <f>AP214</f>
        <v>207</v>
      </c>
      <c r="O82" s="9">
        <f>AP90</f>
        <v>83</v>
      </c>
      <c r="P82" s="9">
        <f>AP232</f>
        <v>225</v>
      </c>
      <c r="Q82" s="10">
        <f>AP132</f>
        <v>125</v>
      </c>
      <c r="R82" s="2">
        <f t="shared" si="20"/>
        <v>2056</v>
      </c>
      <c r="S82" s="2">
        <f t="shared" si="21"/>
        <v>351576</v>
      </c>
      <c r="T82" s="2">
        <f t="shared" si="19"/>
        <v>67634176</v>
      </c>
      <c r="V82" s="1">
        <v>4</v>
      </c>
      <c r="W82" s="96" t="s">
        <v>130</v>
      </c>
      <c r="X82" s="98" t="s">
        <v>137</v>
      </c>
      <c r="Y82" s="98" t="s">
        <v>91</v>
      </c>
      <c r="Z82" s="100" t="s">
        <v>4</v>
      </c>
      <c r="AA82" s="98" t="s">
        <v>139</v>
      </c>
      <c r="AB82" s="98" t="s">
        <v>132</v>
      </c>
      <c r="AC82" s="98" t="s">
        <v>178</v>
      </c>
      <c r="AD82" s="98" t="s">
        <v>89</v>
      </c>
      <c r="AE82" s="98" t="s">
        <v>176</v>
      </c>
      <c r="AF82" s="97" t="s">
        <v>87</v>
      </c>
      <c r="AG82" s="98" t="s">
        <v>133</v>
      </c>
      <c r="AH82" s="99" t="s">
        <v>126</v>
      </c>
      <c r="AI82" s="98" t="s">
        <v>85</v>
      </c>
      <c r="AJ82" s="103" t="s">
        <v>174</v>
      </c>
      <c r="AK82" s="98" t="s">
        <v>128</v>
      </c>
      <c r="AL82" s="105" t="s">
        <v>135</v>
      </c>
      <c r="AN82" s="46" t="s">
        <v>229</v>
      </c>
      <c r="AO82" s="47" t="s">
        <v>276</v>
      </c>
      <c r="AP82" s="48">
        <f>L2+(74*L4)</f>
        <v>75</v>
      </c>
    </row>
    <row r="83" spans="1:42" x14ac:dyDescent="0.2">
      <c r="A83" s="1">
        <v>5</v>
      </c>
      <c r="B83" s="8">
        <f>AP191</f>
        <v>184</v>
      </c>
      <c r="C83" s="9">
        <f>AP51</f>
        <v>44</v>
      </c>
      <c r="D83" s="9">
        <f>AP161</f>
        <v>154</v>
      </c>
      <c r="E83" s="9">
        <f>AP13</f>
        <v>6</v>
      </c>
      <c r="F83" s="9">
        <f>AP133</f>
        <v>126</v>
      </c>
      <c r="G83" s="9">
        <f>AP233</f>
        <v>226</v>
      </c>
      <c r="H83" s="9">
        <f>AP91</f>
        <v>84</v>
      </c>
      <c r="I83" s="9">
        <f>AP215</f>
        <v>208</v>
      </c>
      <c r="J83" s="9">
        <f>AP56</f>
        <v>49</v>
      </c>
      <c r="K83" s="9">
        <f>AP180</f>
        <v>173</v>
      </c>
      <c r="L83" s="9">
        <f>AP38</f>
        <v>31</v>
      </c>
      <c r="M83" s="9">
        <f>AP138</f>
        <v>131</v>
      </c>
      <c r="N83" s="9">
        <f>AP258</f>
        <v>251</v>
      </c>
      <c r="O83" s="9">
        <f>AP110</f>
        <v>103</v>
      </c>
      <c r="P83" s="9">
        <f>AP220</f>
        <v>213</v>
      </c>
      <c r="Q83" s="10">
        <f>AP80</f>
        <v>73</v>
      </c>
      <c r="R83" s="2">
        <f t="shared" si="20"/>
        <v>2056</v>
      </c>
      <c r="S83" s="2">
        <f t="shared" si="21"/>
        <v>351576</v>
      </c>
      <c r="T83" s="2">
        <f t="shared" si="19"/>
        <v>67634176</v>
      </c>
      <c r="V83" s="1">
        <v>5</v>
      </c>
      <c r="W83" s="96" t="s">
        <v>149</v>
      </c>
      <c r="X83" s="98" t="s">
        <v>110</v>
      </c>
      <c r="Y83" s="98" t="s">
        <v>191</v>
      </c>
      <c r="Z83" s="98" t="s">
        <v>72</v>
      </c>
      <c r="AA83" s="100" t="s">
        <v>112</v>
      </c>
      <c r="AB83" s="98" t="s">
        <v>151</v>
      </c>
      <c r="AC83" s="98" t="s">
        <v>70</v>
      </c>
      <c r="AD83" s="98" t="s">
        <v>189</v>
      </c>
      <c r="AE83" s="101" t="s">
        <v>3</v>
      </c>
      <c r="AF83" s="98" t="s">
        <v>195</v>
      </c>
      <c r="AG83" s="103" t="s">
        <v>114</v>
      </c>
      <c r="AH83" s="98" t="s">
        <v>153</v>
      </c>
      <c r="AI83" s="99" t="s">
        <v>193</v>
      </c>
      <c r="AJ83" s="98" t="s">
        <v>74</v>
      </c>
      <c r="AK83" s="97" t="s">
        <v>155</v>
      </c>
      <c r="AL83" s="104" t="s">
        <v>116</v>
      </c>
      <c r="AN83" s="46" t="s">
        <v>18</v>
      </c>
      <c r="AO83" s="47" t="s">
        <v>276</v>
      </c>
      <c r="AP83" s="48">
        <f>L2+(75*L4)</f>
        <v>76</v>
      </c>
    </row>
    <row r="84" spans="1:42" x14ac:dyDescent="0.2">
      <c r="A84" s="1">
        <v>6</v>
      </c>
      <c r="B84" s="8">
        <f>AP182</f>
        <v>175</v>
      </c>
      <c r="C84" s="9">
        <f>AP58</f>
        <v>51</v>
      </c>
      <c r="D84" s="9">
        <f>AP136</f>
        <v>129</v>
      </c>
      <c r="E84" s="9">
        <f>AP36</f>
        <v>29</v>
      </c>
      <c r="F84" s="9">
        <f>AP108</f>
        <v>101</v>
      </c>
      <c r="G84" s="9">
        <f>AP256</f>
        <v>249</v>
      </c>
      <c r="H84" s="9">
        <f>AP82</f>
        <v>75</v>
      </c>
      <c r="I84" s="9">
        <f>AP222</f>
        <v>215</v>
      </c>
      <c r="J84" s="9">
        <f>AP49</f>
        <v>42</v>
      </c>
      <c r="K84" s="9">
        <f>AP189</f>
        <v>182</v>
      </c>
      <c r="L84" s="9">
        <f>AP15</f>
        <v>8</v>
      </c>
      <c r="M84" s="9">
        <f>AP163</f>
        <v>156</v>
      </c>
      <c r="N84" s="9">
        <f>AP235</f>
        <v>228</v>
      </c>
      <c r="O84" s="9">
        <f>AP135</f>
        <v>128</v>
      </c>
      <c r="P84" s="9">
        <f>AP213</f>
        <v>206</v>
      </c>
      <c r="Q84" s="10">
        <f>AP89</f>
        <v>82</v>
      </c>
      <c r="R84" s="2">
        <f t="shared" si="20"/>
        <v>2056</v>
      </c>
      <c r="S84" s="2">
        <f t="shared" si="21"/>
        <v>351576</v>
      </c>
      <c r="T84" s="2">
        <f t="shared" si="19"/>
        <v>67634176</v>
      </c>
      <c r="V84" s="1">
        <v>6</v>
      </c>
      <c r="W84" s="96" t="s">
        <v>56</v>
      </c>
      <c r="X84" s="98" t="s">
        <v>5</v>
      </c>
      <c r="Y84" s="98" t="s">
        <v>32</v>
      </c>
      <c r="Z84" s="98" t="s">
        <v>227</v>
      </c>
      <c r="AA84" s="98" t="s">
        <v>205</v>
      </c>
      <c r="AB84" s="100" t="s">
        <v>54</v>
      </c>
      <c r="AC84" s="98" t="s">
        <v>229</v>
      </c>
      <c r="AD84" s="98" t="s">
        <v>34</v>
      </c>
      <c r="AE84" s="98" t="s">
        <v>231</v>
      </c>
      <c r="AF84" s="101" t="s">
        <v>36</v>
      </c>
      <c r="AG84" s="98" t="s">
        <v>210</v>
      </c>
      <c r="AH84" s="103" t="s">
        <v>60</v>
      </c>
      <c r="AI84" s="98" t="s">
        <v>38</v>
      </c>
      <c r="AJ84" s="99" t="s">
        <v>233</v>
      </c>
      <c r="AK84" s="98" t="s">
        <v>58</v>
      </c>
      <c r="AL84" s="129" t="s">
        <v>208</v>
      </c>
      <c r="AN84" s="46" t="s">
        <v>200</v>
      </c>
      <c r="AO84" s="47" t="s">
        <v>276</v>
      </c>
      <c r="AP84" s="48">
        <f>L2+(76*L4)</f>
        <v>77</v>
      </c>
    </row>
    <row r="85" spans="1:42" x14ac:dyDescent="0.2">
      <c r="A85" s="1">
        <v>7</v>
      </c>
      <c r="B85" s="8">
        <f>AP41</f>
        <v>34</v>
      </c>
      <c r="C85" s="9">
        <f>AP197</f>
        <v>190</v>
      </c>
      <c r="D85" s="9">
        <f>AP23</f>
        <v>16</v>
      </c>
      <c r="E85" s="9">
        <f>AP155</f>
        <v>148</v>
      </c>
      <c r="F85" s="9">
        <f>AP243</f>
        <v>236</v>
      </c>
      <c r="G85" s="9">
        <f>AP127</f>
        <v>120</v>
      </c>
      <c r="H85" s="9">
        <f>AP205</f>
        <v>198</v>
      </c>
      <c r="I85" s="9">
        <f>AP97</f>
        <v>90</v>
      </c>
      <c r="J85" s="9">
        <f>AP174</f>
        <v>167</v>
      </c>
      <c r="K85" s="9">
        <f>AP66</f>
        <v>59</v>
      </c>
      <c r="L85" s="9">
        <f>AP144</f>
        <v>137</v>
      </c>
      <c r="M85" s="9">
        <f>AP28</f>
        <v>21</v>
      </c>
      <c r="N85" s="9">
        <f>AP116</f>
        <v>109</v>
      </c>
      <c r="O85" s="9">
        <f>AP248</f>
        <v>241</v>
      </c>
      <c r="P85" s="9">
        <f>AP74</f>
        <v>67</v>
      </c>
      <c r="Q85" s="10">
        <f>AP230</f>
        <v>223</v>
      </c>
      <c r="R85" s="2">
        <f t="shared" si="20"/>
        <v>2056</v>
      </c>
      <c r="S85" s="2">
        <f t="shared" si="21"/>
        <v>351576</v>
      </c>
      <c r="T85" s="2">
        <f t="shared" si="19"/>
        <v>67634176</v>
      </c>
      <c r="V85" s="1">
        <v>7</v>
      </c>
      <c r="W85" s="96" t="s">
        <v>64</v>
      </c>
      <c r="X85" s="98" t="s">
        <v>199</v>
      </c>
      <c r="Y85" s="98" t="s">
        <v>24</v>
      </c>
      <c r="Z85" s="98" t="s">
        <v>235</v>
      </c>
      <c r="AA85" s="98" t="s">
        <v>197</v>
      </c>
      <c r="AB85" s="98" t="s">
        <v>62</v>
      </c>
      <c r="AC85" s="100" t="s">
        <v>237</v>
      </c>
      <c r="AD85" s="98" t="s">
        <v>26</v>
      </c>
      <c r="AE85" s="103" t="s">
        <v>239</v>
      </c>
      <c r="AF85" s="98" t="s">
        <v>28</v>
      </c>
      <c r="AG85" s="101" t="s">
        <v>203</v>
      </c>
      <c r="AH85" s="98" t="s">
        <v>68</v>
      </c>
      <c r="AI85" s="97" t="s">
        <v>30</v>
      </c>
      <c r="AJ85" s="98" t="s">
        <v>241</v>
      </c>
      <c r="AK85" s="99" t="s">
        <v>66</v>
      </c>
      <c r="AL85" s="104" t="s">
        <v>201</v>
      </c>
      <c r="AN85" s="46" t="s">
        <v>51</v>
      </c>
      <c r="AO85" s="47" t="s">
        <v>276</v>
      </c>
      <c r="AP85" s="48">
        <f>L2+(77*L4)</f>
        <v>78</v>
      </c>
    </row>
    <row r="86" spans="1:42" x14ac:dyDescent="0.2">
      <c r="A86" s="1">
        <v>8</v>
      </c>
      <c r="B86" s="8">
        <f>AP64</f>
        <v>57</v>
      </c>
      <c r="C86" s="9">
        <f>AP172</f>
        <v>165</v>
      </c>
      <c r="D86" s="9">
        <f>AP30</f>
        <v>23</v>
      </c>
      <c r="E86" s="9">
        <f>AP146</f>
        <v>139</v>
      </c>
      <c r="F86" s="9">
        <f>AP250</f>
        <v>243</v>
      </c>
      <c r="G86" s="9">
        <f>AP118</f>
        <v>111</v>
      </c>
      <c r="H86" s="9">
        <f>AP228</f>
        <v>221</v>
      </c>
      <c r="I86" s="9">
        <f>AP72</f>
        <v>65</v>
      </c>
      <c r="J86" s="9">
        <f>AP199</f>
        <v>192</v>
      </c>
      <c r="K86" s="9">
        <f>AP43</f>
        <v>36</v>
      </c>
      <c r="L86" s="9">
        <f>AP153</f>
        <v>146</v>
      </c>
      <c r="M86" s="9">
        <f>AP21</f>
        <v>14</v>
      </c>
      <c r="N86" s="9">
        <f>AP125</f>
        <v>118</v>
      </c>
      <c r="O86" s="9">
        <f>AP241</f>
        <v>234</v>
      </c>
      <c r="P86" s="9">
        <f>AP99</f>
        <v>92</v>
      </c>
      <c r="Q86" s="10">
        <f>AP207</f>
        <v>200</v>
      </c>
      <c r="R86" s="2">
        <f t="shared" si="20"/>
        <v>2056</v>
      </c>
      <c r="S86" s="2">
        <f t="shared" si="21"/>
        <v>351576</v>
      </c>
      <c r="T86" s="2">
        <f t="shared" si="19"/>
        <v>67634176</v>
      </c>
      <c r="V86" s="1">
        <v>8</v>
      </c>
      <c r="W86" s="96" t="s">
        <v>157</v>
      </c>
      <c r="X86" s="98" t="s">
        <v>102</v>
      </c>
      <c r="Y86" s="98" t="s">
        <v>183</v>
      </c>
      <c r="Z86" s="98" t="s">
        <v>79</v>
      </c>
      <c r="AA86" s="98" t="s">
        <v>104</v>
      </c>
      <c r="AB86" s="98" t="s">
        <v>159</v>
      </c>
      <c r="AC86" s="98" t="s">
        <v>77</v>
      </c>
      <c r="AD86" s="100" t="s">
        <v>181</v>
      </c>
      <c r="AE86" s="98" t="s">
        <v>83</v>
      </c>
      <c r="AF86" s="103" t="s">
        <v>187</v>
      </c>
      <c r="AG86" s="98" t="s">
        <v>106</v>
      </c>
      <c r="AH86" s="101" t="s">
        <v>161</v>
      </c>
      <c r="AI86" s="98" t="s">
        <v>185</v>
      </c>
      <c r="AJ86" s="97" t="s">
        <v>81</v>
      </c>
      <c r="AK86" s="98" t="s">
        <v>163</v>
      </c>
      <c r="AL86" s="107" t="s">
        <v>108</v>
      </c>
      <c r="AN86" s="46" t="s">
        <v>78</v>
      </c>
      <c r="AO86" s="47" t="s">
        <v>276</v>
      </c>
      <c r="AP86" s="48">
        <f>L2+(78*L4)</f>
        <v>79</v>
      </c>
    </row>
    <row r="87" spans="1:42" x14ac:dyDescent="0.2">
      <c r="A87" s="1">
        <v>9</v>
      </c>
      <c r="B87" s="8">
        <f>AP236</f>
        <v>229</v>
      </c>
      <c r="C87" s="9">
        <f>AP128</f>
        <v>121</v>
      </c>
      <c r="D87" s="9">
        <f>AP210</f>
        <v>203</v>
      </c>
      <c r="E87" s="9">
        <f>AP94</f>
        <v>87</v>
      </c>
      <c r="F87" s="9">
        <f>AP54</f>
        <v>47</v>
      </c>
      <c r="G87" s="9">
        <f>AP186</f>
        <v>179</v>
      </c>
      <c r="H87" s="9">
        <f>AP8</f>
        <v>1</v>
      </c>
      <c r="I87" s="9">
        <f>AP164</f>
        <v>157</v>
      </c>
      <c r="J87" s="9">
        <f>AP107</f>
        <v>100</v>
      </c>
      <c r="K87" s="9">
        <f>AP263</f>
        <v>256</v>
      </c>
      <c r="L87" s="9">
        <f>AP85</f>
        <v>78</v>
      </c>
      <c r="M87" s="9">
        <f>AP217</f>
        <v>210</v>
      </c>
      <c r="N87" s="9">
        <f>AP177</f>
        <v>170</v>
      </c>
      <c r="O87" s="9">
        <f>AP61</f>
        <v>54</v>
      </c>
      <c r="P87" s="9">
        <f>AP143</f>
        <v>136</v>
      </c>
      <c r="Q87" s="10">
        <f>AP35</f>
        <v>28</v>
      </c>
      <c r="R87" s="2">
        <f t="shared" si="20"/>
        <v>2056</v>
      </c>
      <c r="S87" s="2">
        <f t="shared" si="21"/>
        <v>351576</v>
      </c>
      <c r="T87" s="2">
        <f t="shared" si="19"/>
        <v>67634176</v>
      </c>
      <c r="V87" s="1">
        <v>9</v>
      </c>
      <c r="W87" s="108" t="s">
        <v>211</v>
      </c>
      <c r="X87" s="98" t="s">
        <v>47</v>
      </c>
      <c r="Y87" s="97" t="s">
        <v>254</v>
      </c>
      <c r="Z87" s="98" t="s">
        <v>9</v>
      </c>
      <c r="AA87" s="101" t="s">
        <v>49</v>
      </c>
      <c r="AB87" s="98" t="s">
        <v>213</v>
      </c>
      <c r="AC87" s="103" t="s">
        <v>7</v>
      </c>
      <c r="AD87" s="98" t="s">
        <v>252</v>
      </c>
      <c r="AE87" s="100" t="s">
        <v>13</v>
      </c>
      <c r="AF87" s="98" t="s">
        <v>258</v>
      </c>
      <c r="AG87" s="98" t="s">
        <v>51</v>
      </c>
      <c r="AH87" s="98" t="s">
        <v>215</v>
      </c>
      <c r="AI87" s="98" t="s">
        <v>256</v>
      </c>
      <c r="AJ87" s="98" t="s">
        <v>11</v>
      </c>
      <c r="AK87" s="98" t="s">
        <v>217</v>
      </c>
      <c r="AL87" s="104" t="s">
        <v>53</v>
      </c>
      <c r="AN87" s="46" t="s">
        <v>165</v>
      </c>
      <c r="AO87" s="47" t="s">
        <v>276</v>
      </c>
      <c r="AP87" s="48">
        <f>L2+(79*L4)</f>
        <v>80</v>
      </c>
    </row>
    <row r="88" spans="1:42" x14ac:dyDescent="0.2">
      <c r="A88" s="1">
        <v>10</v>
      </c>
      <c r="B88" s="8">
        <f>AP261</f>
        <v>254</v>
      </c>
      <c r="C88" s="9">
        <f>AP105</f>
        <v>98</v>
      </c>
      <c r="D88" s="9">
        <f>AP219</f>
        <v>212</v>
      </c>
      <c r="E88" s="9">
        <f>AP87</f>
        <v>80</v>
      </c>
      <c r="F88" s="9">
        <f>AP63</f>
        <v>56</v>
      </c>
      <c r="G88" s="9">
        <f>AP179</f>
        <v>172</v>
      </c>
      <c r="H88" s="9">
        <f>AP33</f>
        <v>26</v>
      </c>
      <c r="I88" s="9">
        <f>AP141</f>
        <v>134</v>
      </c>
      <c r="J88" s="9">
        <f>AP130</f>
        <v>123</v>
      </c>
      <c r="K88" s="9">
        <f>AP238</f>
        <v>231</v>
      </c>
      <c r="L88" s="9">
        <f>AP92</f>
        <v>85</v>
      </c>
      <c r="M88" s="9">
        <f>AP208</f>
        <v>201</v>
      </c>
      <c r="N88" s="9">
        <f>AP184</f>
        <v>177</v>
      </c>
      <c r="O88" s="9">
        <f>AP52</f>
        <v>45</v>
      </c>
      <c r="P88" s="9">
        <f>AP166</f>
        <v>159</v>
      </c>
      <c r="Q88" s="10">
        <f>AP10</f>
        <v>3</v>
      </c>
      <c r="R88" s="2">
        <f t="shared" si="20"/>
        <v>2056</v>
      </c>
      <c r="S88" s="2">
        <f t="shared" si="21"/>
        <v>351576</v>
      </c>
      <c r="T88" s="2">
        <f t="shared" si="19"/>
        <v>67634176</v>
      </c>
      <c r="V88" s="1">
        <v>10</v>
      </c>
      <c r="W88" s="96" t="s">
        <v>119</v>
      </c>
      <c r="X88" s="99" t="s">
        <v>144</v>
      </c>
      <c r="Y88" s="98" t="s">
        <v>94</v>
      </c>
      <c r="Z88" s="97" t="s">
        <v>165</v>
      </c>
      <c r="AA88" s="98" t="s">
        <v>142</v>
      </c>
      <c r="AB88" s="101" t="s">
        <v>117</v>
      </c>
      <c r="AC88" s="98" t="s">
        <v>167</v>
      </c>
      <c r="AD88" s="103" t="s">
        <v>96</v>
      </c>
      <c r="AE88" s="98" t="s">
        <v>169</v>
      </c>
      <c r="AF88" s="100" t="s">
        <v>98</v>
      </c>
      <c r="AG88" s="98" t="s">
        <v>148</v>
      </c>
      <c r="AH88" s="98" t="s">
        <v>123</v>
      </c>
      <c r="AI88" s="98" t="s">
        <v>100</v>
      </c>
      <c r="AJ88" s="98" t="s">
        <v>171</v>
      </c>
      <c r="AK88" s="98" t="s">
        <v>121</v>
      </c>
      <c r="AL88" s="104" t="s">
        <v>146</v>
      </c>
      <c r="AN88" s="46" t="s">
        <v>42</v>
      </c>
      <c r="AO88" s="47" t="s">
        <v>276</v>
      </c>
      <c r="AP88" s="48">
        <f>L2+(80*L4)</f>
        <v>81</v>
      </c>
    </row>
    <row r="89" spans="1:42" x14ac:dyDescent="0.2">
      <c r="A89" s="1">
        <v>11</v>
      </c>
      <c r="B89" s="8">
        <f>AP122</f>
        <v>115</v>
      </c>
      <c r="C89" s="9">
        <f>AP246</f>
        <v>239</v>
      </c>
      <c r="D89" s="9">
        <f>AP100</f>
        <v>93</v>
      </c>
      <c r="E89" s="9">
        <f>AP200</f>
        <v>193</v>
      </c>
      <c r="F89" s="9">
        <f>AP192</f>
        <v>185</v>
      </c>
      <c r="G89" s="9">
        <f>AP44</f>
        <v>37</v>
      </c>
      <c r="H89" s="9">
        <f>AP158</f>
        <v>151</v>
      </c>
      <c r="I89" s="9">
        <f>AP18</f>
        <v>11</v>
      </c>
      <c r="J89" s="9">
        <f>AP253</f>
        <v>246</v>
      </c>
      <c r="K89" s="9">
        <f>AP113</f>
        <v>106</v>
      </c>
      <c r="L89" s="9">
        <f>AP227</f>
        <v>220</v>
      </c>
      <c r="M89" s="9">
        <f>AP79</f>
        <v>72</v>
      </c>
      <c r="N89" s="9">
        <f>AP71</f>
        <v>64</v>
      </c>
      <c r="O89" s="9">
        <f>AP171</f>
        <v>164</v>
      </c>
      <c r="P89" s="9">
        <f>AP25</f>
        <v>18</v>
      </c>
      <c r="Q89" s="10">
        <f>AP149</f>
        <v>142</v>
      </c>
      <c r="R89" s="2">
        <f t="shared" si="20"/>
        <v>2056</v>
      </c>
      <c r="S89" s="2">
        <f t="shared" si="21"/>
        <v>351576</v>
      </c>
      <c r="T89" s="2">
        <f t="shared" si="19"/>
        <v>67634176</v>
      </c>
      <c r="V89" s="1">
        <v>11</v>
      </c>
      <c r="W89" s="132" t="s">
        <v>127</v>
      </c>
      <c r="X89" s="98" t="s">
        <v>136</v>
      </c>
      <c r="Y89" s="99" t="s">
        <v>86</v>
      </c>
      <c r="Z89" s="98" t="s">
        <v>173</v>
      </c>
      <c r="AA89" s="103" t="s">
        <v>134</v>
      </c>
      <c r="AB89" s="98" t="s">
        <v>125</v>
      </c>
      <c r="AC89" s="101" t="s">
        <v>175</v>
      </c>
      <c r="AD89" s="98" t="s">
        <v>88</v>
      </c>
      <c r="AE89" s="98" t="s">
        <v>177</v>
      </c>
      <c r="AF89" s="98" t="s">
        <v>90</v>
      </c>
      <c r="AG89" s="100" t="s">
        <v>140</v>
      </c>
      <c r="AH89" s="98" t="s">
        <v>131</v>
      </c>
      <c r="AI89" s="98" t="s">
        <v>92</v>
      </c>
      <c r="AJ89" s="98" t="s">
        <v>179</v>
      </c>
      <c r="AK89" s="98" t="s">
        <v>129</v>
      </c>
      <c r="AL89" s="104" t="s">
        <v>138</v>
      </c>
      <c r="AN89" s="46" t="s">
        <v>208</v>
      </c>
      <c r="AO89" s="47" t="s">
        <v>276</v>
      </c>
      <c r="AP89" s="48">
        <f>L2+(81*L4)</f>
        <v>82</v>
      </c>
    </row>
    <row r="90" spans="1:42" x14ac:dyDescent="0.2">
      <c r="A90" s="1">
        <v>12</v>
      </c>
      <c r="B90" s="8">
        <f>AP115</f>
        <v>108</v>
      </c>
      <c r="C90" s="9">
        <f>AP255</f>
        <v>248</v>
      </c>
      <c r="D90" s="9">
        <f>AP77</f>
        <v>70</v>
      </c>
      <c r="E90" s="9">
        <f>AP225</f>
        <v>218</v>
      </c>
      <c r="F90" s="9">
        <f>AP169</f>
        <v>162</v>
      </c>
      <c r="G90" s="9">
        <f>AP69</f>
        <v>62</v>
      </c>
      <c r="H90" s="9">
        <f>AP151</f>
        <v>144</v>
      </c>
      <c r="I90" s="9">
        <f>AP27</f>
        <v>20</v>
      </c>
      <c r="J90" s="9">
        <f>AP244</f>
        <v>237</v>
      </c>
      <c r="K90" s="9">
        <f>AP120</f>
        <v>113</v>
      </c>
      <c r="L90" s="9">
        <f>AP202</f>
        <v>195</v>
      </c>
      <c r="M90" s="9">
        <f>AP102</f>
        <v>95</v>
      </c>
      <c r="N90" s="9">
        <f>AP46</f>
        <v>39</v>
      </c>
      <c r="O90" s="9">
        <f>AP194</f>
        <v>187</v>
      </c>
      <c r="P90" s="9">
        <f>AP16</f>
        <v>9</v>
      </c>
      <c r="Q90" s="10">
        <f>AP156</f>
        <v>149</v>
      </c>
      <c r="R90" s="2">
        <f t="shared" si="20"/>
        <v>2056</v>
      </c>
      <c r="S90" s="2">
        <f t="shared" si="21"/>
        <v>351576</v>
      </c>
      <c r="T90" s="2">
        <f t="shared" si="19"/>
        <v>67634176</v>
      </c>
      <c r="V90" s="1">
        <v>12</v>
      </c>
      <c r="W90" s="96" t="s">
        <v>219</v>
      </c>
      <c r="X90" s="97" t="s">
        <v>40</v>
      </c>
      <c r="Y90" s="98" t="s">
        <v>246</v>
      </c>
      <c r="Z90" s="99" t="s">
        <v>17</v>
      </c>
      <c r="AA90" s="98" t="s">
        <v>41</v>
      </c>
      <c r="AB90" s="103" t="s">
        <v>221</v>
      </c>
      <c r="AC90" s="98" t="s">
        <v>15</v>
      </c>
      <c r="AD90" s="101" t="s">
        <v>244</v>
      </c>
      <c r="AE90" s="98" t="s">
        <v>21</v>
      </c>
      <c r="AF90" s="98" t="s">
        <v>250</v>
      </c>
      <c r="AG90" s="98" t="s">
        <v>43</v>
      </c>
      <c r="AH90" s="100" t="s">
        <v>223</v>
      </c>
      <c r="AI90" s="98" t="s">
        <v>248</v>
      </c>
      <c r="AJ90" s="98" t="s">
        <v>19</v>
      </c>
      <c r="AK90" s="98" t="s">
        <v>225</v>
      </c>
      <c r="AL90" s="104" t="s">
        <v>45</v>
      </c>
      <c r="AN90" s="46" t="s">
        <v>174</v>
      </c>
      <c r="AO90" s="47" t="s">
        <v>276</v>
      </c>
      <c r="AP90" s="48">
        <f>L2+(82*L4)</f>
        <v>83</v>
      </c>
    </row>
    <row r="91" spans="1:42" x14ac:dyDescent="0.2">
      <c r="A91" s="1">
        <v>13</v>
      </c>
      <c r="B91" s="8">
        <f>AP103</f>
        <v>96</v>
      </c>
      <c r="C91" s="9">
        <f>AP203</f>
        <v>196</v>
      </c>
      <c r="D91" s="9">
        <f>AP121</f>
        <v>114</v>
      </c>
      <c r="E91" s="9">
        <f>AP245</f>
        <v>238</v>
      </c>
      <c r="F91" s="9">
        <f>AP157</f>
        <v>150</v>
      </c>
      <c r="G91" s="9">
        <f>AP17</f>
        <v>10</v>
      </c>
      <c r="H91" s="9">
        <f>AP195</f>
        <v>188</v>
      </c>
      <c r="I91" s="9">
        <f>AP47</f>
        <v>40</v>
      </c>
      <c r="J91" s="9">
        <f>AP224</f>
        <v>217</v>
      </c>
      <c r="K91" s="9">
        <f>AP76</f>
        <v>69</v>
      </c>
      <c r="L91" s="9">
        <f>AP254</f>
        <v>247</v>
      </c>
      <c r="M91" s="9">
        <f>AP114</f>
        <v>107</v>
      </c>
      <c r="N91" s="9">
        <f>AP26</f>
        <v>19</v>
      </c>
      <c r="O91" s="9">
        <f>AP150</f>
        <v>143</v>
      </c>
      <c r="P91" s="9">
        <f>AP68</f>
        <v>61</v>
      </c>
      <c r="Q91" s="10">
        <f>AP168</f>
        <v>161</v>
      </c>
      <c r="R91" s="2">
        <f t="shared" si="20"/>
        <v>2056</v>
      </c>
      <c r="S91" s="2">
        <f t="shared" si="21"/>
        <v>351576</v>
      </c>
      <c r="T91" s="2">
        <f t="shared" si="19"/>
        <v>67634176</v>
      </c>
      <c r="V91" s="1">
        <v>13</v>
      </c>
      <c r="W91" s="110" t="s">
        <v>59</v>
      </c>
      <c r="X91" s="98" t="s">
        <v>207</v>
      </c>
      <c r="Y91" s="103" t="s">
        <v>37</v>
      </c>
      <c r="Z91" s="98" t="s">
        <v>234</v>
      </c>
      <c r="AA91" s="99" t="s">
        <v>209</v>
      </c>
      <c r="AB91" s="98" t="s">
        <v>61</v>
      </c>
      <c r="AC91" s="97" t="s">
        <v>232</v>
      </c>
      <c r="AD91" s="98" t="s">
        <v>35</v>
      </c>
      <c r="AE91" s="98" t="s">
        <v>230</v>
      </c>
      <c r="AF91" s="98" t="s">
        <v>33</v>
      </c>
      <c r="AG91" s="98" t="s">
        <v>204</v>
      </c>
      <c r="AH91" s="98" t="s">
        <v>55</v>
      </c>
      <c r="AI91" s="100" t="s">
        <v>31</v>
      </c>
      <c r="AJ91" s="98" t="s">
        <v>228</v>
      </c>
      <c r="AK91" s="98" t="s">
        <v>57</v>
      </c>
      <c r="AL91" s="104" t="s">
        <v>206</v>
      </c>
      <c r="AN91" s="46" t="s">
        <v>70</v>
      </c>
      <c r="AO91" s="47" t="s">
        <v>276</v>
      </c>
      <c r="AP91" s="48">
        <f>L2+(83*L4)</f>
        <v>84</v>
      </c>
    </row>
    <row r="92" spans="1:42" x14ac:dyDescent="0.2">
      <c r="A92" s="1">
        <v>14</v>
      </c>
      <c r="B92" s="8">
        <f>AP78</f>
        <v>71</v>
      </c>
      <c r="C92" s="9">
        <f>AP226</f>
        <v>219</v>
      </c>
      <c r="D92" s="9">
        <f>AP112</f>
        <v>105</v>
      </c>
      <c r="E92" s="9">
        <f>AP252</f>
        <v>245</v>
      </c>
      <c r="F92" s="9">
        <f>AP148</f>
        <v>141</v>
      </c>
      <c r="G92" s="9">
        <f>AP24</f>
        <v>17</v>
      </c>
      <c r="H92" s="9">
        <f>AP170</f>
        <v>163</v>
      </c>
      <c r="I92" s="9">
        <f>AP70</f>
        <v>63</v>
      </c>
      <c r="J92" s="9">
        <f>AP201</f>
        <v>194</v>
      </c>
      <c r="K92" s="9">
        <f>AP101</f>
        <v>94</v>
      </c>
      <c r="L92" s="9">
        <f>AP247</f>
        <v>240</v>
      </c>
      <c r="M92" s="9">
        <f>AP123</f>
        <v>116</v>
      </c>
      <c r="N92" s="9">
        <f>AP19</f>
        <v>12</v>
      </c>
      <c r="O92" s="9">
        <f>AP159</f>
        <v>152</v>
      </c>
      <c r="P92" s="9">
        <f>AP45</f>
        <v>38</v>
      </c>
      <c r="Q92" s="10">
        <f>AP193</f>
        <v>186</v>
      </c>
      <c r="R92" s="2">
        <f t="shared" si="20"/>
        <v>2056</v>
      </c>
      <c r="S92" s="2">
        <f t="shared" si="21"/>
        <v>351576</v>
      </c>
      <c r="T92" s="2">
        <f t="shared" si="19"/>
        <v>67634176</v>
      </c>
      <c r="V92" s="1">
        <v>14</v>
      </c>
      <c r="W92" s="96" t="s">
        <v>156</v>
      </c>
      <c r="X92" s="101" t="s">
        <v>115</v>
      </c>
      <c r="Y92" s="98" t="s">
        <v>192</v>
      </c>
      <c r="Z92" s="103" t="s">
        <v>75</v>
      </c>
      <c r="AA92" s="98" t="s">
        <v>113</v>
      </c>
      <c r="AB92" s="99" t="s">
        <v>154</v>
      </c>
      <c r="AC92" s="98" t="s">
        <v>76</v>
      </c>
      <c r="AD92" s="97" t="s">
        <v>194</v>
      </c>
      <c r="AE92" s="98" t="s">
        <v>71</v>
      </c>
      <c r="AF92" s="98" t="s">
        <v>188</v>
      </c>
      <c r="AG92" s="98" t="s">
        <v>111</v>
      </c>
      <c r="AH92" s="98" t="s">
        <v>152</v>
      </c>
      <c r="AI92" s="98" t="s">
        <v>190</v>
      </c>
      <c r="AJ92" s="100" t="s">
        <v>73</v>
      </c>
      <c r="AK92" s="98" t="s">
        <v>150</v>
      </c>
      <c r="AL92" s="104" t="s">
        <v>109</v>
      </c>
      <c r="AN92" s="46" t="s">
        <v>148</v>
      </c>
      <c r="AO92" s="47" t="s">
        <v>276</v>
      </c>
      <c r="AP92" s="48">
        <f>L2+(84*L4)</f>
        <v>85</v>
      </c>
    </row>
    <row r="93" spans="1:42" x14ac:dyDescent="0.2">
      <c r="A93" s="1">
        <v>15</v>
      </c>
      <c r="B93" s="8">
        <f>AP209</f>
        <v>202</v>
      </c>
      <c r="C93" s="9">
        <f>AP93</f>
        <v>86</v>
      </c>
      <c r="D93" s="9">
        <f>AP239</f>
        <v>232</v>
      </c>
      <c r="E93" s="9">
        <f>AP131</f>
        <v>124</v>
      </c>
      <c r="F93" s="9">
        <f>AP11</f>
        <v>4</v>
      </c>
      <c r="G93" s="9">
        <f>AP167</f>
        <v>160</v>
      </c>
      <c r="H93" s="9">
        <f>AP53</f>
        <v>46</v>
      </c>
      <c r="I93" s="9">
        <f>AP185</f>
        <v>178</v>
      </c>
      <c r="J93" s="9">
        <f>AP86</f>
        <v>79</v>
      </c>
      <c r="K93" s="9">
        <f>AP218</f>
        <v>211</v>
      </c>
      <c r="L93" s="9">
        <f>AP104</f>
        <v>97</v>
      </c>
      <c r="M93" s="9">
        <f>AP260</f>
        <v>253</v>
      </c>
      <c r="N93" s="9">
        <f>AP140</f>
        <v>133</v>
      </c>
      <c r="O93" s="9">
        <f>AP32</f>
        <v>25</v>
      </c>
      <c r="P93" s="9">
        <f>AP178</f>
        <v>171</v>
      </c>
      <c r="Q93" s="10">
        <f>AP62</f>
        <v>55</v>
      </c>
      <c r="R93" s="2">
        <f t="shared" si="20"/>
        <v>2056</v>
      </c>
      <c r="S93" s="2">
        <f>SUMSQ(B93:Q93)</f>
        <v>351576</v>
      </c>
      <c r="T93" s="2">
        <f t="shared" si="19"/>
        <v>67634176</v>
      </c>
      <c r="V93" s="1">
        <v>15</v>
      </c>
      <c r="W93" s="111" t="s">
        <v>164</v>
      </c>
      <c r="X93" s="98" t="s">
        <v>107</v>
      </c>
      <c r="Y93" s="101" t="s">
        <v>184</v>
      </c>
      <c r="Z93" s="98" t="s">
        <v>82</v>
      </c>
      <c r="AA93" s="97" t="s">
        <v>105</v>
      </c>
      <c r="AB93" s="98" t="s">
        <v>162</v>
      </c>
      <c r="AC93" s="99" t="s">
        <v>84</v>
      </c>
      <c r="AD93" s="98" t="s">
        <v>186</v>
      </c>
      <c r="AE93" s="98" t="s">
        <v>78</v>
      </c>
      <c r="AF93" s="98" t="s">
        <v>180</v>
      </c>
      <c r="AG93" s="98" t="s">
        <v>103</v>
      </c>
      <c r="AH93" s="98" t="s">
        <v>160</v>
      </c>
      <c r="AI93" s="98" t="s">
        <v>182</v>
      </c>
      <c r="AJ93" s="98" t="s">
        <v>80</v>
      </c>
      <c r="AK93" s="100" t="s">
        <v>158</v>
      </c>
      <c r="AL93" s="104" t="s">
        <v>101</v>
      </c>
      <c r="AN93" s="46" t="s">
        <v>107</v>
      </c>
      <c r="AO93" s="47" t="s">
        <v>276</v>
      </c>
      <c r="AP93" s="48">
        <f>L2+(85*L4)</f>
        <v>86</v>
      </c>
    </row>
    <row r="94" spans="1:42" x14ac:dyDescent="0.2">
      <c r="A94" s="1">
        <v>16</v>
      </c>
      <c r="B94" s="11">
        <f>AP216</f>
        <v>209</v>
      </c>
      <c r="C94" s="12">
        <f>AP84</f>
        <v>77</v>
      </c>
      <c r="D94" s="12">
        <f>AP262</f>
        <v>255</v>
      </c>
      <c r="E94" s="12">
        <f>AP106</f>
        <v>99</v>
      </c>
      <c r="F94" s="12">
        <f>AP34</f>
        <v>27</v>
      </c>
      <c r="G94" s="12">
        <f>AP142</f>
        <v>135</v>
      </c>
      <c r="H94" s="12">
        <f>AP60</f>
        <v>53</v>
      </c>
      <c r="I94" s="12">
        <f>AP176</f>
        <v>169</v>
      </c>
      <c r="J94" s="12">
        <f>AP95</f>
        <v>88</v>
      </c>
      <c r="K94" s="12">
        <f>AP211</f>
        <v>204</v>
      </c>
      <c r="L94" s="12">
        <f>AP129</f>
        <v>122</v>
      </c>
      <c r="M94" s="12">
        <f>AP237</f>
        <v>230</v>
      </c>
      <c r="N94" s="12">
        <f>AP165</f>
        <v>158</v>
      </c>
      <c r="O94" s="12">
        <f>AP9</f>
        <v>2</v>
      </c>
      <c r="P94" s="12">
        <f>AP187</f>
        <v>180</v>
      </c>
      <c r="Q94" s="13">
        <f>AP55</f>
        <v>48</v>
      </c>
      <c r="R94" s="2">
        <f t="shared" si="20"/>
        <v>2056</v>
      </c>
      <c r="S94" s="2">
        <f t="shared" ref="S94" si="22">SUMSQ(B94:Q94)</f>
        <v>351576</v>
      </c>
      <c r="T94" s="2">
        <f t="shared" si="19"/>
        <v>67634176</v>
      </c>
      <c r="V94" s="1">
        <v>16</v>
      </c>
      <c r="W94" s="112" t="s">
        <v>67</v>
      </c>
      <c r="X94" s="113" t="s">
        <v>200</v>
      </c>
      <c r="Y94" s="114" t="s">
        <v>29</v>
      </c>
      <c r="Z94" s="115" t="s">
        <v>242</v>
      </c>
      <c r="AA94" s="114" t="s">
        <v>202</v>
      </c>
      <c r="AB94" s="133" t="s">
        <v>69</v>
      </c>
      <c r="AC94" s="114" t="s">
        <v>240</v>
      </c>
      <c r="AD94" s="117" t="s">
        <v>27</v>
      </c>
      <c r="AE94" s="114" t="s">
        <v>238</v>
      </c>
      <c r="AF94" s="114" t="s">
        <v>25</v>
      </c>
      <c r="AG94" s="114" t="s">
        <v>196</v>
      </c>
      <c r="AH94" s="114" t="s">
        <v>63</v>
      </c>
      <c r="AI94" s="114" t="s">
        <v>23</v>
      </c>
      <c r="AJ94" s="114" t="s">
        <v>236</v>
      </c>
      <c r="AK94" s="114" t="s">
        <v>65</v>
      </c>
      <c r="AL94" s="135" t="s">
        <v>198</v>
      </c>
      <c r="AN94" s="46" t="s">
        <v>9</v>
      </c>
      <c r="AO94" s="47" t="s">
        <v>276</v>
      </c>
      <c r="AP94" s="48">
        <f>L2+(86*L4)</f>
        <v>87</v>
      </c>
    </row>
    <row r="95" spans="1:42" x14ac:dyDescent="0.2">
      <c r="A95" s="3" t="s">
        <v>0</v>
      </c>
      <c r="B95" s="2">
        <f>SUM(B79:B94)</f>
        <v>2056</v>
      </c>
      <c r="C95" s="2">
        <f t="shared" ref="C95:Q95" si="23">SUM(C79:C94)</f>
        <v>2056</v>
      </c>
      <c r="D95" s="2">
        <f t="shared" si="23"/>
        <v>2056</v>
      </c>
      <c r="E95" s="2">
        <f t="shared" si="23"/>
        <v>2056</v>
      </c>
      <c r="F95" s="2">
        <f t="shared" si="23"/>
        <v>2056</v>
      </c>
      <c r="G95" s="2">
        <f t="shared" si="23"/>
        <v>2056</v>
      </c>
      <c r="H95" s="2">
        <f t="shared" si="23"/>
        <v>2056</v>
      </c>
      <c r="I95" s="2">
        <f t="shared" si="23"/>
        <v>2056</v>
      </c>
      <c r="J95" s="2">
        <f t="shared" si="23"/>
        <v>2056</v>
      </c>
      <c r="K95" s="2">
        <f t="shared" si="23"/>
        <v>2056</v>
      </c>
      <c r="L95" s="2">
        <f t="shared" si="23"/>
        <v>2056</v>
      </c>
      <c r="M95" s="2">
        <f t="shared" si="23"/>
        <v>2056</v>
      </c>
      <c r="N95" s="2">
        <f t="shared" si="23"/>
        <v>2056</v>
      </c>
      <c r="O95" s="2">
        <f t="shared" si="23"/>
        <v>2056</v>
      </c>
      <c r="P95" s="2">
        <f t="shared" si="23"/>
        <v>2056</v>
      </c>
      <c r="Q95" s="2">
        <f t="shared" si="23"/>
        <v>2056</v>
      </c>
      <c r="AN95" s="46" t="s">
        <v>238</v>
      </c>
      <c r="AO95" s="47" t="s">
        <v>276</v>
      </c>
      <c r="AP95" s="48">
        <f>L2+(87*L4)</f>
        <v>88</v>
      </c>
    </row>
    <row r="96" spans="1:42" x14ac:dyDescent="0.2">
      <c r="A96" s="3" t="s">
        <v>1</v>
      </c>
      <c r="B96" s="2">
        <f>SUMSQ(B79:B94)</f>
        <v>351576</v>
      </c>
      <c r="C96" s="2">
        <f t="shared" ref="C96:E96" si="24">SUMSQ(C79:C94)</f>
        <v>351576</v>
      </c>
      <c r="D96" s="2">
        <f t="shared" si="24"/>
        <v>351576</v>
      </c>
      <c r="E96" s="2">
        <f t="shared" si="24"/>
        <v>351576</v>
      </c>
      <c r="F96" s="2">
        <f>SUMSQ(F79:F94)</f>
        <v>351576</v>
      </c>
      <c r="G96" s="2">
        <f t="shared" ref="G96:Q96" si="25">SUMSQ(G79:G94)</f>
        <v>351576</v>
      </c>
      <c r="H96" s="2">
        <f t="shared" si="25"/>
        <v>351576</v>
      </c>
      <c r="I96" s="2">
        <f t="shared" si="25"/>
        <v>351576</v>
      </c>
      <c r="J96" s="2">
        <f t="shared" si="25"/>
        <v>351576</v>
      </c>
      <c r="K96" s="2">
        <f t="shared" si="25"/>
        <v>351576</v>
      </c>
      <c r="L96" s="2">
        <f t="shared" si="25"/>
        <v>351576</v>
      </c>
      <c r="M96" s="2">
        <f t="shared" si="25"/>
        <v>351576</v>
      </c>
      <c r="N96" s="2">
        <f t="shared" si="25"/>
        <v>351576</v>
      </c>
      <c r="O96" s="2">
        <f t="shared" si="25"/>
        <v>351576</v>
      </c>
      <c r="P96" s="2">
        <f t="shared" si="25"/>
        <v>351576</v>
      </c>
      <c r="Q96" s="2">
        <f t="shared" si="25"/>
        <v>351576</v>
      </c>
      <c r="AN96" s="46" t="s">
        <v>253</v>
      </c>
      <c r="AO96" s="47" t="s">
        <v>276</v>
      </c>
      <c r="AP96" s="48">
        <f>L2+(88*L4)</f>
        <v>89</v>
      </c>
    </row>
    <row r="97" spans="1:42" x14ac:dyDescent="0.2">
      <c r="A97" s="3" t="s">
        <v>262</v>
      </c>
      <c r="B97" s="14">
        <f>SUMSQ(B79,C79,D79,E79,F79,G79,H79,I79,I80,H80,G80,F80,E80,D80,C80,B80)</f>
        <v>351576</v>
      </c>
      <c r="C97" s="14">
        <f>SUMSQ(J79,K79,L79,M79,N79,O79,P79,Q79,Q80,P80,O80,N80,M80,L80,K80,J80)</f>
        <v>351576</v>
      </c>
      <c r="D97" s="14">
        <f>SUMSQ(B81,C81,D81,E81,F81,G81,H81,I81,I82,H82,G82,F82,E82,D82,C82,B82)</f>
        <v>351576</v>
      </c>
      <c r="E97" s="14">
        <f>SUMSQ(J81,K81,L81,M81,N81,O81,P81,Q81,Q82,P82,O82,N82,M82,L82,K82,J82)</f>
        <v>351576</v>
      </c>
      <c r="F97" s="14">
        <f>SUMSQ(B83,C83,D83,E83,F83,G83,H83,I83,I84,H84,G84,F84,E84,D84,C84,B84)</f>
        <v>351576</v>
      </c>
      <c r="G97" s="14">
        <f>SUMSQ(J83,K83,L83,M83,N83,O83,P83,Q83,Q84,P84,O84,N84,M84,L84,K84,J84)</f>
        <v>351576</v>
      </c>
      <c r="H97" s="14">
        <f>SUMSQ(B85,C85,D85,E85,F85,G85,H85,I85,I86,H86,G86,F86,E86,D86,C86,B86)</f>
        <v>351576</v>
      </c>
      <c r="I97" s="14">
        <f>SUMSQ(J85,K85,L85,M85,N85,O85,P85,Q85,Q86,P86,O86,N86,M86,L86,K86,J86)</f>
        <v>351576</v>
      </c>
      <c r="J97" s="14">
        <f>SUMSQ(B87,C87,D87,E87,F87,G87,H87,I87,I88,H88,G88,F88,E88,D88,C88,B88)</f>
        <v>351576</v>
      </c>
      <c r="K97" s="14">
        <f>SUMSQ(J87,K87,L87,M87,N87,O87,P87,Q87,Q88,P88,O88,N88,M88,L88,K88,J88)</f>
        <v>351576</v>
      </c>
      <c r="L97" s="14">
        <f>SUMSQ(B89,C89,D89,E89,F89,G89,H89,I89,I90,H90,G90,F90,E90,D90,C90,B90)</f>
        <v>351576</v>
      </c>
      <c r="M97" s="14">
        <f>SUMSQ(J89,K89,L89,M89,N89,O89,P89,Q89,Q90,P90,O90,N90,M90,L90,K90,J90)</f>
        <v>351576</v>
      </c>
      <c r="N97" s="14">
        <f>SUMSQ(B91,C91,D91,E91,F91,G91,H91,I91,I92,H92,G92,F92,E92,D92,C92,B92)</f>
        <v>351576</v>
      </c>
      <c r="O97" s="14">
        <f>SUMSQ(J91,K91,L91,M91,N91,O91,P91,Q91,Q92,P92,O92,N92,M92,L92,K92,J92)</f>
        <v>351576</v>
      </c>
      <c r="P97" s="14">
        <f>SUMSQ(B93,C93,D93,E93,F93,G93,H93,I93,I94,H94,G94,F94,E94,D94,C94,B94)</f>
        <v>351576</v>
      </c>
      <c r="Q97" s="14">
        <f>SUMSQ(J93,K93,L93,M93,N93,O93,P93,Q93,Q94,P94,O94,N94,M94,L94,K94,J94)</f>
        <v>351576</v>
      </c>
      <c r="V97" s="3" t="s">
        <v>3</v>
      </c>
      <c r="W97" s="136" t="s">
        <v>122</v>
      </c>
      <c r="X97" s="137" t="s">
        <v>52</v>
      </c>
      <c r="Y97" s="137" t="s">
        <v>247</v>
      </c>
      <c r="Z97" s="137" t="s">
        <v>4</v>
      </c>
      <c r="AA97" s="137" t="s">
        <v>112</v>
      </c>
      <c r="AB97" s="137" t="s">
        <v>54</v>
      </c>
      <c r="AC97" s="137" t="s">
        <v>237</v>
      </c>
      <c r="AD97" s="137" t="s">
        <v>181</v>
      </c>
      <c r="AE97" s="137" t="s">
        <v>13</v>
      </c>
      <c r="AF97" s="137" t="s">
        <v>98</v>
      </c>
      <c r="AG97" s="137" t="s">
        <v>140</v>
      </c>
      <c r="AH97" s="137" t="s">
        <v>223</v>
      </c>
      <c r="AI97" s="137" t="s">
        <v>31</v>
      </c>
      <c r="AJ97" s="137" t="s">
        <v>73</v>
      </c>
      <c r="AK97" s="137" t="s">
        <v>158</v>
      </c>
      <c r="AL97" s="138" t="s">
        <v>198</v>
      </c>
      <c r="AN97" s="46" t="s">
        <v>26</v>
      </c>
      <c r="AO97" s="47" t="s">
        <v>276</v>
      </c>
      <c r="AP97" s="48">
        <f>L2+(89*L4)</f>
        <v>90</v>
      </c>
    </row>
    <row r="98" spans="1:42" x14ac:dyDescent="0.2">
      <c r="A98" s="3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V98" s="3" t="s">
        <v>4</v>
      </c>
      <c r="W98" s="139" t="s">
        <v>67</v>
      </c>
      <c r="X98" s="140" t="s">
        <v>107</v>
      </c>
      <c r="Y98" s="140" t="s">
        <v>192</v>
      </c>
      <c r="Z98" s="140" t="s">
        <v>234</v>
      </c>
      <c r="AA98" s="140" t="s">
        <v>41</v>
      </c>
      <c r="AB98" s="140" t="s">
        <v>125</v>
      </c>
      <c r="AC98" s="140" t="s">
        <v>167</v>
      </c>
      <c r="AD98" s="140" t="s">
        <v>252</v>
      </c>
      <c r="AE98" s="140" t="s">
        <v>83</v>
      </c>
      <c r="AF98" s="140" t="s">
        <v>28</v>
      </c>
      <c r="AG98" s="140" t="s">
        <v>210</v>
      </c>
      <c r="AH98" s="140" t="s">
        <v>153</v>
      </c>
      <c r="AI98" s="140" t="s">
        <v>85</v>
      </c>
      <c r="AJ98" s="140" t="s">
        <v>18</v>
      </c>
      <c r="AK98" s="140" t="s">
        <v>212</v>
      </c>
      <c r="AL98" s="141" t="s">
        <v>143</v>
      </c>
      <c r="AN98" s="46" t="s">
        <v>124</v>
      </c>
      <c r="AO98" s="47" t="s">
        <v>276</v>
      </c>
      <c r="AP98" s="48">
        <f>L2+(90*L4)</f>
        <v>91</v>
      </c>
    </row>
    <row r="99" spans="1:42" x14ac:dyDescent="0.2">
      <c r="A99" s="3" t="s">
        <v>3</v>
      </c>
      <c r="B99" s="15">
        <f>B79</f>
        <v>13</v>
      </c>
      <c r="C99" s="15">
        <f>C80</f>
        <v>138</v>
      </c>
      <c r="D99" s="15">
        <f>D81</f>
        <v>181</v>
      </c>
      <c r="E99" s="15">
        <f>E82</f>
        <v>50</v>
      </c>
      <c r="F99" s="15">
        <f>F83</f>
        <v>126</v>
      </c>
      <c r="G99" s="15">
        <f>G84</f>
        <v>249</v>
      </c>
      <c r="H99" s="15">
        <f>H85</f>
        <v>198</v>
      </c>
      <c r="I99" s="15">
        <f>I86</f>
        <v>65</v>
      </c>
      <c r="J99" s="15">
        <f>J87</f>
        <v>100</v>
      </c>
      <c r="K99" s="15">
        <f>K88</f>
        <v>231</v>
      </c>
      <c r="L99" s="15">
        <f>L89</f>
        <v>220</v>
      </c>
      <c r="M99" s="15">
        <f>M90</f>
        <v>95</v>
      </c>
      <c r="N99" s="15">
        <f>N91</f>
        <v>19</v>
      </c>
      <c r="O99" s="15">
        <f>O92</f>
        <v>152</v>
      </c>
      <c r="P99" s="15">
        <f>P93</f>
        <v>171</v>
      </c>
      <c r="Q99" s="16">
        <f>Q94</f>
        <v>48</v>
      </c>
      <c r="R99" s="2">
        <f>SUM(B99:Q99)</f>
        <v>2056</v>
      </c>
      <c r="S99" s="2">
        <f>SUMSQ(B99:Q99)</f>
        <v>351576</v>
      </c>
      <c r="AN99" s="46" t="s">
        <v>163</v>
      </c>
      <c r="AO99" s="47" t="s">
        <v>276</v>
      </c>
      <c r="AP99" s="48">
        <f>L2+(91*L4)</f>
        <v>92</v>
      </c>
    </row>
    <row r="100" spans="1:42" x14ac:dyDescent="0.2">
      <c r="A100" s="3" t="s">
        <v>4</v>
      </c>
      <c r="B100" s="15">
        <f>B94</f>
        <v>209</v>
      </c>
      <c r="C100" s="15">
        <f>C93</f>
        <v>86</v>
      </c>
      <c r="D100" s="15">
        <f>D92</f>
        <v>105</v>
      </c>
      <c r="E100" s="15">
        <f>E91</f>
        <v>238</v>
      </c>
      <c r="F100" s="15">
        <f>F90</f>
        <v>162</v>
      </c>
      <c r="G100" s="15">
        <f>G89</f>
        <v>37</v>
      </c>
      <c r="H100" s="15">
        <f>H88</f>
        <v>26</v>
      </c>
      <c r="I100" s="15">
        <f>I87</f>
        <v>157</v>
      </c>
      <c r="J100" s="15">
        <f>J86</f>
        <v>192</v>
      </c>
      <c r="K100" s="15">
        <f>K85</f>
        <v>59</v>
      </c>
      <c r="L100" s="15">
        <f>L84</f>
        <v>8</v>
      </c>
      <c r="M100" s="15">
        <f>M83</f>
        <v>131</v>
      </c>
      <c r="N100" s="15">
        <f>N82</f>
        <v>207</v>
      </c>
      <c r="O100" s="15">
        <f>O81</f>
        <v>76</v>
      </c>
      <c r="P100" s="15">
        <f>P80</f>
        <v>119</v>
      </c>
      <c r="Q100" s="16">
        <f>Q79</f>
        <v>244</v>
      </c>
      <c r="R100" s="2">
        <f>SUM(B100:Q100)</f>
        <v>2056</v>
      </c>
      <c r="S100" s="2">
        <f>SUMSQ(B100:Q100)</f>
        <v>351576</v>
      </c>
      <c r="AN100" s="46" t="s">
        <v>86</v>
      </c>
      <c r="AO100" s="47" t="s">
        <v>276</v>
      </c>
      <c r="AP100" s="48">
        <f>L2+(92*L4)</f>
        <v>93</v>
      </c>
    </row>
    <row r="101" spans="1:42" x14ac:dyDescent="0.2">
      <c r="AN101" s="46" t="s">
        <v>188</v>
      </c>
      <c r="AO101" s="47" t="s">
        <v>276</v>
      </c>
      <c r="AP101" s="48">
        <f>L2+(93*L4)</f>
        <v>94</v>
      </c>
    </row>
    <row r="102" spans="1:42" x14ac:dyDescent="0.2">
      <c r="AN102" s="46" t="s">
        <v>223</v>
      </c>
      <c r="AO102" s="47" t="s">
        <v>276</v>
      </c>
      <c r="AP102" s="48">
        <f>L2+(94*L4)</f>
        <v>95</v>
      </c>
    </row>
    <row r="103" spans="1:42" x14ac:dyDescent="0.2">
      <c r="AN103" s="46" t="s">
        <v>59</v>
      </c>
      <c r="AO103" s="47" t="s">
        <v>276</v>
      </c>
      <c r="AP103" s="48">
        <f>L2+(95*L4)</f>
        <v>96</v>
      </c>
    </row>
    <row r="104" spans="1:42" x14ac:dyDescent="0.2">
      <c r="AN104" s="46" t="s">
        <v>103</v>
      </c>
      <c r="AO104" s="47" t="s">
        <v>276</v>
      </c>
      <c r="AP104" s="48">
        <f>L2+(96*L4)</f>
        <v>97</v>
      </c>
    </row>
    <row r="105" spans="1:42" x14ac:dyDescent="0.2">
      <c r="AN105" s="46" t="s">
        <v>144</v>
      </c>
      <c r="AO105" s="47" t="s">
        <v>276</v>
      </c>
      <c r="AP105" s="48">
        <f>L2+(97*L4)</f>
        <v>98</v>
      </c>
    </row>
    <row r="106" spans="1:42" x14ac:dyDescent="0.2">
      <c r="AN106" s="46" t="s">
        <v>242</v>
      </c>
      <c r="AO106" s="47" t="s">
        <v>276</v>
      </c>
      <c r="AP106" s="48">
        <f>L2+(98*L4)</f>
        <v>99</v>
      </c>
    </row>
    <row r="107" spans="1:42" x14ac:dyDescent="0.2">
      <c r="AN107" s="46" t="s">
        <v>13</v>
      </c>
      <c r="AO107" s="47" t="s">
        <v>276</v>
      </c>
      <c r="AP107" s="48">
        <f>L2+(99*L4)</f>
        <v>100</v>
      </c>
    </row>
    <row r="108" spans="1:42" x14ac:dyDescent="0.2">
      <c r="AN108" s="46" t="s">
        <v>205</v>
      </c>
      <c r="AO108" s="47" t="s">
        <v>276</v>
      </c>
      <c r="AP108" s="48">
        <f>L2+(100*L4)</f>
        <v>101</v>
      </c>
    </row>
    <row r="109" spans="1:42" x14ac:dyDescent="0.2">
      <c r="AN109" s="46" t="s">
        <v>39</v>
      </c>
      <c r="AO109" s="47" t="s">
        <v>276</v>
      </c>
      <c r="AP109" s="48">
        <f>L2+(101*L4)</f>
        <v>102</v>
      </c>
    </row>
    <row r="110" spans="1:42" x14ac:dyDescent="0.2">
      <c r="AN110" s="46" t="s">
        <v>74</v>
      </c>
      <c r="AO110" s="47" t="s">
        <v>276</v>
      </c>
      <c r="AP110" s="48">
        <f>L2+(102*L4)</f>
        <v>103</v>
      </c>
    </row>
    <row r="111" spans="1:42" x14ac:dyDescent="0.2">
      <c r="AN111" s="46" t="s">
        <v>178</v>
      </c>
      <c r="AO111" s="47" t="s">
        <v>276</v>
      </c>
      <c r="AP111" s="48">
        <f>L2+(103*L4)</f>
        <v>104</v>
      </c>
    </row>
    <row r="112" spans="1:42" x14ac:dyDescent="0.2">
      <c r="AN112" s="46" t="s">
        <v>192</v>
      </c>
      <c r="AO112" s="47" t="s">
        <v>276</v>
      </c>
      <c r="AP112" s="48">
        <f>L2+(104*L4)</f>
        <v>105</v>
      </c>
    </row>
    <row r="113" spans="40:42" x14ac:dyDescent="0.2">
      <c r="AN113" s="46" t="s">
        <v>90</v>
      </c>
      <c r="AO113" s="47" t="s">
        <v>276</v>
      </c>
      <c r="AP113" s="48">
        <f>L2+(105*L4)</f>
        <v>106</v>
      </c>
    </row>
    <row r="114" spans="40:42" x14ac:dyDescent="0.2">
      <c r="AN114" s="46" t="s">
        <v>55</v>
      </c>
      <c r="AO114" s="47" t="s">
        <v>276</v>
      </c>
      <c r="AP114" s="48">
        <f>L2+(106*L4)</f>
        <v>107</v>
      </c>
    </row>
    <row r="115" spans="40:42" x14ac:dyDescent="0.2">
      <c r="AN115" s="46" t="s">
        <v>219</v>
      </c>
      <c r="AO115" s="47" t="s">
        <v>276</v>
      </c>
      <c r="AP115" s="48">
        <f>L2+(107*L4)</f>
        <v>108</v>
      </c>
    </row>
    <row r="116" spans="40:42" x14ac:dyDescent="0.2">
      <c r="AN116" s="46" t="s">
        <v>30</v>
      </c>
      <c r="AO116" s="47" t="s">
        <v>276</v>
      </c>
      <c r="AP116" s="48">
        <f>L2+(108*L4)</f>
        <v>109</v>
      </c>
    </row>
    <row r="117" spans="40:42" x14ac:dyDescent="0.2">
      <c r="AN117" s="46" t="s">
        <v>257</v>
      </c>
      <c r="AO117" s="47" t="s">
        <v>276</v>
      </c>
      <c r="AP117" s="48">
        <f>L2+(109*L4)</f>
        <v>110</v>
      </c>
    </row>
    <row r="118" spans="40:42" x14ac:dyDescent="0.2">
      <c r="AN118" s="46" t="s">
        <v>159</v>
      </c>
      <c r="AO118" s="47" t="s">
        <v>276</v>
      </c>
      <c r="AP118" s="48">
        <f>L2+(110*L4)</f>
        <v>111</v>
      </c>
    </row>
    <row r="119" spans="40:42" x14ac:dyDescent="0.2">
      <c r="AN119" s="46" t="s">
        <v>120</v>
      </c>
      <c r="AO119" s="47" t="s">
        <v>276</v>
      </c>
      <c r="AP119" s="48">
        <f>L2+(111*L4)</f>
        <v>112</v>
      </c>
    </row>
    <row r="120" spans="40:42" x14ac:dyDescent="0.2">
      <c r="AN120" s="46" t="s">
        <v>250</v>
      </c>
      <c r="AO120" s="47" t="s">
        <v>276</v>
      </c>
      <c r="AP120" s="48">
        <f>L2+(112*L4)</f>
        <v>113</v>
      </c>
    </row>
    <row r="121" spans="40:42" x14ac:dyDescent="0.2">
      <c r="AN121" s="46" t="s">
        <v>37</v>
      </c>
      <c r="AO121" s="47" t="s">
        <v>276</v>
      </c>
      <c r="AP121" s="48">
        <f>L2+(113*L4)</f>
        <v>114</v>
      </c>
    </row>
    <row r="122" spans="40:42" x14ac:dyDescent="0.2">
      <c r="AN122" s="46" t="s">
        <v>127</v>
      </c>
      <c r="AO122" s="47" t="s">
        <v>276</v>
      </c>
      <c r="AP122" s="48">
        <f>L2+(114*L4)</f>
        <v>115</v>
      </c>
    </row>
    <row r="123" spans="40:42" x14ac:dyDescent="0.2">
      <c r="AN123" s="46" t="s">
        <v>152</v>
      </c>
      <c r="AO123" s="47" t="s">
        <v>276</v>
      </c>
      <c r="AP123" s="48">
        <f>L2+(115*L4)</f>
        <v>116</v>
      </c>
    </row>
    <row r="124" spans="40:42" x14ac:dyDescent="0.2">
      <c r="AN124" s="46" t="s">
        <v>97</v>
      </c>
      <c r="AO124" s="47" t="s">
        <v>276</v>
      </c>
      <c r="AP124" s="48">
        <f>L2+(116*L4)</f>
        <v>117</v>
      </c>
    </row>
    <row r="125" spans="40:42" x14ac:dyDescent="0.2">
      <c r="AN125" s="46" t="s">
        <v>185</v>
      </c>
      <c r="AO125" s="47" t="s">
        <v>276</v>
      </c>
      <c r="AP125" s="48">
        <f>L2+(117*L4)</f>
        <v>118</v>
      </c>
    </row>
    <row r="126" spans="40:42" x14ac:dyDescent="0.2">
      <c r="AN126" s="46" t="s">
        <v>212</v>
      </c>
      <c r="AO126" s="47" t="s">
        <v>276</v>
      </c>
      <c r="AP126" s="48">
        <f>L2+(118*L4)</f>
        <v>119</v>
      </c>
    </row>
    <row r="127" spans="40:42" x14ac:dyDescent="0.2">
      <c r="AN127" s="46" t="s">
        <v>62</v>
      </c>
      <c r="AO127" s="47" t="s">
        <v>276</v>
      </c>
      <c r="AP127" s="48">
        <f>L2+(119*L4)</f>
        <v>120</v>
      </c>
    </row>
    <row r="128" spans="40:42" x14ac:dyDescent="0.2">
      <c r="AN128" s="46" t="s">
        <v>47</v>
      </c>
      <c r="AO128" s="47" t="s">
        <v>276</v>
      </c>
      <c r="AP128" s="48">
        <f>L2+(120*L4)</f>
        <v>121</v>
      </c>
    </row>
    <row r="129" spans="40:42" x14ac:dyDescent="0.2">
      <c r="AN129" s="46" t="s">
        <v>196</v>
      </c>
      <c r="AO129" s="47" t="s">
        <v>276</v>
      </c>
      <c r="AP129" s="48">
        <f>L2+(121*L4)</f>
        <v>122</v>
      </c>
    </row>
    <row r="130" spans="40:42" x14ac:dyDescent="0.2">
      <c r="AN130" s="46" t="s">
        <v>169</v>
      </c>
      <c r="AO130" s="47" t="s">
        <v>276</v>
      </c>
      <c r="AP130" s="48">
        <f>L2+(122*L4)</f>
        <v>123</v>
      </c>
    </row>
    <row r="131" spans="40:42" x14ac:dyDescent="0.2">
      <c r="AN131" s="46" t="s">
        <v>82</v>
      </c>
      <c r="AO131" s="47" t="s">
        <v>276</v>
      </c>
      <c r="AP131" s="48">
        <f>L2+(123*L4)</f>
        <v>124</v>
      </c>
    </row>
    <row r="132" spans="40:42" x14ac:dyDescent="0.2">
      <c r="AN132" s="46" t="s">
        <v>135</v>
      </c>
      <c r="AO132" s="47" t="s">
        <v>276</v>
      </c>
      <c r="AP132" s="48">
        <f>L2+(124*L4)</f>
        <v>125</v>
      </c>
    </row>
    <row r="133" spans="40:42" x14ac:dyDescent="0.2">
      <c r="AN133" s="46" t="s">
        <v>112</v>
      </c>
      <c r="AO133" s="47" t="s">
        <v>276</v>
      </c>
      <c r="AP133" s="48">
        <f>L2+(125*L4)</f>
        <v>126</v>
      </c>
    </row>
    <row r="134" spans="40:42" x14ac:dyDescent="0.2">
      <c r="AN134" s="46" t="s">
        <v>22</v>
      </c>
      <c r="AO134" s="47" t="s">
        <v>276</v>
      </c>
      <c r="AP134" s="48">
        <f>L2+(126*L4)</f>
        <v>127</v>
      </c>
    </row>
    <row r="135" spans="40:42" x14ac:dyDescent="0.2">
      <c r="AN135" s="46" t="s">
        <v>233</v>
      </c>
      <c r="AO135" s="47" t="s">
        <v>276</v>
      </c>
      <c r="AP135" s="48">
        <f>L2+(127*L4)</f>
        <v>128</v>
      </c>
    </row>
    <row r="136" spans="40:42" x14ac:dyDescent="0.2">
      <c r="AN136" s="46" t="s">
        <v>32</v>
      </c>
      <c r="AO136" s="47" t="s">
        <v>276</v>
      </c>
      <c r="AP136" s="48">
        <f>L2+(128*L4)</f>
        <v>129</v>
      </c>
    </row>
    <row r="137" spans="40:42" x14ac:dyDescent="0.2">
      <c r="AN137" s="46" t="s">
        <v>243</v>
      </c>
      <c r="AO137" s="47" t="s">
        <v>276</v>
      </c>
      <c r="AP137" s="48">
        <f>L2+(129*L4)</f>
        <v>130</v>
      </c>
    </row>
    <row r="138" spans="40:42" x14ac:dyDescent="0.2">
      <c r="AN138" s="46" t="s">
        <v>153</v>
      </c>
      <c r="AO138" s="47" t="s">
        <v>276</v>
      </c>
      <c r="AP138" s="48">
        <f>L2+(130*L4)</f>
        <v>131</v>
      </c>
    </row>
    <row r="139" spans="40:42" x14ac:dyDescent="0.2">
      <c r="AN139" s="46" t="s">
        <v>130</v>
      </c>
      <c r="AO139" s="47" t="s">
        <v>276</v>
      </c>
      <c r="AP139" s="48">
        <f>L2+(131*L4)</f>
        <v>132</v>
      </c>
    </row>
    <row r="140" spans="40:42" x14ac:dyDescent="0.2">
      <c r="AN140" s="46" t="s">
        <v>182</v>
      </c>
      <c r="AO140" s="47" t="s">
        <v>276</v>
      </c>
      <c r="AP140" s="48">
        <f>L2+(132*L4)</f>
        <v>133</v>
      </c>
    </row>
    <row r="141" spans="40:42" x14ac:dyDescent="0.2">
      <c r="AN141" s="46" t="s">
        <v>96</v>
      </c>
      <c r="AO141" s="47" t="s">
        <v>276</v>
      </c>
      <c r="AP141" s="48">
        <f>L2+(133*L4)</f>
        <v>134</v>
      </c>
    </row>
    <row r="142" spans="40:42" x14ac:dyDescent="0.2">
      <c r="AN142" s="46" t="s">
        <v>69</v>
      </c>
      <c r="AO142" s="47" t="s">
        <v>276</v>
      </c>
      <c r="AP142" s="48">
        <f>L2+(134*L4)</f>
        <v>135</v>
      </c>
    </row>
    <row r="143" spans="40:42" x14ac:dyDescent="0.2">
      <c r="AN143" s="46" t="s">
        <v>217</v>
      </c>
      <c r="AO143" s="47" t="s">
        <v>276</v>
      </c>
      <c r="AP143" s="48">
        <f>L2+(135*L4)</f>
        <v>136</v>
      </c>
    </row>
    <row r="144" spans="40:42" x14ac:dyDescent="0.2">
      <c r="AN144" s="46" t="s">
        <v>203</v>
      </c>
      <c r="AO144" s="47" t="s">
        <v>276</v>
      </c>
      <c r="AP144" s="48">
        <f>L2+(136*L4)</f>
        <v>137</v>
      </c>
    </row>
    <row r="145" spans="40:42" x14ac:dyDescent="0.2">
      <c r="AN145" s="46" t="s">
        <v>52</v>
      </c>
      <c r="AO145" s="47" t="s">
        <v>276</v>
      </c>
      <c r="AP145" s="48">
        <f>L2+(137*L4)</f>
        <v>138</v>
      </c>
    </row>
    <row r="146" spans="40:42" x14ac:dyDescent="0.2">
      <c r="AN146" s="46" t="s">
        <v>79</v>
      </c>
      <c r="AO146" s="47" t="s">
        <v>276</v>
      </c>
      <c r="AP146" s="48">
        <f>L2+(138*L4)</f>
        <v>139</v>
      </c>
    </row>
    <row r="147" spans="40:42" x14ac:dyDescent="0.2">
      <c r="AN147" s="46" t="s">
        <v>168</v>
      </c>
      <c r="AO147" s="47" t="s">
        <v>276</v>
      </c>
      <c r="AP147" s="48">
        <f>L2+(139*L4)</f>
        <v>140</v>
      </c>
    </row>
    <row r="148" spans="40:42" x14ac:dyDescent="0.2">
      <c r="AN148" s="46" t="s">
        <v>113</v>
      </c>
      <c r="AO148" s="47" t="s">
        <v>276</v>
      </c>
      <c r="AP148" s="48">
        <f>L2+(140*L4)</f>
        <v>141</v>
      </c>
    </row>
    <row r="149" spans="40:42" x14ac:dyDescent="0.2">
      <c r="AN149" s="46" t="s">
        <v>138</v>
      </c>
      <c r="AO149" s="47" t="s">
        <v>276</v>
      </c>
      <c r="AP149" s="48">
        <f>L2+(141*L4)</f>
        <v>142</v>
      </c>
    </row>
    <row r="150" spans="40:42" x14ac:dyDescent="0.2">
      <c r="AN150" s="46" t="s">
        <v>228</v>
      </c>
      <c r="AO150" s="47" t="s">
        <v>276</v>
      </c>
      <c r="AP150" s="48">
        <f>L2+(142*L4)</f>
        <v>143</v>
      </c>
    </row>
    <row r="151" spans="40:42" x14ac:dyDescent="0.2">
      <c r="AN151" s="46" t="s">
        <v>15</v>
      </c>
      <c r="AO151" s="47" t="s">
        <v>276</v>
      </c>
      <c r="AP151" s="48">
        <f>L2+(143*L4)</f>
        <v>144</v>
      </c>
    </row>
    <row r="152" spans="40:42" x14ac:dyDescent="0.2">
      <c r="AN152" s="46" t="s">
        <v>145</v>
      </c>
      <c r="AO152" s="47" t="s">
        <v>276</v>
      </c>
      <c r="AP152" s="48">
        <f>L2+(144*L4)</f>
        <v>145</v>
      </c>
    </row>
    <row r="153" spans="40:42" x14ac:dyDescent="0.2">
      <c r="AN153" s="46" t="s">
        <v>106</v>
      </c>
      <c r="AO153" s="47" t="s">
        <v>276</v>
      </c>
      <c r="AP153" s="48">
        <f>L2+(145*L4)</f>
        <v>146</v>
      </c>
    </row>
    <row r="154" spans="40:42" x14ac:dyDescent="0.2">
      <c r="AN154" s="46" t="s">
        <v>8</v>
      </c>
      <c r="AO154" s="47" t="s">
        <v>276</v>
      </c>
      <c r="AP154" s="48">
        <f>L2+(146*L4)</f>
        <v>147</v>
      </c>
    </row>
    <row r="155" spans="40:42" x14ac:dyDescent="0.2">
      <c r="AN155" s="46" t="s">
        <v>235</v>
      </c>
      <c r="AO155" s="47" t="s">
        <v>276</v>
      </c>
      <c r="AP155" s="48">
        <f>L2+(147*L4)</f>
        <v>148</v>
      </c>
    </row>
    <row r="156" spans="40:42" x14ac:dyDescent="0.2">
      <c r="AN156" s="46" t="s">
        <v>45</v>
      </c>
      <c r="AO156" s="47" t="s">
        <v>276</v>
      </c>
      <c r="AP156" s="48">
        <f>L2+(148*L4)</f>
        <v>149</v>
      </c>
    </row>
    <row r="157" spans="40:42" x14ac:dyDescent="0.2">
      <c r="AN157" s="46" t="s">
        <v>209</v>
      </c>
      <c r="AO157" s="47" t="s">
        <v>276</v>
      </c>
      <c r="AP157" s="48">
        <f>L2+(149*L4)</f>
        <v>150</v>
      </c>
    </row>
    <row r="158" spans="40:42" x14ac:dyDescent="0.2">
      <c r="AN158" s="46" t="s">
        <v>175</v>
      </c>
      <c r="AO158" s="47" t="s">
        <v>276</v>
      </c>
      <c r="AP158" s="48">
        <f>L2+(150*L4)</f>
        <v>151</v>
      </c>
    </row>
    <row r="159" spans="40:42" x14ac:dyDescent="0.2">
      <c r="AN159" s="46" t="s">
        <v>73</v>
      </c>
      <c r="AO159" s="47" t="s">
        <v>276</v>
      </c>
      <c r="AP159" s="48">
        <f>L2+(151*L4)</f>
        <v>152</v>
      </c>
    </row>
    <row r="160" spans="40:42" x14ac:dyDescent="0.2">
      <c r="AN160" s="46" t="s">
        <v>87</v>
      </c>
      <c r="AO160" s="47" t="s">
        <v>276</v>
      </c>
      <c r="AP160" s="48">
        <f>L2+(152*L4)</f>
        <v>153</v>
      </c>
    </row>
    <row r="161" spans="40:42" x14ac:dyDescent="0.2">
      <c r="AN161" s="46" t="s">
        <v>191</v>
      </c>
      <c r="AO161" s="47" t="s">
        <v>276</v>
      </c>
      <c r="AP161" s="48">
        <f>L2+(153*L4)</f>
        <v>154</v>
      </c>
    </row>
    <row r="162" spans="40:42" x14ac:dyDescent="0.2">
      <c r="AN162" s="46" t="s">
        <v>226</v>
      </c>
      <c r="AO162" s="47" t="s">
        <v>276</v>
      </c>
      <c r="AP162" s="48">
        <f>L2+(154*L4)</f>
        <v>155</v>
      </c>
    </row>
    <row r="163" spans="40:42" x14ac:dyDescent="0.2">
      <c r="AN163" s="46" t="s">
        <v>60</v>
      </c>
      <c r="AO163" s="47" t="s">
        <v>276</v>
      </c>
      <c r="AP163" s="48">
        <f>L2+(155*L4)</f>
        <v>156</v>
      </c>
    </row>
    <row r="164" spans="40:42" x14ac:dyDescent="0.2">
      <c r="AN164" s="46" t="s">
        <v>252</v>
      </c>
      <c r="AO164" s="47" t="s">
        <v>276</v>
      </c>
      <c r="AP164" s="48">
        <f>L2+(156*L4)</f>
        <v>157</v>
      </c>
    </row>
    <row r="165" spans="40:42" x14ac:dyDescent="0.2">
      <c r="AN165" s="46" t="s">
        <v>23</v>
      </c>
      <c r="AO165" s="47" t="s">
        <v>276</v>
      </c>
      <c r="AP165" s="48">
        <f>L2+(157*L4)</f>
        <v>158</v>
      </c>
    </row>
    <row r="166" spans="40:42" x14ac:dyDescent="0.2">
      <c r="AN166" s="46" t="s">
        <v>121</v>
      </c>
      <c r="AO166" s="47" t="s">
        <v>276</v>
      </c>
      <c r="AP166" s="48">
        <f>L2+(158*L4)</f>
        <v>159</v>
      </c>
    </row>
    <row r="167" spans="40:42" x14ac:dyDescent="0.2">
      <c r="AN167" s="46" t="s">
        <v>162</v>
      </c>
      <c r="AO167" s="47" t="s">
        <v>276</v>
      </c>
      <c r="AP167" s="48">
        <f>L2+(159*L4)</f>
        <v>160</v>
      </c>
    </row>
    <row r="168" spans="40:42" x14ac:dyDescent="0.2">
      <c r="AN168" s="46" t="s">
        <v>206</v>
      </c>
      <c r="AO168" s="47" t="s">
        <v>276</v>
      </c>
      <c r="AP168" s="48">
        <f>L2+(160*L4)</f>
        <v>161</v>
      </c>
    </row>
    <row r="169" spans="40:42" x14ac:dyDescent="0.2">
      <c r="AN169" s="46" t="s">
        <v>41</v>
      </c>
      <c r="AO169" s="47" t="s">
        <v>276</v>
      </c>
      <c r="AP169" s="48">
        <f>L2+(161*L4)</f>
        <v>162</v>
      </c>
    </row>
    <row r="170" spans="40:42" x14ac:dyDescent="0.2">
      <c r="AN170" s="46" t="s">
        <v>76</v>
      </c>
      <c r="AO170" s="47" t="s">
        <v>276</v>
      </c>
      <c r="AP170" s="48">
        <f>L2+(162*L4)</f>
        <v>163</v>
      </c>
    </row>
    <row r="171" spans="40:42" x14ac:dyDescent="0.2">
      <c r="AN171" s="46" t="s">
        <v>179</v>
      </c>
      <c r="AO171" s="47" t="s">
        <v>276</v>
      </c>
      <c r="AP171" s="48">
        <f>L2+(163*L4)</f>
        <v>164</v>
      </c>
    </row>
    <row r="172" spans="40:42" x14ac:dyDescent="0.2">
      <c r="AN172" s="46" t="s">
        <v>102</v>
      </c>
      <c r="AO172" s="47" t="s">
        <v>276</v>
      </c>
      <c r="AP172" s="48">
        <f>L2+(164*L4)</f>
        <v>165</v>
      </c>
    </row>
    <row r="173" spans="40:42" x14ac:dyDescent="0.2">
      <c r="AN173" s="46" t="s">
        <v>141</v>
      </c>
      <c r="AO173" s="47" t="s">
        <v>276</v>
      </c>
      <c r="AP173" s="48">
        <f>L2+(165*L4)</f>
        <v>166</v>
      </c>
    </row>
    <row r="174" spans="40:42" x14ac:dyDescent="0.2">
      <c r="AN174" s="46" t="s">
        <v>239</v>
      </c>
      <c r="AO174" s="47" t="s">
        <v>276</v>
      </c>
      <c r="AP174" s="48">
        <f>L2+(166*L4)</f>
        <v>167</v>
      </c>
    </row>
    <row r="175" spans="40:42" x14ac:dyDescent="0.2">
      <c r="AN175" s="46" t="s">
        <v>12</v>
      </c>
      <c r="AO175" s="47" t="s">
        <v>276</v>
      </c>
      <c r="AP175" s="48">
        <f>L2+(167*L4)</f>
        <v>168</v>
      </c>
    </row>
    <row r="176" spans="40:42" x14ac:dyDescent="0.2">
      <c r="AN176" s="46" t="s">
        <v>27</v>
      </c>
      <c r="AO176" s="47" t="s">
        <v>276</v>
      </c>
      <c r="AP176" s="48">
        <f>L2+(168*L4)</f>
        <v>169</v>
      </c>
    </row>
    <row r="177" spans="40:42" x14ac:dyDescent="0.2">
      <c r="AN177" s="46" t="s">
        <v>256</v>
      </c>
      <c r="AO177" s="47" t="s">
        <v>276</v>
      </c>
      <c r="AP177" s="48">
        <f>L2+(169*L4)</f>
        <v>170</v>
      </c>
    </row>
    <row r="178" spans="40:42" x14ac:dyDescent="0.2">
      <c r="AN178" s="46" t="s">
        <v>158</v>
      </c>
      <c r="AO178" s="47" t="s">
        <v>276</v>
      </c>
      <c r="AP178" s="48">
        <f>L2+(170*L4)</f>
        <v>171</v>
      </c>
    </row>
    <row r="179" spans="40:42" x14ac:dyDescent="0.2">
      <c r="AN179" s="46" t="s">
        <v>117</v>
      </c>
      <c r="AO179" s="47" t="s">
        <v>276</v>
      </c>
      <c r="AP179" s="48">
        <f>L2+(171*L4)</f>
        <v>172</v>
      </c>
    </row>
    <row r="180" spans="40:42" x14ac:dyDescent="0.2">
      <c r="AN180" s="46" t="s">
        <v>195</v>
      </c>
      <c r="AO180" s="47" t="s">
        <v>276</v>
      </c>
      <c r="AP180" s="48">
        <f>L2+(172*L4)</f>
        <v>173</v>
      </c>
    </row>
    <row r="181" spans="40:42" x14ac:dyDescent="0.2">
      <c r="AN181" s="46" t="s">
        <v>91</v>
      </c>
      <c r="AO181" s="47" t="s">
        <v>276</v>
      </c>
      <c r="AP181" s="48">
        <f>L2+(173*L4)</f>
        <v>174</v>
      </c>
    </row>
    <row r="182" spans="40:42" x14ac:dyDescent="0.2">
      <c r="AN182" s="46" t="s">
        <v>56</v>
      </c>
      <c r="AO182" s="47" t="s">
        <v>276</v>
      </c>
      <c r="AP182" s="48">
        <f>L2+(174*L4)</f>
        <v>175</v>
      </c>
    </row>
    <row r="183" spans="40:42" x14ac:dyDescent="0.2">
      <c r="AN183" s="46" t="s">
        <v>222</v>
      </c>
      <c r="AO183" s="47" t="s">
        <v>276</v>
      </c>
      <c r="AP183" s="48">
        <f>L2+(175*L4)</f>
        <v>176</v>
      </c>
    </row>
    <row r="184" spans="40:42" x14ac:dyDescent="0.2">
      <c r="AN184" s="46" t="s">
        <v>100</v>
      </c>
      <c r="AO184" s="47" t="s">
        <v>276</v>
      </c>
      <c r="AP184" s="48">
        <f>L2+(176*L4)</f>
        <v>177</v>
      </c>
    </row>
    <row r="185" spans="40:42" x14ac:dyDescent="0.2">
      <c r="AN185" s="46" t="s">
        <v>186</v>
      </c>
      <c r="AO185" s="47" t="s">
        <v>276</v>
      </c>
      <c r="AP185" s="48">
        <f>L2+(177*L4)</f>
        <v>178</v>
      </c>
    </row>
    <row r="186" spans="40:42" x14ac:dyDescent="0.2">
      <c r="AN186" s="46" t="s">
        <v>213</v>
      </c>
      <c r="AO186" s="47" t="s">
        <v>276</v>
      </c>
      <c r="AP186" s="48">
        <f>L2+(178*L4)</f>
        <v>179</v>
      </c>
    </row>
    <row r="187" spans="40:42" x14ac:dyDescent="0.2">
      <c r="AN187" s="46" t="s">
        <v>65</v>
      </c>
      <c r="AO187" s="47" t="s">
        <v>276</v>
      </c>
      <c r="AP187" s="48">
        <f>L2+(179*L4)</f>
        <v>180</v>
      </c>
    </row>
    <row r="188" spans="40:42" x14ac:dyDescent="0.2">
      <c r="AN188" s="46" t="s">
        <v>247</v>
      </c>
      <c r="AO188" s="47" t="s">
        <v>276</v>
      </c>
      <c r="AP188" s="48">
        <f>L2+(180*L4)</f>
        <v>181</v>
      </c>
    </row>
    <row r="189" spans="40:42" x14ac:dyDescent="0.2">
      <c r="AN189" s="46" t="s">
        <v>36</v>
      </c>
      <c r="AO189" s="47" t="s">
        <v>276</v>
      </c>
      <c r="AP189" s="48">
        <f>L2+(181*L4)</f>
        <v>182</v>
      </c>
    </row>
    <row r="190" spans="40:42" x14ac:dyDescent="0.2">
      <c r="AN190" s="46" t="s">
        <v>126</v>
      </c>
      <c r="AO190" s="47" t="s">
        <v>276</v>
      </c>
      <c r="AP190" s="48">
        <f>L2+(182*L4)</f>
        <v>183</v>
      </c>
    </row>
    <row r="191" spans="40:42" x14ac:dyDescent="0.2">
      <c r="AN191" s="46" t="s">
        <v>149</v>
      </c>
      <c r="AO191" s="47" t="s">
        <v>276</v>
      </c>
      <c r="AP191" s="48">
        <f>L2+(183*L4)</f>
        <v>184</v>
      </c>
    </row>
    <row r="192" spans="40:42" x14ac:dyDescent="0.2">
      <c r="AN192" s="46" t="s">
        <v>134</v>
      </c>
      <c r="AO192" s="47" t="s">
        <v>276</v>
      </c>
      <c r="AP192" s="48">
        <f>L2+(184*L4)</f>
        <v>185</v>
      </c>
    </row>
    <row r="193" spans="40:42" x14ac:dyDescent="0.2">
      <c r="AN193" s="46" t="s">
        <v>109</v>
      </c>
      <c r="AO193" s="47" t="s">
        <v>276</v>
      </c>
      <c r="AP193" s="48">
        <f>L2+(185*L4)</f>
        <v>186</v>
      </c>
    </row>
    <row r="194" spans="40:42" x14ac:dyDescent="0.2">
      <c r="AN194" s="46" t="s">
        <v>19</v>
      </c>
      <c r="AO194" s="47" t="s">
        <v>276</v>
      </c>
      <c r="AP194" s="48">
        <f>L2+(186*L4)</f>
        <v>187</v>
      </c>
    </row>
    <row r="195" spans="40:42" x14ac:dyDescent="0.2">
      <c r="AN195" s="46" t="s">
        <v>232</v>
      </c>
      <c r="AO195" s="47" t="s">
        <v>276</v>
      </c>
      <c r="AP195" s="48">
        <f>L2+(187*L4)</f>
        <v>188</v>
      </c>
    </row>
    <row r="196" spans="40:42" x14ac:dyDescent="0.2">
      <c r="AN196" s="46" t="s">
        <v>48</v>
      </c>
      <c r="AO196" s="47" t="s">
        <v>276</v>
      </c>
      <c r="AP196" s="48">
        <f>L2+(188*L4)</f>
        <v>189</v>
      </c>
    </row>
    <row r="197" spans="40:42" x14ac:dyDescent="0.2">
      <c r="AN197" s="46" t="s">
        <v>199</v>
      </c>
      <c r="AO197" s="47" t="s">
        <v>276</v>
      </c>
      <c r="AP197" s="48">
        <f>L2+(189*L4)</f>
        <v>190</v>
      </c>
    </row>
    <row r="198" spans="40:42" x14ac:dyDescent="0.2">
      <c r="AN198" s="46" t="s">
        <v>172</v>
      </c>
      <c r="AO198" s="47" t="s">
        <v>276</v>
      </c>
      <c r="AP198" s="48">
        <f>L2+(190*L4)</f>
        <v>191</v>
      </c>
    </row>
    <row r="199" spans="40:42" x14ac:dyDescent="0.2">
      <c r="AN199" s="46" t="s">
        <v>83</v>
      </c>
      <c r="AO199" s="47" t="s">
        <v>276</v>
      </c>
      <c r="AP199" s="48">
        <f>L2+(191*L4)</f>
        <v>192</v>
      </c>
    </row>
    <row r="200" spans="40:42" x14ac:dyDescent="0.2">
      <c r="AN200" s="46" t="s">
        <v>173</v>
      </c>
      <c r="AO200" s="47" t="s">
        <v>276</v>
      </c>
      <c r="AP200" s="48">
        <f>L2+(192*L4)</f>
        <v>193</v>
      </c>
    </row>
    <row r="201" spans="40:42" x14ac:dyDescent="0.2">
      <c r="AN201" s="46" t="s">
        <v>71</v>
      </c>
      <c r="AO201" s="47" t="s">
        <v>276</v>
      </c>
      <c r="AP201" s="48">
        <f>L2+(193*L4)</f>
        <v>194</v>
      </c>
    </row>
    <row r="202" spans="40:42" x14ac:dyDescent="0.2">
      <c r="AN202" s="46" t="s">
        <v>43</v>
      </c>
      <c r="AO202" s="47" t="s">
        <v>276</v>
      </c>
      <c r="AP202" s="48">
        <f>L2+(194*L4)</f>
        <v>195</v>
      </c>
    </row>
    <row r="203" spans="40:42" x14ac:dyDescent="0.2">
      <c r="AN203" s="46" t="s">
        <v>207</v>
      </c>
      <c r="AO203" s="47" t="s">
        <v>276</v>
      </c>
      <c r="AP203" s="48">
        <f>L2+(195*L4)</f>
        <v>196</v>
      </c>
    </row>
    <row r="204" spans="40:42" x14ac:dyDescent="0.2">
      <c r="AN204" s="46" t="s">
        <v>10</v>
      </c>
      <c r="AO204" s="47" t="s">
        <v>276</v>
      </c>
      <c r="AP204" s="48">
        <f>L2+(196*L4)</f>
        <v>197</v>
      </c>
    </row>
    <row r="205" spans="40:42" x14ac:dyDescent="0.2">
      <c r="AN205" s="46" t="s">
        <v>237</v>
      </c>
      <c r="AO205" s="47" t="s">
        <v>276</v>
      </c>
      <c r="AP205" s="48">
        <f>L2+(197*L4)</f>
        <v>198</v>
      </c>
    </row>
    <row r="206" spans="40:42" x14ac:dyDescent="0.2">
      <c r="AN206" s="46" t="s">
        <v>147</v>
      </c>
      <c r="AO206" s="47" t="s">
        <v>276</v>
      </c>
      <c r="AP206" s="48">
        <f>L2+(198*L4)</f>
        <v>199</v>
      </c>
    </row>
    <row r="207" spans="40:42" x14ac:dyDescent="0.2">
      <c r="AN207" s="46" t="s">
        <v>108</v>
      </c>
      <c r="AO207" s="47" t="s">
        <v>276</v>
      </c>
      <c r="AP207" s="48">
        <f>L2+(199*L4)</f>
        <v>200</v>
      </c>
    </row>
    <row r="208" spans="40:42" x14ac:dyDescent="0.2">
      <c r="AN208" s="46" t="s">
        <v>123</v>
      </c>
      <c r="AO208" s="47" t="s">
        <v>276</v>
      </c>
      <c r="AP208" s="48">
        <f>L2+(200*L4)</f>
        <v>201</v>
      </c>
    </row>
    <row r="209" spans="40:42" x14ac:dyDescent="0.2">
      <c r="AN209" s="46" t="s">
        <v>164</v>
      </c>
      <c r="AO209" s="47" t="s">
        <v>276</v>
      </c>
      <c r="AP209" s="48">
        <f>L2+(201*L4)</f>
        <v>202</v>
      </c>
    </row>
    <row r="210" spans="40:42" x14ac:dyDescent="0.2">
      <c r="AN210" s="46" t="s">
        <v>254</v>
      </c>
      <c r="AO210" s="47" t="s">
        <v>276</v>
      </c>
      <c r="AP210" s="48">
        <f>L2+(202*L4)</f>
        <v>203</v>
      </c>
    </row>
    <row r="211" spans="40:42" x14ac:dyDescent="0.2">
      <c r="AN211" s="46" t="s">
        <v>25</v>
      </c>
      <c r="AO211" s="47" t="s">
        <v>276</v>
      </c>
      <c r="AP211" s="48">
        <f>L2+(203*L4)</f>
        <v>204</v>
      </c>
    </row>
    <row r="212" spans="40:42" x14ac:dyDescent="0.2">
      <c r="AN212" s="46" t="s">
        <v>224</v>
      </c>
      <c r="AO212" s="47" t="s">
        <v>276</v>
      </c>
      <c r="AP212" s="48">
        <f>L2+(204*L4)</f>
        <v>205</v>
      </c>
    </row>
    <row r="213" spans="40:42" x14ac:dyDescent="0.2">
      <c r="AN213" s="46" t="s">
        <v>58</v>
      </c>
      <c r="AO213" s="47" t="s">
        <v>276</v>
      </c>
      <c r="AP213" s="48">
        <f>L2+(205*L4)</f>
        <v>206</v>
      </c>
    </row>
    <row r="214" spans="40:42" x14ac:dyDescent="0.2">
      <c r="AN214" s="46" t="s">
        <v>85</v>
      </c>
      <c r="AO214" s="47" t="s">
        <v>276</v>
      </c>
      <c r="AP214" s="48">
        <f>L2+(206*L4)</f>
        <v>207</v>
      </c>
    </row>
    <row r="215" spans="40:42" x14ac:dyDescent="0.2">
      <c r="AN215" s="46" t="s">
        <v>189</v>
      </c>
      <c r="AO215" s="47" t="s">
        <v>276</v>
      </c>
      <c r="AP215" s="48">
        <f>L2+(207*L4)</f>
        <v>208</v>
      </c>
    </row>
    <row r="216" spans="40:42" x14ac:dyDescent="0.2">
      <c r="AN216" s="46" t="s">
        <v>67</v>
      </c>
      <c r="AO216" s="47" t="s">
        <v>276</v>
      </c>
      <c r="AP216" s="48">
        <f>L2+(208*L4)</f>
        <v>209</v>
      </c>
    </row>
    <row r="217" spans="40:42" x14ac:dyDescent="0.2">
      <c r="AN217" s="46" t="s">
        <v>215</v>
      </c>
      <c r="AO217" s="47" t="s">
        <v>276</v>
      </c>
      <c r="AP217" s="48">
        <f>L2+(209*L4)</f>
        <v>210</v>
      </c>
    </row>
    <row r="218" spans="40:42" x14ac:dyDescent="0.2">
      <c r="AN218" s="46" t="s">
        <v>180</v>
      </c>
      <c r="AO218" s="47" t="s">
        <v>276</v>
      </c>
      <c r="AP218" s="48">
        <f>L2+(210*L4)</f>
        <v>211</v>
      </c>
    </row>
    <row r="219" spans="40:42" x14ac:dyDescent="0.2">
      <c r="AN219" s="46" t="s">
        <v>94</v>
      </c>
      <c r="AO219" s="47" t="s">
        <v>276</v>
      </c>
      <c r="AP219" s="48">
        <f>L2+(211*L4)</f>
        <v>212</v>
      </c>
    </row>
    <row r="220" spans="40:42" x14ac:dyDescent="0.2">
      <c r="AN220" s="46" t="s">
        <v>155</v>
      </c>
      <c r="AO220" s="47" t="s">
        <v>276</v>
      </c>
      <c r="AP220" s="48">
        <f>L2+(212*L4)</f>
        <v>213</v>
      </c>
    </row>
    <row r="221" spans="40:42" x14ac:dyDescent="0.2">
      <c r="AN221" s="46" t="s">
        <v>132</v>
      </c>
      <c r="AO221" s="47" t="s">
        <v>276</v>
      </c>
      <c r="AP221" s="48">
        <f>L2+(213*L4)</f>
        <v>214</v>
      </c>
    </row>
    <row r="222" spans="40:42" x14ac:dyDescent="0.2">
      <c r="AN222" s="46" t="s">
        <v>34</v>
      </c>
      <c r="AO222" s="47" t="s">
        <v>276</v>
      </c>
      <c r="AP222" s="48">
        <f>L2+(214*L4)</f>
        <v>215</v>
      </c>
    </row>
    <row r="223" spans="40:42" x14ac:dyDescent="0.2">
      <c r="AN223" s="46" t="s">
        <v>245</v>
      </c>
      <c r="AO223" s="47" t="s">
        <v>276</v>
      </c>
      <c r="AP223" s="48">
        <f>L2+(215*L4)</f>
        <v>216</v>
      </c>
    </row>
    <row r="224" spans="40:42" x14ac:dyDescent="0.2">
      <c r="AN224" s="46" t="s">
        <v>230</v>
      </c>
      <c r="AO224" s="47" t="s">
        <v>276</v>
      </c>
      <c r="AP224" s="48">
        <f>L2+(216*L4)</f>
        <v>217</v>
      </c>
    </row>
    <row r="225" spans="40:42" x14ac:dyDescent="0.2">
      <c r="AN225" s="46" t="s">
        <v>17</v>
      </c>
      <c r="AO225" s="47" t="s">
        <v>276</v>
      </c>
      <c r="AP225" s="48">
        <f>L2+(217*L4)</f>
        <v>218</v>
      </c>
    </row>
    <row r="226" spans="40:42" x14ac:dyDescent="0.2">
      <c r="AN226" s="46" t="s">
        <v>115</v>
      </c>
      <c r="AO226" s="47" t="s">
        <v>276</v>
      </c>
      <c r="AP226" s="48">
        <f>L2+(218*L4)</f>
        <v>219</v>
      </c>
    </row>
    <row r="227" spans="40:42" x14ac:dyDescent="0.2">
      <c r="AN227" s="46" t="s">
        <v>140</v>
      </c>
      <c r="AO227" s="47" t="s">
        <v>276</v>
      </c>
      <c r="AP227" s="48">
        <f>L2+(219*L4)</f>
        <v>220</v>
      </c>
    </row>
    <row r="228" spans="40:42" x14ac:dyDescent="0.2">
      <c r="AN228" s="46" t="s">
        <v>77</v>
      </c>
      <c r="AO228" s="47" t="s">
        <v>276</v>
      </c>
      <c r="AP228" s="48">
        <f>L2+(220*L4)</f>
        <v>221</v>
      </c>
    </row>
    <row r="229" spans="40:42" x14ac:dyDescent="0.2">
      <c r="AN229" s="46" t="s">
        <v>166</v>
      </c>
      <c r="AO229" s="47" t="s">
        <v>276</v>
      </c>
      <c r="AP229" s="48">
        <f>L2+(221*L4)</f>
        <v>222</v>
      </c>
    </row>
    <row r="230" spans="40:42" x14ac:dyDescent="0.2">
      <c r="AN230" s="46" t="s">
        <v>201</v>
      </c>
      <c r="AO230" s="47" t="s">
        <v>276</v>
      </c>
      <c r="AP230" s="48">
        <f>L2+(222*L4)</f>
        <v>223</v>
      </c>
    </row>
    <row r="231" spans="40:42" x14ac:dyDescent="0.2">
      <c r="AN231" s="46" t="s">
        <v>50</v>
      </c>
      <c r="AO231" s="47" t="s">
        <v>276</v>
      </c>
      <c r="AP231" s="48">
        <f>L2+(223*L4)</f>
        <v>224</v>
      </c>
    </row>
    <row r="232" spans="40:42" x14ac:dyDescent="0.2">
      <c r="AN232" s="46" t="s">
        <v>128</v>
      </c>
      <c r="AO232" s="47" t="s">
        <v>276</v>
      </c>
      <c r="AP232" s="48">
        <f>L2+(224*L4)</f>
        <v>225</v>
      </c>
    </row>
    <row r="233" spans="40:42" x14ac:dyDescent="0.2">
      <c r="AN233" s="46" t="s">
        <v>151</v>
      </c>
      <c r="AO233" s="47" t="s">
        <v>276</v>
      </c>
      <c r="AP233" s="48">
        <f>L2+(225*L4)</f>
        <v>226</v>
      </c>
    </row>
    <row r="234" spans="40:42" x14ac:dyDescent="0.2">
      <c r="AN234" s="46" t="s">
        <v>249</v>
      </c>
      <c r="AO234" s="47" t="s">
        <v>276</v>
      </c>
      <c r="AP234" s="48">
        <f>L2+(226*L4)</f>
        <v>227</v>
      </c>
    </row>
    <row r="235" spans="40:42" x14ac:dyDescent="0.2">
      <c r="AN235" s="46" t="s">
        <v>38</v>
      </c>
      <c r="AO235" s="47" t="s">
        <v>276</v>
      </c>
      <c r="AP235" s="48">
        <f>L2+(227*L4)</f>
        <v>228</v>
      </c>
    </row>
    <row r="236" spans="40:42" x14ac:dyDescent="0.2">
      <c r="AN236" s="46" t="s">
        <v>211</v>
      </c>
      <c r="AO236" s="47" t="s">
        <v>276</v>
      </c>
      <c r="AP236" s="48">
        <f>L2+(228*L4)</f>
        <v>229</v>
      </c>
    </row>
    <row r="237" spans="40:42" x14ac:dyDescent="0.2">
      <c r="AN237" s="46" t="s">
        <v>63</v>
      </c>
      <c r="AO237" s="47" t="s">
        <v>276</v>
      </c>
      <c r="AP237" s="48">
        <f>L2+(229*L4)</f>
        <v>230</v>
      </c>
    </row>
    <row r="238" spans="40:42" x14ac:dyDescent="0.2">
      <c r="AN238" s="46" t="s">
        <v>98</v>
      </c>
      <c r="AO238" s="47" t="s">
        <v>276</v>
      </c>
      <c r="AP238" s="48">
        <f>L2+(230*L4)</f>
        <v>231</v>
      </c>
    </row>
    <row r="239" spans="40:42" x14ac:dyDescent="0.2">
      <c r="AN239" s="46" t="s">
        <v>184</v>
      </c>
      <c r="AO239" s="47" t="s">
        <v>276</v>
      </c>
      <c r="AP239" s="48">
        <f>L2+(231*L4)</f>
        <v>232</v>
      </c>
    </row>
    <row r="240" spans="40:42" x14ac:dyDescent="0.2">
      <c r="AN240" s="46" t="s">
        <v>170</v>
      </c>
      <c r="AO240" s="47" t="s">
        <v>276</v>
      </c>
      <c r="AP240" s="48">
        <f>L2+(232*L4)</f>
        <v>233</v>
      </c>
    </row>
    <row r="241" spans="40:42" x14ac:dyDescent="0.2">
      <c r="AN241" s="46" t="s">
        <v>81</v>
      </c>
      <c r="AO241" s="47" t="s">
        <v>276</v>
      </c>
      <c r="AP241" s="48">
        <f>L2+(233*L4)</f>
        <v>234</v>
      </c>
    </row>
    <row r="242" spans="40:42" x14ac:dyDescent="0.2">
      <c r="AN242" s="46" t="s">
        <v>46</v>
      </c>
      <c r="AO242" s="47" t="s">
        <v>276</v>
      </c>
      <c r="AP242" s="48">
        <f>L2+(234*L4)</f>
        <v>235</v>
      </c>
    </row>
    <row r="243" spans="40:42" x14ac:dyDescent="0.2">
      <c r="AN243" s="46" t="s">
        <v>197</v>
      </c>
      <c r="AO243" s="47" t="s">
        <v>276</v>
      </c>
      <c r="AP243" s="48">
        <f>L2+(235*L4)</f>
        <v>236</v>
      </c>
    </row>
    <row r="244" spans="40:42" x14ac:dyDescent="0.2">
      <c r="AN244" s="46" t="s">
        <v>21</v>
      </c>
      <c r="AO244" s="47" t="s">
        <v>276</v>
      </c>
      <c r="AP244" s="48">
        <f>L2+(236*L4)</f>
        <v>237</v>
      </c>
    </row>
    <row r="245" spans="40:42" x14ac:dyDescent="0.2">
      <c r="AN245" s="46" t="s">
        <v>234</v>
      </c>
      <c r="AO245" s="47" t="s">
        <v>276</v>
      </c>
      <c r="AP245" s="48">
        <f>L2+(237*L4)</f>
        <v>238</v>
      </c>
    </row>
    <row r="246" spans="40:42" x14ac:dyDescent="0.2">
      <c r="AN246" s="46" t="s">
        <v>136</v>
      </c>
      <c r="AO246" s="47" t="s">
        <v>276</v>
      </c>
      <c r="AP246" s="48">
        <f>L2+(238*L4)</f>
        <v>239</v>
      </c>
    </row>
    <row r="247" spans="40:42" x14ac:dyDescent="0.2">
      <c r="AN247" s="46" t="s">
        <v>111</v>
      </c>
      <c r="AO247" s="47" t="s">
        <v>276</v>
      </c>
      <c r="AP247" s="48">
        <f>L2+(239*L4)</f>
        <v>240</v>
      </c>
    </row>
    <row r="248" spans="40:42" x14ac:dyDescent="0.2">
      <c r="AN248" s="46" t="s">
        <v>241</v>
      </c>
      <c r="AO248" s="47" t="s">
        <v>276</v>
      </c>
      <c r="AP248" s="48">
        <f>L2+(240*L4)</f>
        <v>241</v>
      </c>
    </row>
    <row r="249" spans="40:42" x14ac:dyDescent="0.2">
      <c r="AN249" s="46" t="s">
        <v>14</v>
      </c>
      <c r="AO249" s="47" t="s">
        <v>276</v>
      </c>
      <c r="AP249" s="48">
        <f>L2+(241*L4)</f>
        <v>242</v>
      </c>
    </row>
    <row r="250" spans="40:42" x14ac:dyDescent="0.2">
      <c r="AN250" s="46" t="s">
        <v>104</v>
      </c>
      <c r="AO250" s="47" t="s">
        <v>276</v>
      </c>
      <c r="AP250" s="48">
        <f>L2+(242*L4)</f>
        <v>243</v>
      </c>
    </row>
    <row r="251" spans="40:42" x14ac:dyDescent="0.2">
      <c r="AN251" s="46" t="s">
        <v>143</v>
      </c>
      <c r="AO251" s="47" t="s">
        <v>276</v>
      </c>
      <c r="AP251" s="48">
        <f>L2+(243*L4)</f>
        <v>244</v>
      </c>
    </row>
    <row r="252" spans="40:42" x14ac:dyDescent="0.2">
      <c r="AN252" s="46" t="s">
        <v>75</v>
      </c>
      <c r="AO252" s="47" t="s">
        <v>276</v>
      </c>
      <c r="AP252" s="48">
        <f>L2+(244*L4)</f>
        <v>245</v>
      </c>
    </row>
    <row r="253" spans="40:42" x14ac:dyDescent="0.2">
      <c r="AN253" s="46" t="s">
        <v>177</v>
      </c>
      <c r="AO253" s="47" t="s">
        <v>276</v>
      </c>
      <c r="AP253" s="48">
        <f>L2+(245*L4)</f>
        <v>246</v>
      </c>
    </row>
    <row r="254" spans="40:42" x14ac:dyDescent="0.2">
      <c r="AN254" s="46" t="s">
        <v>204</v>
      </c>
      <c r="AO254" s="47" t="s">
        <v>276</v>
      </c>
      <c r="AP254" s="48">
        <f>L2+(246*L4)</f>
        <v>247</v>
      </c>
    </row>
    <row r="255" spans="40:42" x14ac:dyDescent="0.2">
      <c r="AN255" s="46" t="s">
        <v>40</v>
      </c>
      <c r="AO255" s="47" t="s">
        <v>276</v>
      </c>
      <c r="AP255" s="48">
        <f>L2+(247*L4)</f>
        <v>248</v>
      </c>
    </row>
    <row r="256" spans="40:42" x14ac:dyDescent="0.2">
      <c r="AN256" s="46" t="s">
        <v>54</v>
      </c>
      <c r="AO256" s="47" t="s">
        <v>276</v>
      </c>
      <c r="AP256" s="48">
        <f>L2+(248*L4)</f>
        <v>249</v>
      </c>
    </row>
    <row r="257" spans="40:42" x14ac:dyDescent="0.2">
      <c r="AN257" s="46" t="s">
        <v>220</v>
      </c>
      <c r="AO257" s="47" t="s">
        <v>276</v>
      </c>
      <c r="AP257" s="48">
        <f>L2+(249*L4)</f>
        <v>250</v>
      </c>
    </row>
    <row r="258" spans="40:42" x14ac:dyDescent="0.2">
      <c r="AN258" s="46" t="s">
        <v>193</v>
      </c>
      <c r="AO258" s="47" t="s">
        <v>276</v>
      </c>
      <c r="AP258" s="48">
        <f>L2+(250*L4)</f>
        <v>251</v>
      </c>
    </row>
    <row r="259" spans="40:42" x14ac:dyDescent="0.2">
      <c r="AN259" s="46" t="s">
        <v>89</v>
      </c>
      <c r="AO259" s="47" t="s">
        <v>276</v>
      </c>
      <c r="AP259" s="48">
        <f>L2+(251*L4)</f>
        <v>252</v>
      </c>
    </row>
    <row r="260" spans="40:42" x14ac:dyDescent="0.2">
      <c r="AN260" s="46" t="s">
        <v>160</v>
      </c>
      <c r="AO260" s="47" t="s">
        <v>276</v>
      </c>
      <c r="AP260" s="48">
        <f>L2+(252*L4)</f>
        <v>253</v>
      </c>
    </row>
    <row r="261" spans="40:42" x14ac:dyDescent="0.2">
      <c r="AN261" s="46" t="s">
        <v>119</v>
      </c>
      <c r="AO261" s="47" t="s">
        <v>276</v>
      </c>
      <c r="AP261" s="48">
        <f>L2+(253*L4)</f>
        <v>254</v>
      </c>
    </row>
    <row r="262" spans="40:42" x14ac:dyDescent="0.2">
      <c r="AN262" s="46" t="s">
        <v>29</v>
      </c>
      <c r="AO262" s="47" t="s">
        <v>276</v>
      </c>
      <c r="AP262" s="48">
        <f>L2+(254*L4)</f>
        <v>255</v>
      </c>
    </row>
    <row r="263" spans="40:42" x14ac:dyDescent="0.2">
      <c r="AN263" s="49" t="s">
        <v>258</v>
      </c>
      <c r="AO263" s="50" t="s">
        <v>276</v>
      </c>
      <c r="AP263" s="51">
        <f>L2+(255*L4)</f>
        <v>256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B23:P24 R7:S22 Q23:Q24 R31:S46 R55:S70 R79:S9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08CC3-44AB-4A0E-8A35-1A6485BCCA73}">
  <sheetPr>
    <tabColor rgb="FFFFC000"/>
  </sheetPr>
  <dimension ref="A1:AP265"/>
  <sheetViews>
    <sheetView workbookViewId="0">
      <pane xSplit="1" ySplit="6" topLeftCell="B7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18" width="7.7109375" style="2" customWidth="1"/>
    <col min="19" max="19" width="8.7109375" style="2" customWidth="1"/>
    <col min="20" max="20" width="9.7109375" style="2" customWidth="1"/>
    <col min="21" max="21" width="7.7109375" style="2" customWidth="1"/>
    <col min="22" max="38" width="5.7109375" style="2" customWidth="1"/>
    <col min="39" max="39" width="9.140625" style="2"/>
    <col min="40" max="40" width="4.7109375" style="42" customWidth="1"/>
    <col min="41" max="41" width="4.7109375" style="2" customWidth="1"/>
    <col min="42" max="42" width="5.7109375" style="2" customWidth="1"/>
    <col min="43" max="16384" width="9.140625" style="2"/>
  </cols>
  <sheetData>
    <row r="1" spans="1:42" s="1" customFormat="1" ht="21" x14ac:dyDescent="0.35">
      <c r="A1" s="26"/>
      <c r="B1" s="28" t="s">
        <v>324</v>
      </c>
      <c r="C1" s="27"/>
      <c r="D1" s="27"/>
      <c r="E1" s="27"/>
      <c r="F1" s="27"/>
      <c r="G1" s="27"/>
      <c r="H1" s="27"/>
      <c r="I1" s="27"/>
      <c r="J1" s="26"/>
      <c r="K1" s="31"/>
      <c r="L1" s="31"/>
      <c r="M1" s="32"/>
      <c r="N1" s="32"/>
      <c r="O1" s="33"/>
      <c r="P1" s="19"/>
      <c r="Q1" s="19"/>
      <c r="R1" s="19"/>
      <c r="S1" s="19"/>
      <c r="T1" s="19"/>
      <c r="U1" s="19"/>
      <c r="V1" s="19"/>
      <c r="W1" s="19"/>
      <c r="X1" s="19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N1" s="39"/>
    </row>
    <row r="2" spans="1:42" x14ac:dyDescent="0.2">
      <c r="A2" s="26"/>
      <c r="B2" s="29" t="s">
        <v>323</v>
      </c>
      <c r="C2" s="27"/>
      <c r="D2" s="27"/>
      <c r="E2" s="27"/>
      <c r="F2" s="27"/>
      <c r="G2" s="27"/>
      <c r="H2" s="27"/>
      <c r="I2" s="27"/>
      <c r="J2" s="27"/>
      <c r="K2" s="20" t="s">
        <v>264</v>
      </c>
      <c r="L2" s="21">
        <v>1</v>
      </c>
      <c r="M2" s="19"/>
      <c r="N2" s="22" t="s">
        <v>265</v>
      </c>
      <c r="O2" s="19"/>
      <c r="P2" s="23" t="s">
        <v>266</v>
      </c>
      <c r="Q2" s="23"/>
      <c r="R2" s="20" t="s">
        <v>270</v>
      </c>
      <c r="S2" s="43">
        <f>SUM(AP8:AP263)/Z2</f>
        <v>2056</v>
      </c>
      <c r="T2" s="19"/>
      <c r="U2" s="19" t="s">
        <v>271</v>
      </c>
      <c r="V2" s="19"/>
      <c r="W2" s="19"/>
      <c r="X2" s="19"/>
      <c r="Y2" s="32" t="s">
        <v>275</v>
      </c>
      <c r="Z2" s="33">
        <v>16</v>
      </c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34"/>
      <c r="AN2" s="40"/>
      <c r="AO2" s="35"/>
    </row>
    <row r="3" spans="1:42" x14ac:dyDescent="0.2">
      <c r="A3" s="26"/>
      <c r="B3" s="29"/>
      <c r="C3" s="27"/>
      <c r="D3" s="27"/>
      <c r="E3" s="27"/>
      <c r="F3" s="27"/>
      <c r="G3" s="27"/>
      <c r="H3" s="31" t="s">
        <v>274</v>
      </c>
      <c r="I3" s="31"/>
      <c r="J3" s="27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34"/>
      <c r="AN3" s="40"/>
      <c r="AO3" s="35"/>
    </row>
    <row r="4" spans="1:42" x14ac:dyDescent="0.2">
      <c r="A4" s="26"/>
      <c r="B4" s="30"/>
      <c r="C4" s="27"/>
      <c r="D4" s="27"/>
      <c r="E4" s="27"/>
      <c r="F4" s="27"/>
      <c r="G4" s="27"/>
      <c r="H4" s="27"/>
      <c r="I4" s="27"/>
      <c r="J4" s="27"/>
      <c r="K4" s="20" t="s">
        <v>267</v>
      </c>
      <c r="L4" s="21">
        <v>1</v>
      </c>
      <c r="M4" s="19"/>
      <c r="N4" s="22" t="s">
        <v>268</v>
      </c>
      <c r="O4" s="19"/>
      <c r="P4" s="22" t="s">
        <v>269</v>
      </c>
      <c r="Q4" s="22"/>
      <c r="R4" s="20" t="s">
        <v>270</v>
      </c>
      <c r="S4" s="24">
        <f>0.5*Z2*(2*L2+L4*(Z2^2-1))</f>
        <v>2056</v>
      </c>
      <c r="T4" s="19"/>
      <c r="U4" s="22" t="s">
        <v>272</v>
      </c>
      <c r="V4" s="22"/>
      <c r="W4" s="19"/>
      <c r="X4" s="19"/>
      <c r="Y4" s="27"/>
      <c r="Z4" s="27"/>
      <c r="AA4" s="27"/>
      <c r="AB4" s="27"/>
      <c r="AC4" s="27"/>
      <c r="AD4" s="63" t="s">
        <v>288</v>
      </c>
      <c r="AE4" s="27"/>
      <c r="AF4" s="27"/>
      <c r="AG4" s="27"/>
      <c r="AH4" s="27"/>
      <c r="AI4" s="27"/>
      <c r="AJ4" s="27"/>
      <c r="AK4" s="27"/>
      <c r="AL4" s="27"/>
      <c r="AM4" s="34"/>
      <c r="AN4" s="40"/>
      <c r="AO4" s="35"/>
    </row>
    <row r="5" spans="1:42" x14ac:dyDescent="0.2">
      <c r="A5" s="26"/>
      <c r="B5" s="30" t="s">
        <v>289</v>
      </c>
      <c r="C5" s="27"/>
      <c r="D5" s="27"/>
      <c r="E5" s="27"/>
      <c r="F5" s="27"/>
      <c r="G5" s="27"/>
      <c r="H5" s="27"/>
      <c r="I5" s="27"/>
      <c r="J5" s="27"/>
      <c r="K5" s="19"/>
      <c r="L5" s="19"/>
      <c r="M5" s="19"/>
      <c r="N5" s="19"/>
      <c r="O5" s="19"/>
      <c r="P5" s="19"/>
      <c r="Q5" s="19"/>
      <c r="R5" s="19"/>
      <c r="S5" s="19"/>
      <c r="T5" s="19"/>
      <c r="U5" s="25" t="s">
        <v>273</v>
      </c>
      <c r="V5" s="19"/>
      <c r="W5" s="19"/>
      <c r="X5" s="19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34"/>
      <c r="AN5" s="40"/>
      <c r="AO5" s="35"/>
    </row>
    <row r="6" spans="1:42" s="1" customFormat="1" x14ac:dyDescent="0.2">
      <c r="B6" s="1">
        <v>1</v>
      </c>
      <c r="C6" s="1">
        <v>2</v>
      </c>
      <c r="D6" s="1">
        <v>3</v>
      </c>
      <c r="E6" s="1">
        <v>4</v>
      </c>
      <c r="F6" s="1">
        <v>5</v>
      </c>
      <c r="G6" s="1">
        <v>6</v>
      </c>
      <c r="H6" s="1">
        <v>7</v>
      </c>
      <c r="I6" s="1">
        <v>8</v>
      </c>
      <c r="J6" s="1">
        <v>9</v>
      </c>
      <c r="K6" s="1">
        <v>10</v>
      </c>
      <c r="L6" s="1">
        <v>11</v>
      </c>
      <c r="M6" s="1">
        <v>12</v>
      </c>
      <c r="N6" s="1">
        <v>13</v>
      </c>
      <c r="O6" s="1">
        <v>14</v>
      </c>
      <c r="P6" s="1">
        <v>15</v>
      </c>
      <c r="Q6" s="1">
        <v>16</v>
      </c>
      <c r="R6" s="4" t="s">
        <v>0</v>
      </c>
      <c r="S6" s="4" t="s">
        <v>1</v>
      </c>
      <c r="T6" s="4" t="s">
        <v>2</v>
      </c>
      <c r="W6" s="1">
        <v>1</v>
      </c>
      <c r="X6" s="1">
        <v>2</v>
      </c>
      <c r="Y6" s="1">
        <v>3</v>
      </c>
      <c r="Z6" s="1">
        <v>4</v>
      </c>
      <c r="AA6" s="1">
        <v>5</v>
      </c>
      <c r="AB6" s="1">
        <v>6</v>
      </c>
      <c r="AC6" s="1">
        <v>7</v>
      </c>
      <c r="AD6" s="1">
        <v>8</v>
      </c>
      <c r="AE6" s="1">
        <v>9</v>
      </c>
      <c r="AF6" s="1">
        <v>10</v>
      </c>
      <c r="AG6" s="1">
        <v>11</v>
      </c>
      <c r="AH6" s="1">
        <v>12</v>
      </c>
      <c r="AI6" s="1">
        <v>13</v>
      </c>
      <c r="AJ6" s="1">
        <v>14</v>
      </c>
      <c r="AK6" s="1">
        <v>15</v>
      </c>
      <c r="AL6" s="1">
        <v>16</v>
      </c>
      <c r="AN6" s="39"/>
    </row>
    <row r="7" spans="1:42" x14ac:dyDescent="0.2">
      <c r="A7" s="1">
        <v>1</v>
      </c>
      <c r="B7" s="5">
        <f>AP256</f>
        <v>249</v>
      </c>
      <c r="C7" s="6">
        <f>AP158</f>
        <v>151</v>
      </c>
      <c r="D7" s="6">
        <f>AP237</f>
        <v>230</v>
      </c>
      <c r="E7" s="6">
        <f>AP147</f>
        <v>140</v>
      </c>
      <c r="F7" s="6">
        <f>AP71</f>
        <v>64</v>
      </c>
      <c r="G7" s="6">
        <f>AP89</f>
        <v>82</v>
      </c>
      <c r="H7" s="6">
        <f>AP42</f>
        <v>35</v>
      </c>
      <c r="I7" s="6">
        <f>AP84</f>
        <v>77</v>
      </c>
      <c r="J7" s="6">
        <f>AP184</f>
        <v>177</v>
      </c>
      <c r="K7" s="6">
        <f>AP230</f>
        <v>223</v>
      </c>
      <c r="L7" s="6">
        <f>AP181</f>
        <v>174</v>
      </c>
      <c r="M7" s="6">
        <f>AP203</f>
        <v>196</v>
      </c>
      <c r="N7" s="6">
        <f>AP127</f>
        <v>120</v>
      </c>
      <c r="O7" s="6">
        <f>AP33</f>
        <v>26</v>
      </c>
      <c r="P7" s="6">
        <f>AP114</f>
        <v>107</v>
      </c>
      <c r="Q7" s="7">
        <f>AP12</f>
        <v>5</v>
      </c>
      <c r="R7" s="2">
        <f>SUM(B7:Q7)</f>
        <v>2056</v>
      </c>
      <c r="S7" s="2">
        <f>SUMSQ(B7:Q7)</f>
        <v>351576</v>
      </c>
      <c r="V7" s="1">
        <v>1</v>
      </c>
      <c r="W7" s="153" t="s">
        <v>54</v>
      </c>
      <c r="X7" s="90" t="s">
        <v>175</v>
      </c>
      <c r="Y7" s="90" t="s">
        <v>63</v>
      </c>
      <c r="Z7" s="90" t="s">
        <v>168</v>
      </c>
      <c r="AA7" s="90" t="s">
        <v>92</v>
      </c>
      <c r="AB7" s="90" t="s">
        <v>208</v>
      </c>
      <c r="AC7" s="90" t="s">
        <v>99</v>
      </c>
      <c r="AD7" s="90" t="s">
        <v>200</v>
      </c>
      <c r="AE7" s="90" t="s">
        <v>100</v>
      </c>
      <c r="AF7" s="90" t="s">
        <v>201</v>
      </c>
      <c r="AG7" s="90" t="s">
        <v>91</v>
      </c>
      <c r="AH7" s="90" t="s">
        <v>207</v>
      </c>
      <c r="AI7" s="90" t="s">
        <v>62</v>
      </c>
      <c r="AJ7" s="90" t="s">
        <v>167</v>
      </c>
      <c r="AK7" s="90" t="s">
        <v>55</v>
      </c>
      <c r="AL7" s="95" t="s">
        <v>176</v>
      </c>
      <c r="AN7" s="44"/>
      <c r="AO7" s="52" t="s">
        <v>277</v>
      </c>
      <c r="AP7" s="45"/>
    </row>
    <row r="8" spans="1:42" x14ac:dyDescent="0.2">
      <c r="A8" s="1">
        <v>2</v>
      </c>
      <c r="B8" s="8">
        <f>AP223</f>
        <v>216</v>
      </c>
      <c r="C8" s="9">
        <f>AP193</f>
        <v>186</v>
      </c>
      <c r="D8" s="9">
        <f>AP210</f>
        <v>203</v>
      </c>
      <c r="E8" s="9">
        <f>AP172</f>
        <v>165</v>
      </c>
      <c r="F8" s="9">
        <f>AP24</f>
        <v>17</v>
      </c>
      <c r="G8" s="9">
        <f>AP134</f>
        <v>127</v>
      </c>
      <c r="H8" s="9">
        <f>AP21</f>
        <v>14</v>
      </c>
      <c r="I8" s="9">
        <f>AP107</f>
        <v>100</v>
      </c>
      <c r="J8" s="9">
        <f>AP167</f>
        <v>160</v>
      </c>
      <c r="K8" s="9">
        <f>AP249</f>
        <v>242</v>
      </c>
      <c r="L8" s="9">
        <f>AP138</f>
        <v>131</v>
      </c>
      <c r="M8" s="9">
        <f>AP244</f>
        <v>237</v>
      </c>
      <c r="N8" s="9">
        <f>AP96</f>
        <v>89</v>
      </c>
      <c r="O8" s="9">
        <f>AP62</f>
        <v>55</v>
      </c>
      <c r="P8" s="9">
        <f>AP77</f>
        <v>70</v>
      </c>
      <c r="Q8" s="10">
        <f>AP51</f>
        <v>44</v>
      </c>
      <c r="R8" s="2">
        <f t="shared" ref="R8:R22" si="0">SUM(B8:Q8)</f>
        <v>2056</v>
      </c>
      <c r="S8" s="2">
        <f t="shared" ref="S8:S22" si="1">SUMSQ(B8:Q8)</f>
        <v>351576</v>
      </c>
      <c r="V8" s="1">
        <v>2</v>
      </c>
      <c r="W8" s="96" t="s">
        <v>245</v>
      </c>
      <c r="X8" s="98" t="s">
        <v>109</v>
      </c>
      <c r="Y8" s="98" t="s">
        <v>254</v>
      </c>
      <c r="Z8" s="98" t="s">
        <v>102</v>
      </c>
      <c r="AA8" s="98" t="s">
        <v>154</v>
      </c>
      <c r="AB8" s="98" t="s">
        <v>22</v>
      </c>
      <c r="AC8" s="98" t="s">
        <v>161</v>
      </c>
      <c r="AD8" s="98" t="s">
        <v>13</v>
      </c>
      <c r="AE8" s="98" t="s">
        <v>162</v>
      </c>
      <c r="AF8" s="98" t="s">
        <v>14</v>
      </c>
      <c r="AG8" s="98" t="s">
        <v>153</v>
      </c>
      <c r="AH8" s="98" t="s">
        <v>21</v>
      </c>
      <c r="AI8" s="98" t="s">
        <v>253</v>
      </c>
      <c r="AJ8" s="98" t="s">
        <v>101</v>
      </c>
      <c r="AK8" s="98" t="s">
        <v>246</v>
      </c>
      <c r="AL8" s="104" t="s">
        <v>110</v>
      </c>
      <c r="AN8" s="46" t="s">
        <v>7</v>
      </c>
      <c r="AO8" s="47" t="s">
        <v>276</v>
      </c>
      <c r="AP8" s="48">
        <f>L2+(0*L4)</f>
        <v>1</v>
      </c>
    </row>
    <row r="9" spans="1:42" x14ac:dyDescent="0.2">
      <c r="A9" s="1">
        <v>3</v>
      </c>
      <c r="B9" s="8">
        <f>AP46</f>
        <v>39</v>
      </c>
      <c r="C9" s="9">
        <f>AP80</f>
        <v>73</v>
      </c>
      <c r="D9" s="9">
        <f>AP67</f>
        <v>60</v>
      </c>
      <c r="E9" s="9">
        <f>AP93</f>
        <v>86</v>
      </c>
      <c r="F9" s="9">
        <f>AP233</f>
        <v>226</v>
      </c>
      <c r="G9" s="9">
        <f>AP151</f>
        <v>144</v>
      </c>
      <c r="H9" s="9">
        <f>AP260</f>
        <v>253</v>
      </c>
      <c r="I9" s="9">
        <f>AP154</f>
        <v>147</v>
      </c>
      <c r="J9" s="9">
        <f>AP118</f>
        <v>111</v>
      </c>
      <c r="K9" s="9">
        <f>AP8</f>
        <v>1</v>
      </c>
      <c r="L9" s="9">
        <f>AP123</f>
        <v>116</v>
      </c>
      <c r="M9" s="9">
        <f>AP37</f>
        <v>30</v>
      </c>
      <c r="N9" s="9">
        <f>AP177</f>
        <v>170</v>
      </c>
      <c r="O9" s="9">
        <f>AP207</f>
        <v>200</v>
      </c>
      <c r="P9" s="9">
        <f>AP188</f>
        <v>181</v>
      </c>
      <c r="Q9" s="10">
        <f>AP226</f>
        <v>219</v>
      </c>
      <c r="R9" s="2">
        <f t="shared" si="0"/>
        <v>2056</v>
      </c>
      <c r="S9" s="2">
        <f t="shared" si="1"/>
        <v>351576</v>
      </c>
      <c r="V9" s="1">
        <v>3</v>
      </c>
      <c r="W9" s="96" t="s">
        <v>248</v>
      </c>
      <c r="X9" s="98" t="s">
        <v>116</v>
      </c>
      <c r="Y9" s="98" t="s">
        <v>255</v>
      </c>
      <c r="Z9" s="98" t="s">
        <v>107</v>
      </c>
      <c r="AA9" s="98" t="s">
        <v>151</v>
      </c>
      <c r="AB9" s="98" t="s">
        <v>15</v>
      </c>
      <c r="AC9" s="98" t="s">
        <v>160</v>
      </c>
      <c r="AD9" s="98" t="s">
        <v>8</v>
      </c>
      <c r="AE9" s="98" t="s">
        <v>159</v>
      </c>
      <c r="AF9" s="98" t="s">
        <v>7</v>
      </c>
      <c r="AG9" s="98" t="s">
        <v>152</v>
      </c>
      <c r="AH9" s="98" t="s">
        <v>16</v>
      </c>
      <c r="AI9" s="98" t="s">
        <v>256</v>
      </c>
      <c r="AJ9" s="98" t="s">
        <v>108</v>
      </c>
      <c r="AK9" s="98" t="s">
        <v>247</v>
      </c>
      <c r="AL9" s="104" t="s">
        <v>115</v>
      </c>
      <c r="AN9" s="46" t="s">
        <v>236</v>
      </c>
      <c r="AO9" s="47" t="s">
        <v>276</v>
      </c>
      <c r="AP9" s="48">
        <f>L2+(1*L4)</f>
        <v>2</v>
      </c>
    </row>
    <row r="10" spans="1:42" x14ac:dyDescent="0.2">
      <c r="A10" s="1">
        <v>4</v>
      </c>
      <c r="B10" s="8">
        <f>AP17</f>
        <v>10</v>
      </c>
      <c r="C10" s="9">
        <f>AP111</f>
        <v>104</v>
      </c>
      <c r="D10" s="9">
        <f>AP28</f>
        <v>21</v>
      </c>
      <c r="E10" s="9">
        <f>AP130</f>
        <v>123</v>
      </c>
      <c r="F10" s="9">
        <f>AP214</f>
        <v>207</v>
      </c>
      <c r="G10" s="9">
        <f>AP168</f>
        <v>161</v>
      </c>
      <c r="H10" s="9">
        <f>AP219</f>
        <v>212</v>
      </c>
      <c r="I10" s="9">
        <f>AP197</f>
        <v>190</v>
      </c>
      <c r="J10" s="9">
        <f>AP73</f>
        <v>66</v>
      </c>
      <c r="K10" s="9">
        <f>AP55</f>
        <v>48</v>
      </c>
      <c r="L10" s="9">
        <f>AP100</f>
        <v>93</v>
      </c>
      <c r="M10" s="9">
        <f>AP58</f>
        <v>51</v>
      </c>
      <c r="N10" s="9">
        <f>AP142</f>
        <v>135</v>
      </c>
      <c r="O10" s="9">
        <f>AP240</f>
        <v>233</v>
      </c>
      <c r="P10" s="9">
        <f>AP163</f>
        <v>156</v>
      </c>
      <c r="Q10" s="10">
        <f>AP253</f>
        <v>246</v>
      </c>
      <c r="R10" s="2">
        <f t="shared" si="0"/>
        <v>2056</v>
      </c>
      <c r="S10" s="2">
        <f t="shared" si="1"/>
        <v>351576</v>
      </c>
      <c r="V10" s="1">
        <v>4</v>
      </c>
      <c r="W10" s="96" t="s">
        <v>61</v>
      </c>
      <c r="X10" s="98" t="s">
        <v>178</v>
      </c>
      <c r="Y10" s="98" t="s">
        <v>68</v>
      </c>
      <c r="Z10" s="98" t="s">
        <v>169</v>
      </c>
      <c r="AA10" s="98" t="s">
        <v>85</v>
      </c>
      <c r="AB10" s="98" t="s">
        <v>206</v>
      </c>
      <c r="AC10" s="98" t="s">
        <v>94</v>
      </c>
      <c r="AD10" s="98" t="s">
        <v>199</v>
      </c>
      <c r="AE10" s="98" t="s">
        <v>93</v>
      </c>
      <c r="AF10" s="98" t="s">
        <v>198</v>
      </c>
      <c r="AG10" s="98" t="s">
        <v>86</v>
      </c>
      <c r="AH10" s="98" t="s">
        <v>5</v>
      </c>
      <c r="AI10" s="98" t="s">
        <v>69</v>
      </c>
      <c r="AJ10" s="98" t="s">
        <v>170</v>
      </c>
      <c r="AK10" s="98" t="s">
        <v>60</v>
      </c>
      <c r="AL10" s="104" t="s">
        <v>177</v>
      </c>
      <c r="AN10" s="46" t="s">
        <v>146</v>
      </c>
      <c r="AO10" s="47" t="s">
        <v>276</v>
      </c>
      <c r="AP10" s="48">
        <f>L2+(2*L4)</f>
        <v>3</v>
      </c>
    </row>
    <row r="11" spans="1:42" x14ac:dyDescent="0.2">
      <c r="A11" s="1">
        <v>5</v>
      </c>
      <c r="B11" s="8">
        <f>AP162</f>
        <v>155</v>
      </c>
      <c r="C11" s="9">
        <f>AP252</f>
        <v>245</v>
      </c>
      <c r="D11" s="9">
        <f>AP143</f>
        <v>136</v>
      </c>
      <c r="E11" s="9">
        <f>AP241</f>
        <v>234</v>
      </c>
      <c r="F11" s="9">
        <f>AP101</f>
        <v>94</v>
      </c>
      <c r="G11" s="9">
        <f>AP59</f>
        <v>52</v>
      </c>
      <c r="H11" s="9">
        <f>AP72</f>
        <v>65</v>
      </c>
      <c r="I11" s="9">
        <f>AP54</f>
        <v>47</v>
      </c>
      <c r="J11" s="9">
        <f>AP218</f>
        <v>211</v>
      </c>
      <c r="K11" s="9">
        <f>AP196</f>
        <v>189</v>
      </c>
      <c r="L11" s="9">
        <f>AP215</f>
        <v>208</v>
      </c>
      <c r="M11" s="9">
        <f>AP169</f>
        <v>162</v>
      </c>
      <c r="N11" s="9">
        <f>AP29</f>
        <v>22</v>
      </c>
      <c r="O11" s="9">
        <f>AP131</f>
        <v>124</v>
      </c>
      <c r="P11" s="9">
        <f>AP16</f>
        <v>9</v>
      </c>
      <c r="Q11" s="10">
        <f>AP110</f>
        <v>103</v>
      </c>
      <c r="R11" s="2">
        <f t="shared" si="0"/>
        <v>2056</v>
      </c>
      <c r="S11" s="2">
        <f t="shared" si="1"/>
        <v>351576</v>
      </c>
      <c r="V11" s="1">
        <v>5</v>
      </c>
      <c r="W11" s="96" t="s">
        <v>226</v>
      </c>
      <c r="X11" s="98" t="s">
        <v>75</v>
      </c>
      <c r="Y11" s="98" t="s">
        <v>217</v>
      </c>
      <c r="Z11" s="98" t="s">
        <v>81</v>
      </c>
      <c r="AA11" s="98" t="s">
        <v>188</v>
      </c>
      <c r="AB11" s="98" t="s">
        <v>6</v>
      </c>
      <c r="AC11" s="98" t="s">
        <v>181</v>
      </c>
      <c r="AD11" s="98" t="s">
        <v>49</v>
      </c>
      <c r="AE11" s="98" t="s">
        <v>180</v>
      </c>
      <c r="AF11" s="98" t="s">
        <v>48</v>
      </c>
      <c r="AG11" s="98" t="s">
        <v>189</v>
      </c>
      <c r="AH11" s="98" t="s">
        <v>41</v>
      </c>
      <c r="AI11" s="98" t="s">
        <v>218</v>
      </c>
      <c r="AJ11" s="98" t="s">
        <v>82</v>
      </c>
      <c r="AK11" s="98" t="s">
        <v>225</v>
      </c>
      <c r="AL11" s="104" t="s">
        <v>74</v>
      </c>
      <c r="AN11" s="46" t="s">
        <v>105</v>
      </c>
      <c r="AO11" s="47" t="s">
        <v>276</v>
      </c>
      <c r="AP11" s="48">
        <f>L2+(3*L4)</f>
        <v>4</v>
      </c>
    </row>
    <row r="12" spans="1:42" x14ac:dyDescent="0.2">
      <c r="A12" s="1">
        <v>6</v>
      </c>
      <c r="B12" s="8">
        <f>AP189</f>
        <v>182</v>
      </c>
      <c r="C12" s="9">
        <f>AP227</f>
        <v>220</v>
      </c>
      <c r="D12" s="9">
        <f>AP176</f>
        <v>169</v>
      </c>
      <c r="E12" s="9">
        <f>AP206</f>
        <v>199</v>
      </c>
      <c r="F12" s="9">
        <f>AP122</f>
        <v>115</v>
      </c>
      <c r="G12" s="9">
        <f>AP36</f>
        <v>29</v>
      </c>
      <c r="H12" s="9">
        <f>AP119</f>
        <v>112</v>
      </c>
      <c r="I12" s="9">
        <f>AP9</f>
        <v>2</v>
      </c>
      <c r="J12" s="9">
        <f>AP261</f>
        <v>254</v>
      </c>
      <c r="K12" s="9">
        <f>AP155</f>
        <v>148</v>
      </c>
      <c r="L12" s="9">
        <f>AP232</f>
        <v>225</v>
      </c>
      <c r="M12" s="9">
        <f>AP150</f>
        <v>143</v>
      </c>
      <c r="N12" s="9">
        <f>AP66</f>
        <v>59</v>
      </c>
      <c r="O12" s="9">
        <f>AP92</f>
        <v>85</v>
      </c>
      <c r="P12" s="9">
        <f>AP47</f>
        <v>40</v>
      </c>
      <c r="Q12" s="10">
        <f>AP81</f>
        <v>74</v>
      </c>
      <c r="R12" s="2">
        <f t="shared" si="0"/>
        <v>2056</v>
      </c>
      <c r="S12" s="2">
        <f t="shared" si="1"/>
        <v>351576</v>
      </c>
      <c r="V12" s="1">
        <v>6</v>
      </c>
      <c r="W12" s="96" t="s">
        <v>36</v>
      </c>
      <c r="X12" s="98" t="s">
        <v>140</v>
      </c>
      <c r="Y12" s="98" t="s">
        <v>27</v>
      </c>
      <c r="Z12" s="98" t="s">
        <v>147</v>
      </c>
      <c r="AA12" s="98" t="s">
        <v>127</v>
      </c>
      <c r="AB12" s="98" t="s">
        <v>227</v>
      </c>
      <c r="AC12" s="98" t="s">
        <v>120</v>
      </c>
      <c r="AD12" s="98" t="s">
        <v>236</v>
      </c>
      <c r="AE12" s="98" t="s">
        <v>119</v>
      </c>
      <c r="AF12" s="98" t="s">
        <v>235</v>
      </c>
      <c r="AG12" s="98" t="s">
        <v>128</v>
      </c>
      <c r="AH12" s="98" t="s">
        <v>228</v>
      </c>
      <c r="AI12" s="98" t="s">
        <v>28</v>
      </c>
      <c r="AJ12" s="98" t="s">
        <v>148</v>
      </c>
      <c r="AK12" s="98" t="s">
        <v>35</v>
      </c>
      <c r="AL12" s="104" t="s">
        <v>139</v>
      </c>
      <c r="AN12" s="46" t="s">
        <v>176</v>
      </c>
      <c r="AO12" s="47" t="s">
        <v>276</v>
      </c>
      <c r="AP12" s="48">
        <f>L2+(4*L4)</f>
        <v>5</v>
      </c>
    </row>
    <row r="13" spans="1:42" x14ac:dyDescent="0.2">
      <c r="A13" s="1">
        <v>7</v>
      </c>
      <c r="B13" s="8">
        <f>AP76</f>
        <v>69</v>
      </c>
      <c r="C13" s="9">
        <f>AP50</f>
        <v>43</v>
      </c>
      <c r="D13" s="9">
        <f>AP97</f>
        <v>90</v>
      </c>
      <c r="E13" s="9">
        <f>AP63</f>
        <v>56</v>
      </c>
      <c r="F13" s="9">
        <f>AP139</f>
        <v>132</v>
      </c>
      <c r="G13" s="9">
        <f>AP245</f>
        <v>238</v>
      </c>
      <c r="H13" s="9">
        <f>AP166</f>
        <v>159</v>
      </c>
      <c r="I13" s="9">
        <f>AP248</f>
        <v>241</v>
      </c>
      <c r="J13" s="9">
        <f>AP20</f>
        <v>13</v>
      </c>
      <c r="K13" s="9">
        <f>AP106</f>
        <v>99</v>
      </c>
      <c r="L13" s="9">
        <f>AP25</f>
        <v>18</v>
      </c>
      <c r="M13" s="9">
        <f>AP135</f>
        <v>128</v>
      </c>
      <c r="N13" s="9">
        <f>AP211</f>
        <v>204</v>
      </c>
      <c r="O13" s="9">
        <f>AP173</f>
        <v>166</v>
      </c>
      <c r="P13" s="9">
        <f>AP222</f>
        <v>215</v>
      </c>
      <c r="Q13" s="10">
        <f>AP192</f>
        <v>185</v>
      </c>
      <c r="R13" s="2">
        <f t="shared" si="0"/>
        <v>2056</v>
      </c>
      <c r="S13" s="2">
        <f t="shared" si="1"/>
        <v>351576</v>
      </c>
      <c r="V13" s="1">
        <v>7</v>
      </c>
      <c r="W13" s="96" t="s">
        <v>33</v>
      </c>
      <c r="X13" s="98" t="s">
        <v>133</v>
      </c>
      <c r="Y13" s="98" t="s">
        <v>26</v>
      </c>
      <c r="Z13" s="98" t="s">
        <v>142</v>
      </c>
      <c r="AA13" s="98" t="s">
        <v>130</v>
      </c>
      <c r="AB13" s="98" t="s">
        <v>234</v>
      </c>
      <c r="AC13" s="98" t="s">
        <v>121</v>
      </c>
      <c r="AD13" s="98" t="s">
        <v>241</v>
      </c>
      <c r="AE13" s="98" t="s">
        <v>122</v>
      </c>
      <c r="AF13" s="98" t="s">
        <v>242</v>
      </c>
      <c r="AG13" s="98" t="s">
        <v>129</v>
      </c>
      <c r="AH13" s="98" t="s">
        <v>233</v>
      </c>
      <c r="AI13" s="98" t="s">
        <v>25</v>
      </c>
      <c r="AJ13" s="98" t="s">
        <v>141</v>
      </c>
      <c r="AK13" s="98" t="s">
        <v>34</v>
      </c>
      <c r="AL13" s="104" t="s">
        <v>134</v>
      </c>
      <c r="AN13" s="46" t="s">
        <v>72</v>
      </c>
      <c r="AO13" s="47" t="s">
        <v>276</v>
      </c>
      <c r="AP13" s="48">
        <f>L2+(5*L4)</f>
        <v>6</v>
      </c>
    </row>
    <row r="14" spans="1:42" x14ac:dyDescent="0.2">
      <c r="A14" s="1">
        <v>8</v>
      </c>
      <c r="B14" s="8">
        <f>AP115</f>
        <v>108</v>
      </c>
      <c r="C14" s="9">
        <f>AP13</f>
        <v>6</v>
      </c>
      <c r="D14" s="9">
        <f>AP126</f>
        <v>119</v>
      </c>
      <c r="E14" s="9">
        <f>AP32</f>
        <v>25</v>
      </c>
      <c r="F14" s="9">
        <f>AP180</f>
        <v>173</v>
      </c>
      <c r="G14" s="9">
        <f>AP202</f>
        <v>195</v>
      </c>
      <c r="H14" s="9">
        <f>AP185</f>
        <v>178</v>
      </c>
      <c r="I14" s="9">
        <f>AP231</f>
        <v>224</v>
      </c>
      <c r="J14" s="9">
        <f>AP43</f>
        <v>36</v>
      </c>
      <c r="K14" s="9">
        <f>AP85</f>
        <v>78</v>
      </c>
      <c r="L14" s="9">
        <f>AP70</f>
        <v>63</v>
      </c>
      <c r="M14" s="9">
        <f>AP88</f>
        <v>81</v>
      </c>
      <c r="N14" s="9">
        <f>AP236</f>
        <v>229</v>
      </c>
      <c r="O14" s="9">
        <f>AP146</f>
        <v>139</v>
      </c>
      <c r="P14" s="9">
        <f>AP257</f>
        <v>250</v>
      </c>
      <c r="Q14" s="10">
        <f>AP159</f>
        <v>152</v>
      </c>
      <c r="R14" s="2">
        <f t="shared" si="0"/>
        <v>2056</v>
      </c>
      <c r="S14" s="2">
        <f t="shared" si="1"/>
        <v>351576</v>
      </c>
      <c r="V14" s="1">
        <v>8</v>
      </c>
      <c r="W14" s="96" t="s">
        <v>219</v>
      </c>
      <c r="X14" s="98" t="s">
        <v>72</v>
      </c>
      <c r="Y14" s="98" t="s">
        <v>212</v>
      </c>
      <c r="Z14" s="98" t="s">
        <v>80</v>
      </c>
      <c r="AA14" s="98" t="s">
        <v>195</v>
      </c>
      <c r="AB14" s="98" t="s">
        <v>43</v>
      </c>
      <c r="AC14" s="98" t="s">
        <v>186</v>
      </c>
      <c r="AD14" s="98" t="s">
        <v>50</v>
      </c>
      <c r="AE14" s="98" t="s">
        <v>187</v>
      </c>
      <c r="AF14" s="98" t="s">
        <v>51</v>
      </c>
      <c r="AG14" s="98" t="s">
        <v>194</v>
      </c>
      <c r="AH14" s="98" t="s">
        <v>42</v>
      </c>
      <c r="AI14" s="98" t="s">
        <v>211</v>
      </c>
      <c r="AJ14" s="98" t="s">
        <v>79</v>
      </c>
      <c r="AK14" s="98" t="s">
        <v>220</v>
      </c>
      <c r="AL14" s="104" t="s">
        <v>73</v>
      </c>
      <c r="AN14" s="46" t="s">
        <v>44</v>
      </c>
      <c r="AO14" s="47" t="s">
        <v>276</v>
      </c>
      <c r="AP14" s="48">
        <f>L2+(6*L4)</f>
        <v>7</v>
      </c>
    </row>
    <row r="15" spans="1:42" x14ac:dyDescent="0.2">
      <c r="A15" s="1">
        <v>9</v>
      </c>
      <c r="B15" s="8">
        <f>AP213</f>
        <v>206</v>
      </c>
      <c r="C15" s="9">
        <f>AP171</f>
        <v>164</v>
      </c>
      <c r="D15" s="9">
        <f>AP216</f>
        <v>209</v>
      </c>
      <c r="E15" s="9">
        <f>AP198</f>
        <v>191</v>
      </c>
      <c r="F15" s="9">
        <f>AP18</f>
        <v>11</v>
      </c>
      <c r="G15" s="9">
        <f>AP108</f>
        <v>101</v>
      </c>
      <c r="H15" s="9">
        <f>AP31</f>
        <v>24</v>
      </c>
      <c r="I15" s="9">
        <f>AP129</f>
        <v>122</v>
      </c>
      <c r="J15" s="9">
        <f>AP141</f>
        <v>134</v>
      </c>
      <c r="K15" s="9">
        <f>AP243</f>
        <v>236</v>
      </c>
      <c r="L15" s="9">
        <f>AP160</f>
        <v>153</v>
      </c>
      <c r="M15" s="9">
        <f>AP254</f>
        <v>247</v>
      </c>
      <c r="N15" s="9">
        <f>AP74</f>
        <v>67</v>
      </c>
      <c r="O15" s="9">
        <f>AP52</f>
        <v>45</v>
      </c>
      <c r="P15" s="9">
        <f>AP103</f>
        <v>96</v>
      </c>
      <c r="Q15" s="10">
        <f>AP57</f>
        <v>50</v>
      </c>
      <c r="R15" s="2">
        <f t="shared" si="0"/>
        <v>2056</v>
      </c>
      <c r="S15" s="2">
        <f t="shared" si="1"/>
        <v>351576</v>
      </c>
      <c r="V15" s="1">
        <v>9</v>
      </c>
      <c r="W15" s="96" t="s">
        <v>58</v>
      </c>
      <c r="X15" s="98" t="s">
        <v>179</v>
      </c>
      <c r="Y15" s="98" t="s">
        <v>67</v>
      </c>
      <c r="Z15" s="98" t="s">
        <v>172</v>
      </c>
      <c r="AA15" s="98" t="s">
        <v>88</v>
      </c>
      <c r="AB15" s="98" t="s">
        <v>205</v>
      </c>
      <c r="AC15" s="98" t="s">
        <v>95</v>
      </c>
      <c r="AD15" s="98" t="s">
        <v>196</v>
      </c>
      <c r="AE15" s="98" t="s">
        <v>96</v>
      </c>
      <c r="AF15" s="98" t="s">
        <v>197</v>
      </c>
      <c r="AG15" s="98" t="s">
        <v>87</v>
      </c>
      <c r="AH15" s="98" t="s">
        <v>204</v>
      </c>
      <c r="AI15" s="98" t="s">
        <v>66</v>
      </c>
      <c r="AJ15" s="98" t="s">
        <v>171</v>
      </c>
      <c r="AK15" s="98" t="s">
        <v>59</v>
      </c>
      <c r="AL15" s="104" t="s">
        <v>4</v>
      </c>
      <c r="AN15" s="46" t="s">
        <v>210</v>
      </c>
      <c r="AO15" s="47" t="s">
        <v>276</v>
      </c>
      <c r="AP15" s="48">
        <f>L2+(7*L4)</f>
        <v>8</v>
      </c>
    </row>
    <row r="16" spans="1:42" x14ac:dyDescent="0.2">
      <c r="A16" s="1">
        <v>10</v>
      </c>
      <c r="B16" s="8">
        <f>AP234</f>
        <v>227</v>
      </c>
      <c r="C16" s="9">
        <f>AP148</f>
        <v>141</v>
      </c>
      <c r="D16" s="9">
        <f>AP263</f>
        <v>256</v>
      </c>
      <c r="E16" s="9">
        <f>AP153</f>
        <v>146</v>
      </c>
      <c r="F16" s="9">
        <f>AP45</f>
        <v>38</v>
      </c>
      <c r="G16" s="9">
        <f>AP83</f>
        <v>76</v>
      </c>
      <c r="H16" s="9">
        <f>AP64</f>
        <v>57</v>
      </c>
      <c r="I16" s="9">
        <f>AP94</f>
        <v>87</v>
      </c>
      <c r="J16" s="9">
        <f>AP178</f>
        <v>171</v>
      </c>
      <c r="K16" s="9">
        <f>AP204</f>
        <v>197</v>
      </c>
      <c r="L16" s="9">
        <f>AP191</f>
        <v>184</v>
      </c>
      <c r="M16" s="9">
        <f>AP225</f>
        <v>218</v>
      </c>
      <c r="N16" s="9">
        <f>AP117</f>
        <v>110</v>
      </c>
      <c r="O16" s="9">
        <f>AP11</f>
        <v>4</v>
      </c>
      <c r="P16" s="9">
        <f>AP120</f>
        <v>113</v>
      </c>
      <c r="Q16" s="10">
        <f>AP38</f>
        <v>31</v>
      </c>
      <c r="R16" s="2">
        <f t="shared" si="0"/>
        <v>2056</v>
      </c>
      <c r="S16" s="2">
        <f t="shared" si="1"/>
        <v>351576</v>
      </c>
      <c r="V16" s="1">
        <v>10</v>
      </c>
      <c r="W16" s="96" t="s">
        <v>249</v>
      </c>
      <c r="X16" s="98" t="s">
        <v>113</v>
      </c>
      <c r="Y16" s="98" t="s">
        <v>258</v>
      </c>
      <c r="Z16" s="98" t="s">
        <v>106</v>
      </c>
      <c r="AA16" s="98" t="s">
        <v>150</v>
      </c>
      <c r="AB16" s="98" t="s">
        <v>18</v>
      </c>
      <c r="AC16" s="98" t="s">
        <v>157</v>
      </c>
      <c r="AD16" s="98" t="s">
        <v>9</v>
      </c>
      <c r="AE16" s="98" t="s">
        <v>158</v>
      </c>
      <c r="AF16" s="98" t="s">
        <v>10</v>
      </c>
      <c r="AG16" s="98" t="s">
        <v>149</v>
      </c>
      <c r="AH16" s="98" t="s">
        <v>17</v>
      </c>
      <c r="AI16" s="98" t="s">
        <v>257</v>
      </c>
      <c r="AJ16" s="98" t="s">
        <v>105</v>
      </c>
      <c r="AK16" s="98" t="s">
        <v>250</v>
      </c>
      <c r="AL16" s="104" t="s">
        <v>114</v>
      </c>
      <c r="AN16" s="46" t="s">
        <v>225</v>
      </c>
      <c r="AO16" s="47" t="s">
        <v>276</v>
      </c>
      <c r="AP16" s="48">
        <f>L2+(8*L4)</f>
        <v>9</v>
      </c>
    </row>
    <row r="17" spans="1:42" x14ac:dyDescent="0.2">
      <c r="A17" s="1">
        <v>11</v>
      </c>
      <c r="B17" s="8">
        <f>AP27</f>
        <v>20</v>
      </c>
      <c r="C17" s="9">
        <f>AP133</f>
        <v>126</v>
      </c>
      <c r="D17" s="9">
        <f>AP22</f>
        <v>15</v>
      </c>
      <c r="E17" s="9">
        <f>AP104</f>
        <v>97</v>
      </c>
      <c r="F17" s="9">
        <f>AP220</f>
        <v>213</v>
      </c>
      <c r="G17" s="9">
        <f>AP194</f>
        <v>187</v>
      </c>
      <c r="H17" s="9">
        <f>AP209</f>
        <v>202</v>
      </c>
      <c r="I17" s="9">
        <f>AP175</f>
        <v>168</v>
      </c>
      <c r="J17" s="9">
        <f>AP99</f>
        <v>92</v>
      </c>
      <c r="K17" s="9">
        <f>AP61</f>
        <v>54</v>
      </c>
      <c r="L17" s="9">
        <f>AP78</f>
        <v>71</v>
      </c>
      <c r="M17" s="9">
        <f>AP48</f>
        <v>41</v>
      </c>
      <c r="N17" s="9">
        <f>AP164</f>
        <v>157</v>
      </c>
      <c r="O17" s="9">
        <f>AP250</f>
        <v>243</v>
      </c>
      <c r="P17" s="9">
        <f>AP137</f>
        <v>130</v>
      </c>
      <c r="Q17" s="10">
        <f>AP247</f>
        <v>240</v>
      </c>
      <c r="R17" s="2">
        <f t="shared" si="0"/>
        <v>2056</v>
      </c>
      <c r="S17" s="2">
        <f t="shared" si="1"/>
        <v>351576</v>
      </c>
      <c r="V17" s="1">
        <v>11</v>
      </c>
      <c r="W17" s="96" t="s">
        <v>244</v>
      </c>
      <c r="X17" s="98" t="s">
        <v>112</v>
      </c>
      <c r="Y17" s="98" t="s">
        <v>251</v>
      </c>
      <c r="Z17" s="98" t="s">
        <v>103</v>
      </c>
      <c r="AA17" s="98" t="s">
        <v>155</v>
      </c>
      <c r="AB17" s="98" t="s">
        <v>19</v>
      </c>
      <c r="AC17" s="98" t="s">
        <v>164</v>
      </c>
      <c r="AD17" s="98" t="s">
        <v>12</v>
      </c>
      <c r="AE17" s="98" t="s">
        <v>163</v>
      </c>
      <c r="AF17" s="98" t="s">
        <v>11</v>
      </c>
      <c r="AG17" s="98" t="s">
        <v>156</v>
      </c>
      <c r="AH17" s="98" t="s">
        <v>20</v>
      </c>
      <c r="AI17" s="98" t="s">
        <v>252</v>
      </c>
      <c r="AJ17" s="98" t="s">
        <v>104</v>
      </c>
      <c r="AK17" s="98" t="s">
        <v>243</v>
      </c>
      <c r="AL17" s="104" t="s">
        <v>111</v>
      </c>
      <c r="AN17" s="46" t="s">
        <v>61</v>
      </c>
      <c r="AO17" s="47" t="s">
        <v>276</v>
      </c>
      <c r="AP17" s="48">
        <f>L2+(9*L4)</f>
        <v>10</v>
      </c>
    </row>
    <row r="18" spans="1:42" x14ac:dyDescent="0.2">
      <c r="A18" s="1">
        <v>12</v>
      </c>
      <c r="B18" s="8">
        <f>AP68</f>
        <v>61</v>
      </c>
      <c r="C18" s="9">
        <f>AP90</f>
        <v>83</v>
      </c>
      <c r="D18" s="9">
        <f>AP41</f>
        <v>34</v>
      </c>
      <c r="E18" s="9">
        <f>AP87</f>
        <v>80</v>
      </c>
      <c r="F18" s="9">
        <f>AP259</f>
        <v>252</v>
      </c>
      <c r="G18" s="9">
        <f>AP157</f>
        <v>150</v>
      </c>
      <c r="H18" s="9">
        <f>AP238</f>
        <v>231</v>
      </c>
      <c r="I18" s="9">
        <f>AP144</f>
        <v>137</v>
      </c>
      <c r="J18" s="9">
        <f>AP124</f>
        <v>117</v>
      </c>
      <c r="K18" s="9">
        <f>AP34</f>
        <v>27</v>
      </c>
      <c r="L18" s="9">
        <f>AP113</f>
        <v>106</v>
      </c>
      <c r="M18" s="9">
        <f>AP15</f>
        <v>8</v>
      </c>
      <c r="N18" s="9">
        <f>AP187</f>
        <v>180</v>
      </c>
      <c r="O18" s="9">
        <f>AP229</f>
        <v>222</v>
      </c>
      <c r="P18" s="9">
        <f>AP182</f>
        <v>175</v>
      </c>
      <c r="Q18" s="10">
        <f>AP200</f>
        <v>193</v>
      </c>
      <c r="R18" s="2">
        <f t="shared" si="0"/>
        <v>2056</v>
      </c>
      <c r="S18" s="2">
        <f t="shared" si="1"/>
        <v>351576</v>
      </c>
      <c r="V18" s="1">
        <v>12</v>
      </c>
      <c r="W18" s="96" t="s">
        <v>57</v>
      </c>
      <c r="X18" s="98" t="s">
        <v>174</v>
      </c>
      <c r="Y18" s="98" t="s">
        <v>64</v>
      </c>
      <c r="Z18" s="98" t="s">
        <v>165</v>
      </c>
      <c r="AA18" s="98" t="s">
        <v>89</v>
      </c>
      <c r="AB18" s="98" t="s">
        <v>209</v>
      </c>
      <c r="AC18" s="98" t="s">
        <v>98</v>
      </c>
      <c r="AD18" s="98" t="s">
        <v>203</v>
      </c>
      <c r="AE18" s="98" t="s">
        <v>97</v>
      </c>
      <c r="AF18" s="98" t="s">
        <v>202</v>
      </c>
      <c r="AG18" s="98" t="s">
        <v>90</v>
      </c>
      <c r="AH18" s="98" t="s">
        <v>210</v>
      </c>
      <c r="AI18" s="98" t="s">
        <v>65</v>
      </c>
      <c r="AJ18" s="98" t="s">
        <v>166</v>
      </c>
      <c r="AK18" s="98" t="s">
        <v>56</v>
      </c>
      <c r="AL18" s="104" t="s">
        <v>173</v>
      </c>
      <c r="AN18" s="46" t="s">
        <v>88</v>
      </c>
      <c r="AO18" s="47" t="s">
        <v>276</v>
      </c>
      <c r="AP18" s="48">
        <f>L2+(10*L4)</f>
        <v>11</v>
      </c>
    </row>
    <row r="19" spans="1:42" x14ac:dyDescent="0.2">
      <c r="A19" s="1">
        <v>13</v>
      </c>
      <c r="B19" s="8">
        <f>AP183</f>
        <v>176</v>
      </c>
      <c r="C19" s="9">
        <f>AP201</f>
        <v>194</v>
      </c>
      <c r="D19" s="9">
        <f>AP186</f>
        <v>179</v>
      </c>
      <c r="E19" s="9">
        <f>AP228</f>
        <v>221</v>
      </c>
      <c r="F19" s="9">
        <f>AP112</f>
        <v>105</v>
      </c>
      <c r="G19" s="9">
        <f>AP14</f>
        <v>7</v>
      </c>
      <c r="H19" s="9">
        <f>AP125</f>
        <v>118</v>
      </c>
      <c r="I19" s="9">
        <f>AP35</f>
        <v>28</v>
      </c>
      <c r="J19" s="9">
        <f>AP239</f>
        <v>232</v>
      </c>
      <c r="K19" s="9">
        <f>AP145</f>
        <v>138</v>
      </c>
      <c r="L19" s="9">
        <f>AP258</f>
        <v>251</v>
      </c>
      <c r="M19" s="9">
        <f>AP156</f>
        <v>149</v>
      </c>
      <c r="N19" s="9">
        <f>AP40</f>
        <v>33</v>
      </c>
      <c r="O19" s="9">
        <f>AP86</f>
        <v>79</v>
      </c>
      <c r="P19" s="9">
        <f>AP69</f>
        <v>62</v>
      </c>
      <c r="Q19" s="10">
        <f>AP91</f>
        <v>84</v>
      </c>
      <c r="R19" s="2">
        <f t="shared" si="0"/>
        <v>2056</v>
      </c>
      <c r="S19" s="2">
        <f t="shared" si="1"/>
        <v>351576</v>
      </c>
      <c r="V19" s="1">
        <v>13</v>
      </c>
      <c r="W19" s="96" t="s">
        <v>222</v>
      </c>
      <c r="X19" s="98" t="s">
        <v>71</v>
      </c>
      <c r="Y19" s="98" t="s">
        <v>213</v>
      </c>
      <c r="Z19" s="98" t="s">
        <v>77</v>
      </c>
      <c r="AA19" s="98" t="s">
        <v>192</v>
      </c>
      <c r="AB19" s="98" t="s">
        <v>44</v>
      </c>
      <c r="AC19" s="98" t="s">
        <v>185</v>
      </c>
      <c r="AD19" s="98" t="s">
        <v>53</v>
      </c>
      <c r="AE19" s="98" t="s">
        <v>184</v>
      </c>
      <c r="AF19" s="98" t="s">
        <v>52</v>
      </c>
      <c r="AG19" s="98" t="s">
        <v>193</v>
      </c>
      <c r="AH19" s="98" t="s">
        <v>45</v>
      </c>
      <c r="AI19" s="98" t="s">
        <v>214</v>
      </c>
      <c r="AJ19" s="98" t="s">
        <v>78</v>
      </c>
      <c r="AK19" s="98" t="s">
        <v>221</v>
      </c>
      <c r="AL19" s="104" t="s">
        <v>70</v>
      </c>
      <c r="AN19" s="46" t="s">
        <v>190</v>
      </c>
      <c r="AO19" s="47" t="s">
        <v>276</v>
      </c>
      <c r="AP19" s="48">
        <f>L2+(11*L4)</f>
        <v>12</v>
      </c>
    </row>
    <row r="20" spans="1:42" x14ac:dyDescent="0.2">
      <c r="A20" s="1">
        <v>14</v>
      </c>
      <c r="B20" s="8">
        <f>AP136</f>
        <v>129</v>
      </c>
      <c r="C20" s="9">
        <f>AP246</f>
        <v>239</v>
      </c>
      <c r="D20" s="9">
        <f>AP165</f>
        <v>158</v>
      </c>
      <c r="E20" s="9">
        <f>AP251</f>
        <v>244</v>
      </c>
      <c r="F20" s="9">
        <f>AP79</f>
        <v>72</v>
      </c>
      <c r="G20" s="9">
        <f>AP49</f>
        <v>42</v>
      </c>
      <c r="H20" s="9">
        <f>AP98</f>
        <v>91</v>
      </c>
      <c r="I20" s="9">
        <f>AP60</f>
        <v>53</v>
      </c>
      <c r="J20" s="9">
        <f>AP208</f>
        <v>201</v>
      </c>
      <c r="K20" s="9">
        <f>AP174</f>
        <v>167</v>
      </c>
      <c r="L20" s="9">
        <f>AP221</f>
        <v>214</v>
      </c>
      <c r="M20" s="9">
        <f>AP195</f>
        <v>188</v>
      </c>
      <c r="N20" s="9">
        <f>AP23</f>
        <v>16</v>
      </c>
      <c r="O20" s="9">
        <f>AP105</f>
        <v>98</v>
      </c>
      <c r="P20" s="9">
        <f>AP26</f>
        <v>19</v>
      </c>
      <c r="Q20" s="10">
        <f>AP132</f>
        <v>125</v>
      </c>
      <c r="R20" s="2">
        <f t="shared" si="0"/>
        <v>2056</v>
      </c>
      <c r="S20" s="2">
        <f t="shared" si="1"/>
        <v>351576</v>
      </c>
      <c r="V20" s="1">
        <v>14</v>
      </c>
      <c r="W20" s="96" t="s">
        <v>32</v>
      </c>
      <c r="X20" s="98" t="s">
        <v>136</v>
      </c>
      <c r="Y20" s="98" t="s">
        <v>23</v>
      </c>
      <c r="Z20" s="98" t="s">
        <v>143</v>
      </c>
      <c r="AA20" s="98" t="s">
        <v>131</v>
      </c>
      <c r="AB20" s="98" t="s">
        <v>231</v>
      </c>
      <c r="AC20" s="98" t="s">
        <v>124</v>
      </c>
      <c r="AD20" s="98" t="s">
        <v>240</v>
      </c>
      <c r="AE20" s="98" t="s">
        <v>123</v>
      </c>
      <c r="AF20" s="98" t="s">
        <v>239</v>
      </c>
      <c r="AG20" s="98" t="s">
        <v>132</v>
      </c>
      <c r="AH20" s="98" t="s">
        <v>232</v>
      </c>
      <c r="AI20" s="98" t="s">
        <v>24</v>
      </c>
      <c r="AJ20" s="98" t="s">
        <v>144</v>
      </c>
      <c r="AK20" s="98" t="s">
        <v>31</v>
      </c>
      <c r="AL20" s="104" t="s">
        <v>135</v>
      </c>
      <c r="AN20" s="46" t="s">
        <v>122</v>
      </c>
      <c r="AO20" s="47" t="s">
        <v>276</v>
      </c>
      <c r="AP20" s="48">
        <f>L2+(12*L4)</f>
        <v>13</v>
      </c>
    </row>
    <row r="21" spans="1:42" x14ac:dyDescent="0.2">
      <c r="A21" s="1">
        <v>15</v>
      </c>
      <c r="B21" s="8">
        <f>AP121</f>
        <v>114</v>
      </c>
      <c r="C21" s="9">
        <f>AP39</f>
        <v>32</v>
      </c>
      <c r="D21" s="9">
        <f>AP116</f>
        <v>109</v>
      </c>
      <c r="E21" s="9">
        <f>AP10</f>
        <v>3</v>
      </c>
      <c r="F21" s="9">
        <f>AP190</f>
        <v>183</v>
      </c>
      <c r="G21" s="9">
        <f>AP224</f>
        <v>217</v>
      </c>
      <c r="H21" s="9">
        <f>AP179</f>
        <v>172</v>
      </c>
      <c r="I21" s="9">
        <f>AP205</f>
        <v>198</v>
      </c>
      <c r="J21" s="9">
        <f>AP65</f>
        <v>58</v>
      </c>
      <c r="K21" s="9">
        <f>AP95</f>
        <v>88</v>
      </c>
      <c r="L21" s="9">
        <f>AP44</f>
        <v>37</v>
      </c>
      <c r="M21" s="9">
        <f>AP82</f>
        <v>75</v>
      </c>
      <c r="N21" s="9">
        <f>AP262</f>
        <v>255</v>
      </c>
      <c r="O21" s="9">
        <f>AP152</f>
        <v>145</v>
      </c>
      <c r="P21" s="9">
        <f>AP235</f>
        <v>228</v>
      </c>
      <c r="Q21" s="10">
        <f>AP149</f>
        <v>142</v>
      </c>
      <c r="R21" s="2">
        <f t="shared" si="0"/>
        <v>2056</v>
      </c>
      <c r="S21" s="2">
        <f>SUMSQ(B21:Q21)</f>
        <v>351576</v>
      </c>
      <c r="V21" s="1">
        <v>15</v>
      </c>
      <c r="W21" s="96" t="s">
        <v>37</v>
      </c>
      <c r="X21" s="98" t="s">
        <v>137</v>
      </c>
      <c r="Y21" s="98" t="s">
        <v>30</v>
      </c>
      <c r="Z21" s="98" t="s">
        <v>146</v>
      </c>
      <c r="AA21" s="98" t="s">
        <v>126</v>
      </c>
      <c r="AB21" s="98" t="s">
        <v>230</v>
      </c>
      <c r="AC21" s="98" t="s">
        <v>117</v>
      </c>
      <c r="AD21" s="98" t="s">
        <v>237</v>
      </c>
      <c r="AE21" s="98" t="s">
        <v>118</v>
      </c>
      <c r="AF21" s="98" t="s">
        <v>238</v>
      </c>
      <c r="AG21" s="98" t="s">
        <v>125</v>
      </c>
      <c r="AH21" s="98" t="s">
        <v>229</v>
      </c>
      <c r="AI21" s="98" t="s">
        <v>29</v>
      </c>
      <c r="AJ21" s="98" t="s">
        <v>145</v>
      </c>
      <c r="AK21" s="98" t="s">
        <v>38</v>
      </c>
      <c r="AL21" s="104" t="s">
        <v>138</v>
      </c>
      <c r="AN21" s="46" t="s">
        <v>161</v>
      </c>
      <c r="AO21" s="47" t="s">
        <v>276</v>
      </c>
      <c r="AP21" s="48">
        <f>L2+(13*L4)</f>
        <v>14</v>
      </c>
    </row>
    <row r="22" spans="1:42" x14ac:dyDescent="0.2">
      <c r="A22" s="1">
        <v>16</v>
      </c>
      <c r="B22" s="11">
        <f>AP102</f>
        <v>95</v>
      </c>
      <c r="C22" s="12">
        <f>AP56</f>
        <v>49</v>
      </c>
      <c r="D22" s="12">
        <f>AP75</f>
        <v>68</v>
      </c>
      <c r="E22" s="12">
        <f>AP53</f>
        <v>46</v>
      </c>
      <c r="F22" s="12">
        <f>AP161</f>
        <v>154</v>
      </c>
      <c r="G22" s="12">
        <f>AP255</f>
        <v>248</v>
      </c>
      <c r="H22" s="12">
        <f>AP140</f>
        <v>133</v>
      </c>
      <c r="I22" s="12">
        <f>AP242</f>
        <v>235</v>
      </c>
      <c r="J22" s="12">
        <f>AP30</f>
        <v>23</v>
      </c>
      <c r="K22" s="12">
        <f>AP128</f>
        <v>121</v>
      </c>
      <c r="L22" s="12">
        <f>AP19</f>
        <v>12</v>
      </c>
      <c r="M22" s="12">
        <f>AP109</f>
        <v>102</v>
      </c>
      <c r="N22" s="12">
        <f>AP217</f>
        <v>210</v>
      </c>
      <c r="O22" s="12">
        <f>AP199</f>
        <v>192</v>
      </c>
      <c r="P22" s="12">
        <f>AP212</f>
        <v>205</v>
      </c>
      <c r="Q22" s="13">
        <f>AP170</f>
        <v>163</v>
      </c>
      <c r="R22" s="2">
        <f t="shared" si="0"/>
        <v>2056</v>
      </c>
      <c r="S22" s="2">
        <f t="shared" si="1"/>
        <v>351576</v>
      </c>
      <c r="V22" s="1">
        <v>16</v>
      </c>
      <c r="W22" s="112" t="s">
        <v>223</v>
      </c>
      <c r="X22" s="114" t="s">
        <v>3</v>
      </c>
      <c r="Y22" s="114" t="s">
        <v>216</v>
      </c>
      <c r="Z22" s="114" t="s">
        <v>84</v>
      </c>
      <c r="AA22" s="114" t="s">
        <v>191</v>
      </c>
      <c r="AB22" s="114" t="s">
        <v>40</v>
      </c>
      <c r="AC22" s="114" t="s">
        <v>182</v>
      </c>
      <c r="AD22" s="114" t="s">
        <v>46</v>
      </c>
      <c r="AE22" s="114" t="s">
        <v>183</v>
      </c>
      <c r="AF22" s="114" t="s">
        <v>47</v>
      </c>
      <c r="AG22" s="114" t="s">
        <v>190</v>
      </c>
      <c r="AH22" s="114" t="s">
        <v>39</v>
      </c>
      <c r="AI22" s="114" t="s">
        <v>215</v>
      </c>
      <c r="AJ22" s="114" t="s">
        <v>83</v>
      </c>
      <c r="AK22" s="114" t="s">
        <v>224</v>
      </c>
      <c r="AL22" s="154" t="s">
        <v>76</v>
      </c>
      <c r="AN22" s="46" t="s">
        <v>251</v>
      </c>
      <c r="AO22" s="47" t="s">
        <v>276</v>
      </c>
      <c r="AP22" s="48">
        <f>L2+(14*L4)</f>
        <v>15</v>
      </c>
    </row>
    <row r="23" spans="1:42" x14ac:dyDescent="0.2">
      <c r="A23" s="3" t="s">
        <v>0</v>
      </c>
      <c r="B23" s="2">
        <f>SUM(B7:B22)</f>
        <v>2056</v>
      </c>
      <c r="C23" s="2">
        <f t="shared" ref="C23:Q23" si="2">SUM(C7:C22)</f>
        <v>2056</v>
      </c>
      <c r="D23" s="2">
        <f t="shared" si="2"/>
        <v>2056</v>
      </c>
      <c r="E23" s="2">
        <f t="shared" si="2"/>
        <v>2056</v>
      </c>
      <c r="F23" s="2">
        <f t="shared" si="2"/>
        <v>2056</v>
      </c>
      <c r="G23" s="2">
        <f t="shared" si="2"/>
        <v>2056</v>
      </c>
      <c r="H23" s="2">
        <f t="shared" si="2"/>
        <v>2056</v>
      </c>
      <c r="I23" s="2">
        <f t="shared" si="2"/>
        <v>2056</v>
      </c>
      <c r="J23" s="2">
        <f t="shared" si="2"/>
        <v>2056</v>
      </c>
      <c r="K23" s="2">
        <f t="shared" si="2"/>
        <v>2056</v>
      </c>
      <c r="L23" s="2">
        <f t="shared" si="2"/>
        <v>2056</v>
      </c>
      <c r="M23" s="2">
        <f t="shared" si="2"/>
        <v>2056</v>
      </c>
      <c r="N23" s="2">
        <f t="shared" si="2"/>
        <v>2056</v>
      </c>
      <c r="O23" s="2">
        <f t="shared" si="2"/>
        <v>2056</v>
      </c>
      <c r="P23" s="2">
        <f t="shared" si="2"/>
        <v>2056</v>
      </c>
      <c r="Q23" s="2">
        <f t="shared" si="2"/>
        <v>2056</v>
      </c>
      <c r="AN23" s="46" t="s">
        <v>24</v>
      </c>
      <c r="AO23" s="47" t="s">
        <v>276</v>
      </c>
      <c r="AP23" s="48">
        <f>L2+(15*L4)</f>
        <v>16</v>
      </c>
    </row>
    <row r="24" spans="1:42" x14ac:dyDescent="0.2">
      <c r="A24" s="3" t="s">
        <v>1</v>
      </c>
      <c r="B24" s="2">
        <f>SUMSQ(B7:B22)</f>
        <v>351576</v>
      </c>
      <c r="C24" s="2">
        <f t="shared" ref="C24:Q24" si="3">SUMSQ(C7:C22)</f>
        <v>351576</v>
      </c>
      <c r="D24" s="2">
        <f t="shared" si="3"/>
        <v>351576</v>
      </c>
      <c r="E24" s="2">
        <f t="shared" si="3"/>
        <v>351576</v>
      </c>
      <c r="F24" s="2">
        <f>SUMSQ(F7:F22)</f>
        <v>351576</v>
      </c>
      <c r="G24" s="2">
        <f t="shared" si="3"/>
        <v>351576</v>
      </c>
      <c r="H24" s="2">
        <f t="shared" si="3"/>
        <v>351576</v>
      </c>
      <c r="I24" s="2">
        <f t="shared" si="3"/>
        <v>351576</v>
      </c>
      <c r="J24" s="2">
        <f t="shared" si="3"/>
        <v>351576</v>
      </c>
      <c r="K24" s="2">
        <f t="shared" si="3"/>
        <v>351576</v>
      </c>
      <c r="L24" s="2">
        <f t="shared" si="3"/>
        <v>351576</v>
      </c>
      <c r="M24" s="2">
        <f t="shared" si="3"/>
        <v>351576</v>
      </c>
      <c r="N24" s="2">
        <f t="shared" si="3"/>
        <v>351576</v>
      </c>
      <c r="O24" s="2">
        <f t="shared" si="3"/>
        <v>351576</v>
      </c>
      <c r="P24" s="2">
        <f t="shared" si="3"/>
        <v>351576</v>
      </c>
      <c r="Q24" s="2">
        <f t="shared" si="3"/>
        <v>351576</v>
      </c>
      <c r="AN24" s="46" t="s">
        <v>154</v>
      </c>
      <c r="AO24" s="47" t="s">
        <v>276</v>
      </c>
      <c r="AP24" s="48">
        <f>L2+(16*L4)</f>
        <v>17</v>
      </c>
    </row>
    <row r="25" spans="1:42" x14ac:dyDescent="0.2">
      <c r="A25" s="3" t="s">
        <v>262</v>
      </c>
      <c r="B25" s="14">
        <f>SUMSQ(B7,C7,D7,E7,F7,G7,H7,I7,I8,H8,G8,F8,E8,D8,C8,B8)</f>
        <v>351576</v>
      </c>
      <c r="C25" s="14">
        <f>SUMSQ(J7,K7,L7,M7,N7,O7,P7,Q7,Q8,P8,O8,N8,M8,L8,K8,J8)</f>
        <v>351576</v>
      </c>
      <c r="D25" s="14">
        <f>SUMSQ(B9,C9,D9,E9,F9,G9,H9,I9,I10,H10,G10,F10,E10,D10,C10,B10)</f>
        <v>351576</v>
      </c>
      <c r="E25" s="14">
        <f>SUMSQ(J9,K9,L9,M9,N9,O9,P9,Q9,Q10,P10,O10,N10,M10,L10,K10,J10)</f>
        <v>351576</v>
      </c>
      <c r="F25" s="14">
        <f>SUMSQ(B11,C11,D11,E11,F11,G11,H11,I11,I12,H12,G12,F12,E12,D12,C12,B12)</f>
        <v>351576</v>
      </c>
      <c r="G25" s="14">
        <f>SUMSQ(J11,K11,L11,M11,N11,O11,P11,Q11,Q12,P12,O12,N12,M12,L12,K12,J12)</f>
        <v>351576</v>
      </c>
      <c r="H25" s="14">
        <f>SUMSQ(B13,C13,D13,E13,F13,G13,H13,I13,I14,H14,G14,F14,E14,D14,C14,B14)</f>
        <v>351576</v>
      </c>
      <c r="I25" s="14">
        <f>SUMSQ(J13,K13,L13,M13,N13,O13,P13,Q13,Q14,P14,O14,N14,M14,L14,K14,J14)</f>
        <v>351576</v>
      </c>
      <c r="J25" s="14">
        <f>SUMSQ(B15,C15,D15,E15,F15,G15,H15,I15,I16,H16,G16,F16,E16,D16,C16,B16)</f>
        <v>351576</v>
      </c>
      <c r="K25" s="14">
        <f>SUMSQ(J15,K15,L15,M15,N15,O15,P15,Q15,Q16,P16,O16,N16,M16,L16,K16,J16)</f>
        <v>351576</v>
      </c>
      <c r="L25" s="14">
        <f>SUMSQ(B17,C17,D17,E17,F17,G17,H17,I17,I18,H18,G18,F18,E18,D18,C18,B18)</f>
        <v>351576</v>
      </c>
      <c r="M25" s="14">
        <f>SUMSQ(J17,K17,L17,M17,N17,O17,P17,Q17,Q18,P18,O18,N18,M18,L18,K18,J18)</f>
        <v>351576</v>
      </c>
      <c r="N25" s="14">
        <f>SUMSQ(B19,C19,D19,E19,F19,G19,H19,I19,I20,H20,G20,F20,E20,D20,C20,B20)</f>
        <v>351576</v>
      </c>
      <c r="O25" s="14">
        <f>SUMSQ(J19,K19,L19,M19,N19,O19,P19,Q19,Q20,P20,O20,N20,M20,L20,K20,J20)</f>
        <v>351576</v>
      </c>
      <c r="P25" s="14">
        <f>SUMSQ(B21,C21,D21,E21,F21,G21,H21,I21,I22,H22,G22,F22,E22,D22,C22,B22)</f>
        <v>351576</v>
      </c>
      <c r="Q25" s="14">
        <f>SUMSQ(J21,K21,L21,M21,N21,O21,P21,Q21,Q22,P22,O22,N22,M22,L22,K22,J22)</f>
        <v>351576</v>
      </c>
      <c r="V25" s="3" t="s">
        <v>3</v>
      </c>
      <c r="W25" s="136" t="s">
        <v>54</v>
      </c>
      <c r="X25" s="137" t="s">
        <v>109</v>
      </c>
      <c r="Y25" s="137" t="s">
        <v>255</v>
      </c>
      <c r="Z25" s="137" t="s">
        <v>169</v>
      </c>
      <c r="AA25" s="137" t="s">
        <v>188</v>
      </c>
      <c r="AB25" s="137" t="s">
        <v>227</v>
      </c>
      <c r="AC25" s="137" t="s">
        <v>121</v>
      </c>
      <c r="AD25" s="137" t="s">
        <v>50</v>
      </c>
      <c r="AE25" s="137" t="s">
        <v>96</v>
      </c>
      <c r="AF25" s="137" t="s">
        <v>10</v>
      </c>
      <c r="AG25" s="137" t="s">
        <v>156</v>
      </c>
      <c r="AH25" s="137" t="s">
        <v>210</v>
      </c>
      <c r="AI25" s="137" t="s">
        <v>214</v>
      </c>
      <c r="AJ25" s="137" t="s">
        <v>144</v>
      </c>
      <c r="AK25" s="137" t="s">
        <v>38</v>
      </c>
      <c r="AL25" s="138" t="s">
        <v>76</v>
      </c>
      <c r="AN25" s="46" t="s">
        <v>129</v>
      </c>
      <c r="AO25" s="47" t="s">
        <v>276</v>
      </c>
      <c r="AP25" s="48">
        <f>L2+(17*L4)</f>
        <v>18</v>
      </c>
    </row>
    <row r="26" spans="1:42" x14ac:dyDescent="0.2">
      <c r="A26" s="3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V26" s="3" t="s">
        <v>4</v>
      </c>
      <c r="W26" s="139" t="s">
        <v>223</v>
      </c>
      <c r="X26" s="140" t="s">
        <v>137</v>
      </c>
      <c r="Y26" s="140" t="s">
        <v>23</v>
      </c>
      <c r="Z26" s="140" t="s">
        <v>77</v>
      </c>
      <c r="AA26" s="140" t="s">
        <v>89</v>
      </c>
      <c r="AB26" s="140" t="s">
        <v>19</v>
      </c>
      <c r="AC26" s="140" t="s">
        <v>157</v>
      </c>
      <c r="AD26" s="140" t="s">
        <v>196</v>
      </c>
      <c r="AE26" s="140" t="s">
        <v>187</v>
      </c>
      <c r="AF26" s="140" t="s">
        <v>242</v>
      </c>
      <c r="AG26" s="140" t="s">
        <v>128</v>
      </c>
      <c r="AH26" s="140" t="s">
        <v>41</v>
      </c>
      <c r="AI26" s="140" t="s">
        <v>69</v>
      </c>
      <c r="AJ26" s="140" t="s">
        <v>108</v>
      </c>
      <c r="AK26" s="140" t="s">
        <v>246</v>
      </c>
      <c r="AL26" s="141" t="s">
        <v>176</v>
      </c>
      <c r="AN26" s="46" t="s">
        <v>31</v>
      </c>
      <c r="AO26" s="47" t="s">
        <v>276</v>
      </c>
      <c r="AP26" s="48">
        <f>L2+(18*L4)</f>
        <v>19</v>
      </c>
    </row>
    <row r="27" spans="1:42" x14ac:dyDescent="0.2">
      <c r="A27" s="3" t="s">
        <v>3</v>
      </c>
      <c r="B27" s="15">
        <f>B7</f>
        <v>249</v>
      </c>
      <c r="C27" s="15">
        <f>C8</f>
        <v>186</v>
      </c>
      <c r="D27" s="15">
        <f>D9</f>
        <v>60</v>
      </c>
      <c r="E27" s="15">
        <f>E10</f>
        <v>123</v>
      </c>
      <c r="F27" s="15">
        <f>F11</f>
        <v>94</v>
      </c>
      <c r="G27" s="15">
        <f>G12</f>
        <v>29</v>
      </c>
      <c r="H27" s="15">
        <f>H13</f>
        <v>159</v>
      </c>
      <c r="I27" s="15">
        <f>I14</f>
        <v>224</v>
      </c>
      <c r="J27" s="15">
        <f>J15</f>
        <v>134</v>
      </c>
      <c r="K27" s="15">
        <f>K16</f>
        <v>197</v>
      </c>
      <c r="L27" s="15">
        <f>L17</f>
        <v>71</v>
      </c>
      <c r="M27" s="15">
        <f>M18</f>
        <v>8</v>
      </c>
      <c r="N27" s="15">
        <f>N19</f>
        <v>33</v>
      </c>
      <c r="O27" s="15">
        <f>O20</f>
        <v>98</v>
      </c>
      <c r="P27" s="15">
        <f>P21</f>
        <v>228</v>
      </c>
      <c r="Q27" s="16">
        <f>Q22</f>
        <v>163</v>
      </c>
      <c r="R27" s="2">
        <f>SUM(B27:Q27)</f>
        <v>2056</v>
      </c>
      <c r="S27" s="2">
        <f>SUMSQ(B27:Q27)</f>
        <v>351576</v>
      </c>
      <c r="T27" s="2">
        <f>B27^3+C27^3+D27^3+E27^3+F27^3+G27^3+H27^3+I27^3+J27^3+K27^3+L27^3+M27^3+N27^3+O27^3+P27^3+Q27^3</f>
        <v>67634176</v>
      </c>
      <c r="AN27" s="46" t="s">
        <v>244</v>
      </c>
      <c r="AO27" s="47" t="s">
        <v>276</v>
      </c>
      <c r="AP27" s="48">
        <f>L2+(19*L4)</f>
        <v>20</v>
      </c>
    </row>
    <row r="28" spans="1:42" x14ac:dyDescent="0.2">
      <c r="A28" s="3" t="s">
        <v>4</v>
      </c>
      <c r="B28" s="15">
        <f>B22</f>
        <v>95</v>
      </c>
      <c r="C28" s="15">
        <f>C21</f>
        <v>32</v>
      </c>
      <c r="D28" s="15">
        <f>D20</f>
        <v>158</v>
      </c>
      <c r="E28" s="15">
        <f>E19</f>
        <v>221</v>
      </c>
      <c r="F28" s="15">
        <f>F18</f>
        <v>252</v>
      </c>
      <c r="G28" s="15">
        <f>G17</f>
        <v>187</v>
      </c>
      <c r="H28" s="15">
        <f>H16</f>
        <v>57</v>
      </c>
      <c r="I28" s="15">
        <f>I15</f>
        <v>122</v>
      </c>
      <c r="J28" s="15">
        <f>J14</f>
        <v>36</v>
      </c>
      <c r="K28" s="15">
        <f>K13</f>
        <v>99</v>
      </c>
      <c r="L28" s="15">
        <f>L12</f>
        <v>225</v>
      </c>
      <c r="M28" s="15">
        <f>M11</f>
        <v>162</v>
      </c>
      <c r="N28" s="15">
        <f>N10</f>
        <v>135</v>
      </c>
      <c r="O28" s="15">
        <f>O9</f>
        <v>200</v>
      </c>
      <c r="P28" s="15">
        <f>P8</f>
        <v>70</v>
      </c>
      <c r="Q28" s="16">
        <f>Q7</f>
        <v>5</v>
      </c>
      <c r="R28" s="2">
        <f>SUM(B28:Q28)</f>
        <v>2056</v>
      </c>
      <c r="S28" s="2">
        <f>SUMSQ(B28:Q28)</f>
        <v>351576</v>
      </c>
      <c r="T28" s="2">
        <f>B28^3+C28^3+D28^3+E28^3+F28^3+G28^3+H28^3+I28^3+J28^3+K28^3+L28^3+M28^3+N28^3+O28^3+P28^3+Q28^3</f>
        <v>67634176</v>
      </c>
      <c r="AN28" s="46" t="s">
        <v>68</v>
      </c>
      <c r="AO28" s="47" t="s">
        <v>276</v>
      </c>
      <c r="AP28" s="48">
        <f>L2+(20*L4)</f>
        <v>21</v>
      </c>
    </row>
    <row r="29" spans="1:42" x14ac:dyDescent="0.2">
      <c r="AN29" s="46" t="s">
        <v>218</v>
      </c>
      <c r="AO29" s="47" t="s">
        <v>276</v>
      </c>
      <c r="AP29" s="48">
        <f>L2+(21*L4)</f>
        <v>22</v>
      </c>
    </row>
    <row r="30" spans="1:42" x14ac:dyDescent="0.2">
      <c r="A30" s="3" t="s">
        <v>259</v>
      </c>
      <c r="B30" s="1"/>
      <c r="I30" s="62" t="s">
        <v>290</v>
      </c>
      <c r="AD30" s="62" t="s">
        <v>291</v>
      </c>
      <c r="AN30" s="46" t="s">
        <v>183</v>
      </c>
      <c r="AO30" s="47" t="s">
        <v>276</v>
      </c>
      <c r="AP30" s="48">
        <f>L2+(22*L4)</f>
        <v>23</v>
      </c>
    </row>
    <row r="31" spans="1:42" x14ac:dyDescent="0.2">
      <c r="A31" s="1">
        <v>1</v>
      </c>
      <c r="B31" s="5">
        <f>AP255</f>
        <v>248</v>
      </c>
      <c r="C31" s="6">
        <f>AP161</f>
        <v>154</v>
      </c>
      <c r="D31" s="6">
        <f>AP242</f>
        <v>235</v>
      </c>
      <c r="E31" s="6">
        <f>AP140</f>
        <v>133</v>
      </c>
      <c r="F31" s="6">
        <f>AP56</f>
        <v>49</v>
      </c>
      <c r="G31" s="6">
        <f>AP102</f>
        <v>95</v>
      </c>
      <c r="H31" s="6">
        <f>AP53</f>
        <v>46</v>
      </c>
      <c r="I31" s="6">
        <f>AP75</f>
        <v>68</v>
      </c>
      <c r="J31" s="6">
        <f>AP199</f>
        <v>192</v>
      </c>
      <c r="K31" s="6">
        <f>AP217</f>
        <v>210</v>
      </c>
      <c r="L31" s="6">
        <f>AP170</f>
        <v>163</v>
      </c>
      <c r="M31" s="6">
        <f>AP212</f>
        <v>205</v>
      </c>
      <c r="N31" s="6">
        <f>AP128</f>
        <v>121</v>
      </c>
      <c r="O31" s="6">
        <f>AP30</f>
        <v>23</v>
      </c>
      <c r="P31" s="6">
        <f>AP109</f>
        <v>102</v>
      </c>
      <c r="Q31" s="7">
        <f>AP19</f>
        <v>12</v>
      </c>
      <c r="R31" s="2">
        <f>SUM(B31:Q31)</f>
        <v>2056</v>
      </c>
      <c r="S31" s="2">
        <f>SUMSQ(B31:Q31)</f>
        <v>351576</v>
      </c>
      <c r="V31" s="1">
        <v>1</v>
      </c>
      <c r="W31" s="145" t="s">
        <v>40</v>
      </c>
      <c r="X31" s="146" t="s">
        <v>191</v>
      </c>
      <c r="Y31" s="146" t="s">
        <v>46</v>
      </c>
      <c r="Z31" s="146" t="s">
        <v>182</v>
      </c>
      <c r="AA31" s="146" t="s">
        <v>3</v>
      </c>
      <c r="AB31" s="146" t="s">
        <v>223</v>
      </c>
      <c r="AC31" s="146" t="s">
        <v>84</v>
      </c>
      <c r="AD31" s="146" t="s">
        <v>216</v>
      </c>
      <c r="AE31" s="146" t="s">
        <v>83</v>
      </c>
      <c r="AF31" s="146" t="s">
        <v>215</v>
      </c>
      <c r="AG31" s="146" t="s">
        <v>76</v>
      </c>
      <c r="AH31" s="146" t="s">
        <v>224</v>
      </c>
      <c r="AI31" s="146" t="s">
        <v>47</v>
      </c>
      <c r="AJ31" s="146" t="s">
        <v>183</v>
      </c>
      <c r="AK31" s="146" t="s">
        <v>39</v>
      </c>
      <c r="AL31" s="147" t="s">
        <v>190</v>
      </c>
      <c r="AN31" s="46" t="s">
        <v>95</v>
      </c>
      <c r="AO31" s="47" t="s">
        <v>276</v>
      </c>
      <c r="AP31" s="48">
        <f>L2+(23*L4)</f>
        <v>24</v>
      </c>
    </row>
    <row r="32" spans="1:42" x14ac:dyDescent="0.2">
      <c r="A32" s="1">
        <v>2</v>
      </c>
      <c r="B32" s="8">
        <f>AP224</f>
        <v>217</v>
      </c>
      <c r="C32" s="9">
        <f>AP190</f>
        <v>183</v>
      </c>
      <c r="D32" s="9">
        <f>AP205</f>
        <v>198</v>
      </c>
      <c r="E32" s="9">
        <f>AP179</f>
        <v>172</v>
      </c>
      <c r="F32" s="9">
        <f>AP39</f>
        <v>32</v>
      </c>
      <c r="G32" s="9">
        <f>AP121</f>
        <v>114</v>
      </c>
      <c r="H32" s="9">
        <f>AP10</f>
        <v>3</v>
      </c>
      <c r="I32" s="9">
        <f>AP116</f>
        <v>109</v>
      </c>
      <c r="J32" s="9">
        <f>AP152</f>
        <v>145</v>
      </c>
      <c r="K32" s="9">
        <f>AP262</f>
        <v>255</v>
      </c>
      <c r="L32" s="9">
        <f>AP149</f>
        <v>142</v>
      </c>
      <c r="M32" s="9">
        <f>AP235</f>
        <v>228</v>
      </c>
      <c r="N32" s="9">
        <f>AP95</f>
        <v>88</v>
      </c>
      <c r="O32" s="9">
        <f>AP65</f>
        <v>58</v>
      </c>
      <c r="P32" s="9">
        <f>AP82</f>
        <v>75</v>
      </c>
      <c r="Q32" s="10">
        <f>AP44</f>
        <v>37</v>
      </c>
      <c r="R32" s="2">
        <f t="shared" ref="R32:R46" si="4">SUM(B32:Q32)</f>
        <v>2056</v>
      </c>
      <c r="S32" s="2">
        <f t="shared" ref="S32:S46" si="5">SUMSQ(B32:Q32)</f>
        <v>351576</v>
      </c>
      <c r="V32" s="1">
        <v>2</v>
      </c>
      <c r="W32" s="148" t="s">
        <v>230</v>
      </c>
      <c r="X32" s="144" t="s">
        <v>126</v>
      </c>
      <c r="Y32" s="144" t="s">
        <v>237</v>
      </c>
      <c r="Z32" s="144" t="s">
        <v>117</v>
      </c>
      <c r="AA32" s="144" t="s">
        <v>137</v>
      </c>
      <c r="AB32" s="144" t="s">
        <v>37</v>
      </c>
      <c r="AC32" s="144" t="s">
        <v>146</v>
      </c>
      <c r="AD32" s="144" t="s">
        <v>30</v>
      </c>
      <c r="AE32" s="144" t="s">
        <v>145</v>
      </c>
      <c r="AF32" s="144" t="s">
        <v>29</v>
      </c>
      <c r="AG32" s="144" t="s">
        <v>138</v>
      </c>
      <c r="AH32" s="144" t="s">
        <v>38</v>
      </c>
      <c r="AI32" s="144" t="s">
        <v>238</v>
      </c>
      <c r="AJ32" s="144" t="s">
        <v>118</v>
      </c>
      <c r="AK32" s="144" t="s">
        <v>229</v>
      </c>
      <c r="AL32" s="149" t="s">
        <v>125</v>
      </c>
      <c r="AN32" s="46" t="s">
        <v>80</v>
      </c>
      <c r="AO32" s="47" t="s">
        <v>276</v>
      </c>
      <c r="AP32" s="48">
        <f>L2+(24*L4)</f>
        <v>25</v>
      </c>
    </row>
    <row r="33" spans="1:42" x14ac:dyDescent="0.2">
      <c r="A33" s="1">
        <v>3</v>
      </c>
      <c r="B33" s="8">
        <f>AP49</f>
        <v>42</v>
      </c>
      <c r="C33" s="9">
        <f>AP79</f>
        <v>72</v>
      </c>
      <c r="D33" s="9">
        <f>AP60</f>
        <v>53</v>
      </c>
      <c r="E33" s="9">
        <f>AP98</f>
        <v>91</v>
      </c>
      <c r="F33" s="9">
        <f>AP246</f>
        <v>239</v>
      </c>
      <c r="G33" s="9">
        <f>AP136</f>
        <v>129</v>
      </c>
      <c r="H33" s="9">
        <f>AP251</f>
        <v>244</v>
      </c>
      <c r="I33" s="9">
        <f>AP165</f>
        <v>158</v>
      </c>
      <c r="J33" s="9">
        <f>AP105</f>
        <v>98</v>
      </c>
      <c r="K33" s="9">
        <f>AP23</f>
        <v>16</v>
      </c>
      <c r="L33" s="9">
        <f>AP132</f>
        <v>125</v>
      </c>
      <c r="M33" s="9">
        <f>AP26</f>
        <v>19</v>
      </c>
      <c r="N33" s="9">
        <f>AP174</f>
        <v>167</v>
      </c>
      <c r="O33" s="9">
        <f>AP208</f>
        <v>201</v>
      </c>
      <c r="P33" s="9">
        <f>AP195</f>
        <v>188</v>
      </c>
      <c r="Q33" s="10">
        <f>AP221</f>
        <v>214</v>
      </c>
      <c r="R33" s="2">
        <f t="shared" si="4"/>
        <v>2056</v>
      </c>
      <c r="S33" s="2">
        <f t="shared" si="5"/>
        <v>351576</v>
      </c>
      <c r="V33" s="1">
        <v>3</v>
      </c>
      <c r="W33" s="148" t="s">
        <v>231</v>
      </c>
      <c r="X33" s="144" t="s">
        <v>131</v>
      </c>
      <c r="Y33" s="144" t="s">
        <v>240</v>
      </c>
      <c r="Z33" s="144" t="s">
        <v>124</v>
      </c>
      <c r="AA33" s="144" t="s">
        <v>136</v>
      </c>
      <c r="AB33" s="144" t="s">
        <v>32</v>
      </c>
      <c r="AC33" s="144" t="s">
        <v>143</v>
      </c>
      <c r="AD33" s="144" t="s">
        <v>23</v>
      </c>
      <c r="AE33" s="144" t="s">
        <v>144</v>
      </c>
      <c r="AF33" s="144" t="s">
        <v>24</v>
      </c>
      <c r="AG33" s="144" t="s">
        <v>135</v>
      </c>
      <c r="AH33" s="144" t="s">
        <v>31</v>
      </c>
      <c r="AI33" s="144" t="s">
        <v>239</v>
      </c>
      <c r="AJ33" s="144" t="s">
        <v>123</v>
      </c>
      <c r="AK33" s="144" t="s">
        <v>232</v>
      </c>
      <c r="AL33" s="149" t="s">
        <v>132</v>
      </c>
      <c r="AN33" s="46" t="s">
        <v>167</v>
      </c>
      <c r="AO33" s="47" t="s">
        <v>276</v>
      </c>
      <c r="AP33" s="48">
        <f>L2+(25*L4)</f>
        <v>26</v>
      </c>
    </row>
    <row r="34" spans="1:42" x14ac:dyDescent="0.2">
      <c r="A34" s="1">
        <v>4</v>
      </c>
      <c r="B34" s="8">
        <f>AP14</f>
        <v>7</v>
      </c>
      <c r="C34" s="9">
        <f>AP112</f>
        <v>105</v>
      </c>
      <c r="D34" s="9">
        <f>AP35</f>
        <v>28</v>
      </c>
      <c r="E34" s="9">
        <f>AP125</f>
        <v>118</v>
      </c>
      <c r="F34" s="9">
        <f>AP201</f>
        <v>194</v>
      </c>
      <c r="G34" s="9">
        <f>AP183</f>
        <v>176</v>
      </c>
      <c r="H34" s="9">
        <f>AP228</f>
        <v>221</v>
      </c>
      <c r="I34" s="9">
        <f>AP186</f>
        <v>179</v>
      </c>
      <c r="J34" s="9">
        <f>AP86</f>
        <v>79</v>
      </c>
      <c r="K34" s="9">
        <f>AP40</f>
        <v>33</v>
      </c>
      <c r="L34" s="9">
        <f>AP91</f>
        <v>84</v>
      </c>
      <c r="M34" s="9">
        <f>AP69</f>
        <v>62</v>
      </c>
      <c r="N34" s="9">
        <f>AP145</f>
        <v>138</v>
      </c>
      <c r="O34" s="9">
        <f>AP239</f>
        <v>232</v>
      </c>
      <c r="P34" s="9">
        <f>AP156</f>
        <v>149</v>
      </c>
      <c r="Q34" s="10">
        <f>AP258</f>
        <v>251</v>
      </c>
      <c r="R34" s="2">
        <f t="shared" si="4"/>
        <v>2056</v>
      </c>
      <c r="S34" s="2">
        <f t="shared" si="5"/>
        <v>351576</v>
      </c>
      <c r="V34" s="1">
        <v>4</v>
      </c>
      <c r="W34" s="148" t="s">
        <v>44</v>
      </c>
      <c r="X34" s="144" t="s">
        <v>192</v>
      </c>
      <c r="Y34" s="144" t="s">
        <v>53</v>
      </c>
      <c r="Z34" s="144" t="s">
        <v>185</v>
      </c>
      <c r="AA34" s="144" t="s">
        <v>71</v>
      </c>
      <c r="AB34" s="144" t="s">
        <v>222</v>
      </c>
      <c r="AC34" s="144" t="s">
        <v>77</v>
      </c>
      <c r="AD34" s="144" t="s">
        <v>213</v>
      </c>
      <c r="AE34" s="144" t="s">
        <v>78</v>
      </c>
      <c r="AF34" s="144" t="s">
        <v>214</v>
      </c>
      <c r="AG34" s="144" t="s">
        <v>70</v>
      </c>
      <c r="AH34" s="144" t="s">
        <v>221</v>
      </c>
      <c r="AI34" s="144" t="s">
        <v>52</v>
      </c>
      <c r="AJ34" s="144" t="s">
        <v>184</v>
      </c>
      <c r="AK34" s="144" t="s">
        <v>45</v>
      </c>
      <c r="AL34" s="149" t="s">
        <v>193</v>
      </c>
      <c r="AN34" s="46" t="s">
        <v>202</v>
      </c>
      <c r="AO34" s="47" t="s">
        <v>276</v>
      </c>
      <c r="AP34" s="48">
        <f>L2+(26*L4)</f>
        <v>27</v>
      </c>
    </row>
    <row r="35" spans="1:42" x14ac:dyDescent="0.2">
      <c r="A35" s="1">
        <v>5</v>
      </c>
      <c r="B35" s="8">
        <f>AP157</f>
        <v>150</v>
      </c>
      <c r="C35" s="9">
        <f>AP259</f>
        <v>252</v>
      </c>
      <c r="D35" s="9">
        <f>AP144</f>
        <v>137</v>
      </c>
      <c r="E35" s="9">
        <f>AP238</f>
        <v>231</v>
      </c>
      <c r="F35" s="9">
        <f>AP90</f>
        <v>83</v>
      </c>
      <c r="G35" s="9">
        <f>AP68</f>
        <v>61</v>
      </c>
      <c r="H35" s="9">
        <f>AP87</f>
        <v>80</v>
      </c>
      <c r="I35" s="9">
        <f>AP41</f>
        <v>34</v>
      </c>
      <c r="J35" s="9">
        <f>AP229</f>
        <v>222</v>
      </c>
      <c r="K35" s="9">
        <f>AP187</f>
        <v>180</v>
      </c>
      <c r="L35" s="9">
        <f>AP200</f>
        <v>193</v>
      </c>
      <c r="M35" s="9">
        <f>AP182</f>
        <v>175</v>
      </c>
      <c r="N35" s="9">
        <f>AP34</f>
        <v>27</v>
      </c>
      <c r="O35" s="9">
        <f>AP124</f>
        <v>117</v>
      </c>
      <c r="P35" s="9">
        <f>AP15</f>
        <v>8</v>
      </c>
      <c r="Q35" s="10">
        <f>AP113</f>
        <v>106</v>
      </c>
      <c r="R35" s="2">
        <f t="shared" si="4"/>
        <v>2056</v>
      </c>
      <c r="S35" s="2">
        <f t="shared" si="5"/>
        <v>351576</v>
      </c>
      <c r="V35" s="1">
        <v>5</v>
      </c>
      <c r="W35" s="148" t="s">
        <v>209</v>
      </c>
      <c r="X35" s="144" t="s">
        <v>89</v>
      </c>
      <c r="Y35" s="144" t="s">
        <v>203</v>
      </c>
      <c r="Z35" s="144" t="s">
        <v>98</v>
      </c>
      <c r="AA35" s="144" t="s">
        <v>174</v>
      </c>
      <c r="AB35" s="144" t="s">
        <v>57</v>
      </c>
      <c r="AC35" s="144" t="s">
        <v>165</v>
      </c>
      <c r="AD35" s="144" t="s">
        <v>64</v>
      </c>
      <c r="AE35" s="144" t="s">
        <v>166</v>
      </c>
      <c r="AF35" s="144" t="s">
        <v>65</v>
      </c>
      <c r="AG35" s="144" t="s">
        <v>173</v>
      </c>
      <c r="AH35" s="144" t="s">
        <v>56</v>
      </c>
      <c r="AI35" s="144" t="s">
        <v>202</v>
      </c>
      <c r="AJ35" s="144" t="s">
        <v>97</v>
      </c>
      <c r="AK35" s="144" t="s">
        <v>210</v>
      </c>
      <c r="AL35" s="149" t="s">
        <v>90</v>
      </c>
      <c r="AN35" s="46" t="s">
        <v>53</v>
      </c>
      <c r="AO35" s="47" t="s">
        <v>276</v>
      </c>
      <c r="AP35" s="48">
        <f>L2+(27*L4)</f>
        <v>28</v>
      </c>
    </row>
    <row r="36" spans="1:42" x14ac:dyDescent="0.2">
      <c r="A36" s="1">
        <v>6</v>
      </c>
      <c r="B36" s="8">
        <f>AP194</f>
        <v>187</v>
      </c>
      <c r="C36" s="9">
        <f>AP220</f>
        <v>213</v>
      </c>
      <c r="D36" s="9">
        <f>AP175</f>
        <v>168</v>
      </c>
      <c r="E36" s="9">
        <f>AP209</f>
        <v>202</v>
      </c>
      <c r="F36" s="9">
        <f>AP133</f>
        <v>126</v>
      </c>
      <c r="G36" s="9">
        <f>AP27</f>
        <v>20</v>
      </c>
      <c r="H36" s="9">
        <f>AP104</f>
        <v>97</v>
      </c>
      <c r="I36" s="9">
        <f>AP22</f>
        <v>15</v>
      </c>
      <c r="J36" s="9">
        <f>AP250</f>
        <v>243</v>
      </c>
      <c r="K36" s="9">
        <f>AP164</f>
        <v>157</v>
      </c>
      <c r="L36" s="9">
        <f>AP247</f>
        <v>240</v>
      </c>
      <c r="M36" s="9">
        <f>AP137</f>
        <v>130</v>
      </c>
      <c r="N36" s="9">
        <f>AP61</f>
        <v>54</v>
      </c>
      <c r="O36" s="9">
        <f>AP99</f>
        <v>92</v>
      </c>
      <c r="P36" s="9">
        <f>AP48</f>
        <v>41</v>
      </c>
      <c r="Q36" s="10">
        <f>AP78</f>
        <v>71</v>
      </c>
      <c r="R36" s="2">
        <f t="shared" si="4"/>
        <v>2056</v>
      </c>
      <c r="S36" s="2">
        <f t="shared" si="5"/>
        <v>351576</v>
      </c>
      <c r="V36" s="1">
        <v>6</v>
      </c>
      <c r="W36" s="148" t="s">
        <v>19</v>
      </c>
      <c r="X36" s="144" t="s">
        <v>155</v>
      </c>
      <c r="Y36" s="144" t="s">
        <v>12</v>
      </c>
      <c r="Z36" s="144" t="s">
        <v>164</v>
      </c>
      <c r="AA36" s="144" t="s">
        <v>112</v>
      </c>
      <c r="AB36" s="144" t="s">
        <v>244</v>
      </c>
      <c r="AC36" s="144" t="s">
        <v>103</v>
      </c>
      <c r="AD36" s="144" t="s">
        <v>251</v>
      </c>
      <c r="AE36" s="144" t="s">
        <v>104</v>
      </c>
      <c r="AF36" s="144" t="s">
        <v>252</v>
      </c>
      <c r="AG36" s="144" t="s">
        <v>111</v>
      </c>
      <c r="AH36" s="144" t="s">
        <v>243</v>
      </c>
      <c r="AI36" s="144" t="s">
        <v>11</v>
      </c>
      <c r="AJ36" s="144" t="s">
        <v>163</v>
      </c>
      <c r="AK36" s="144" t="s">
        <v>20</v>
      </c>
      <c r="AL36" s="149" t="s">
        <v>156</v>
      </c>
      <c r="AN36" s="46" t="s">
        <v>227</v>
      </c>
      <c r="AO36" s="47" t="s">
        <v>276</v>
      </c>
      <c r="AP36" s="48">
        <f>L2+(28*L4)</f>
        <v>29</v>
      </c>
    </row>
    <row r="37" spans="1:42" x14ac:dyDescent="0.2">
      <c r="A37" s="1">
        <v>7</v>
      </c>
      <c r="B37" s="8">
        <f>AP83</f>
        <v>76</v>
      </c>
      <c r="C37" s="9">
        <f>AP45</f>
        <v>38</v>
      </c>
      <c r="D37" s="9">
        <f>AP94</f>
        <v>87</v>
      </c>
      <c r="E37" s="9">
        <f>AP64</f>
        <v>57</v>
      </c>
      <c r="F37" s="9">
        <f>AP148</f>
        <v>141</v>
      </c>
      <c r="G37" s="9">
        <f>AP234</f>
        <v>227</v>
      </c>
      <c r="H37" s="9">
        <f>AP153</f>
        <v>146</v>
      </c>
      <c r="I37" s="9">
        <f>AP263</f>
        <v>256</v>
      </c>
      <c r="J37" s="9">
        <f>AP11</f>
        <v>4</v>
      </c>
      <c r="K37" s="9">
        <f>AP117</f>
        <v>110</v>
      </c>
      <c r="L37" s="9">
        <f>AP38</f>
        <v>31</v>
      </c>
      <c r="M37" s="9">
        <f>AP120</f>
        <v>113</v>
      </c>
      <c r="N37" s="9">
        <f>AP204</f>
        <v>197</v>
      </c>
      <c r="O37" s="9">
        <f>AP178</f>
        <v>171</v>
      </c>
      <c r="P37" s="9">
        <f>AP225</f>
        <v>218</v>
      </c>
      <c r="Q37" s="10">
        <f>AP191</f>
        <v>184</v>
      </c>
      <c r="R37" s="2">
        <f t="shared" si="4"/>
        <v>2056</v>
      </c>
      <c r="S37" s="2">
        <f t="shared" si="5"/>
        <v>351576</v>
      </c>
      <c r="V37" s="1">
        <v>7</v>
      </c>
      <c r="W37" s="148" t="s">
        <v>18</v>
      </c>
      <c r="X37" s="144" t="s">
        <v>150</v>
      </c>
      <c r="Y37" s="144" t="s">
        <v>9</v>
      </c>
      <c r="Z37" s="144" t="s">
        <v>157</v>
      </c>
      <c r="AA37" s="144" t="s">
        <v>113</v>
      </c>
      <c r="AB37" s="144" t="s">
        <v>249</v>
      </c>
      <c r="AC37" s="144" t="s">
        <v>106</v>
      </c>
      <c r="AD37" s="144" t="s">
        <v>258</v>
      </c>
      <c r="AE37" s="144" t="s">
        <v>105</v>
      </c>
      <c r="AF37" s="144" t="s">
        <v>257</v>
      </c>
      <c r="AG37" s="144" t="s">
        <v>114</v>
      </c>
      <c r="AH37" s="144" t="s">
        <v>250</v>
      </c>
      <c r="AI37" s="144" t="s">
        <v>10</v>
      </c>
      <c r="AJ37" s="144" t="s">
        <v>158</v>
      </c>
      <c r="AK37" s="144" t="s">
        <v>17</v>
      </c>
      <c r="AL37" s="149" t="s">
        <v>149</v>
      </c>
      <c r="AN37" s="46" t="s">
        <v>16</v>
      </c>
      <c r="AO37" s="47" t="s">
        <v>276</v>
      </c>
      <c r="AP37" s="48">
        <f>L2+(29*L4)</f>
        <v>30</v>
      </c>
    </row>
    <row r="38" spans="1:42" x14ac:dyDescent="0.2">
      <c r="A38" s="1">
        <v>8</v>
      </c>
      <c r="B38" s="8">
        <f>AP108</f>
        <v>101</v>
      </c>
      <c r="C38" s="9">
        <f>AP18</f>
        <v>11</v>
      </c>
      <c r="D38" s="9">
        <f>AP129</f>
        <v>122</v>
      </c>
      <c r="E38" s="9">
        <f>AP31</f>
        <v>24</v>
      </c>
      <c r="F38" s="9">
        <f>AP171</f>
        <v>164</v>
      </c>
      <c r="G38" s="9">
        <f>AP213</f>
        <v>206</v>
      </c>
      <c r="H38" s="9">
        <f>AP198</f>
        <v>191</v>
      </c>
      <c r="I38" s="9">
        <f>AP216</f>
        <v>209</v>
      </c>
      <c r="J38" s="9">
        <f>AP52</f>
        <v>45</v>
      </c>
      <c r="K38" s="9">
        <f>AP74</f>
        <v>67</v>
      </c>
      <c r="L38" s="9">
        <f>AP57</f>
        <v>50</v>
      </c>
      <c r="M38" s="9">
        <f>AP103</f>
        <v>96</v>
      </c>
      <c r="N38" s="9">
        <f>AP243</f>
        <v>236</v>
      </c>
      <c r="O38" s="9">
        <f>AP141</f>
        <v>134</v>
      </c>
      <c r="P38" s="9">
        <f>AP254</f>
        <v>247</v>
      </c>
      <c r="Q38" s="10">
        <f>AP160</f>
        <v>153</v>
      </c>
      <c r="R38" s="2">
        <f t="shared" si="4"/>
        <v>2056</v>
      </c>
      <c r="S38" s="2">
        <f t="shared" si="5"/>
        <v>351576</v>
      </c>
      <c r="V38" s="1">
        <v>8</v>
      </c>
      <c r="W38" s="148" t="s">
        <v>205</v>
      </c>
      <c r="X38" s="144" t="s">
        <v>88</v>
      </c>
      <c r="Y38" s="144" t="s">
        <v>196</v>
      </c>
      <c r="Z38" s="144" t="s">
        <v>95</v>
      </c>
      <c r="AA38" s="144" t="s">
        <v>179</v>
      </c>
      <c r="AB38" s="144" t="s">
        <v>58</v>
      </c>
      <c r="AC38" s="144" t="s">
        <v>172</v>
      </c>
      <c r="AD38" s="144" t="s">
        <v>67</v>
      </c>
      <c r="AE38" s="144" t="s">
        <v>171</v>
      </c>
      <c r="AF38" s="144" t="s">
        <v>66</v>
      </c>
      <c r="AG38" s="144" t="s">
        <v>4</v>
      </c>
      <c r="AH38" s="144" t="s">
        <v>59</v>
      </c>
      <c r="AI38" s="144" t="s">
        <v>197</v>
      </c>
      <c r="AJ38" s="144" t="s">
        <v>96</v>
      </c>
      <c r="AK38" s="144" t="s">
        <v>204</v>
      </c>
      <c r="AL38" s="149" t="s">
        <v>87</v>
      </c>
      <c r="AN38" s="46" t="s">
        <v>114</v>
      </c>
      <c r="AO38" s="47" t="s">
        <v>276</v>
      </c>
      <c r="AP38" s="48">
        <f>L2+(30*L4)</f>
        <v>31</v>
      </c>
    </row>
    <row r="39" spans="1:42" x14ac:dyDescent="0.2">
      <c r="A39" s="1">
        <v>9</v>
      </c>
      <c r="B39" s="8">
        <f>AP202</f>
        <v>195</v>
      </c>
      <c r="C39" s="9">
        <f>AP180</f>
        <v>173</v>
      </c>
      <c r="D39" s="9">
        <f>AP231</f>
        <v>224</v>
      </c>
      <c r="E39" s="9">
        <f>AP185</f>
        <v>178</v>
      </c>
      <c r="F39" s="9">
        <f>AP13</f>
        <v>6</v>
      </c>
      <c r="G39" s="9">
        <f>AP115</f>
        <v>108</v>
      </c>
      <c r="H39" s="9">
        <f>AP32</f>
        <v>25</v>
      </c>
      <c r="I39" s="9">
        <f>AP126</f>
        <v>119</v>
      </c>
      <c r="J39" s="9">
        <f>AP146</f>
        <v>139</v>
      </c>
      <c r="K39" s="9">
        <f>AP236</f>
        <v>229</v>
      </c>
      <c r="L39" s="9">
        <f>AP159</f>
        <v>152</v>
      </c>
      <c r="M39" s="9">
        <f>AP257</f>
        <v>250</v>
      </c>
      <c r="N39" s="9">
        <f>AP85</f>
        <v>78</v>
      </c>
      <c r="O39" s="9">
        <f>AP43</f>
        <v>36</v>
      </c>
      <c r="P39" s="9">
        <f>AP88</f>
        <v>81</v>
      </c>
      <c r="Q39" s="10">
        <f>AP70</f>
        <v>63</v>
      </c>
      <c r="R39" s="2">
        <f t="shared" si="4"/>
        <v>2056</v>
      </c>
      <c r="S39" s="2">
        <f t="shared" si="5"/>
        <v>351576</v>
      </c>
      <c r="V39" s="1">
        <v>9</v>
      </c>
      <c r="W39" s="148" t="s">
        <v>43</v>
      </c>
      <c r="X39" s="144" t="s">
        <v>195</v>
      </c>
      <c r="Y39" s="144" t="s">
        <v>50</v>
      </c>
      <c r="Z39" s="144" t="s">
        <v>186</v>
      </c>
      <c r="AA39" s="144" t="s">
        <v>72</v>
      </c>
      <c r="AB39" s="144" t="s">
        <v>219</v>
      </c>
      <c r="AC39" s="144" t="s">
        <v>80</v>
      </c>
      <c r="AD39" s="144" t="s">
        <v>212</v>
      </c>
      <c r="AE39" s="144" t="s">
        <v>79</v>
      </c>
      <c r="AF39" s="144" t="s">
        <v>211</v>
      </c>
      <c r="AG39" s="144" t="s">
        <v>73</v>
      </c>
      <c r="AH39" s="144" t="s">
        <v>220</v>
      </c>
      <c r="AI39" s="144" t="s">
        <v>51</v>
      </c>
      <c r="AJ39" s="144" t="s">
        <v>187</v>
      </c>
      <c r="AK39" s="144" t="s">
        <v>42</v>
      </c>
      <c r="AL39" s="149" t="s">
        <v>194</v>
      </c>
      <c r="AN39" s="46" t="s">
        <v>137</v>
      </c>
      <c r="AO39" s="47" t="s">
        <v>276</v>
      </c>
      <c r="AP39" s="48">
        <f>L2+(31*L4)</f>
        <v>32</v>
      </c>
    </row>
    <row r="40" spans="1:42" x14ac:dyDescent="0.2">
      <c r="A40" s="1">
        <v>10</v>
      </c>
      <c r="B40" s="8">
        <f>AP245</f>
        <v>238</v>
      </c>
      <c r="C40" s="9">
        <f>AP139</f>
        <v>132</v>
      </c>
      <c r="D40" s="9">
        <f>AP248</f>
        <v>241</v>
      </c>
      <c r="E40" s="9">
        <f>AP166</f>
        <v>159</v>
      </c>
      <c r="F40" s="9">
        <f>AP50</f>
        <v>43</v>
      </c>
      <c r="G40" s="9">
        <f>AP76</f>
        <v>69</v>
      </c>
      <c r="H40" s="9">
        <f>AP63</f>
        <v>56</v>
      </c>
      <c r="I40" s="9">
        <f>AP97</f>
        <v>90</v>
      </c>
      <c r="J40" s="9">
        <f>AP173</f>
        <v>166</v>
      </c>
      <c r="K40" s="9">
        <f>AP211</f>
        <v>204</v>
      </c>
      <c r="L40" s="9">
        <f>AP192</f>
        <v>185</v>
      </c>
      <c r="M40" s="9">
        <f>AP222</f>
        <v>215</v>
      </c>
      <c r="N40" s="9">
        <f>AP106</f>
        <v>99</v>
      </c>
      <c r="O40" s="9">
        <f>AP20</f>
        <v>13</v>
      </c>
      <c r="P40" s="9">
        <f>AP135</f>
        <v>128</v>
      </c>
      <c r="Q40" s="10">
        <f>AP25</f>
        <v>18</v>
      </c>
      <c r="R40" s="2">
        <f t="shared" si="4"/>
        <v>2056</v>
      </c>
      <c r="S40" s="2">
        <f t="shared" si="5"/>
        <v>351576</v>
      </c>
      <c r="V40" s="1">
        <v>10</v>
      </c>
      <c r="W40" s="148" t="s">
        <v>234</v>
      </c>
      <c r="X40" s="144" t="s">
        <v>130</v>
      </c>
      <c r="Y40" s="144" t="s">
        <v>241</v>
      </c>
      <c r="Z40" s="144" t="s">
        <v>121</v>
      </c>
      <c r="AA40" s="144" t="s">
        <v>133</v>
      </c>
      <c r="AB40" s="144" t="s">
        <v>33</v>
      </c>
      <c r="AC40" s="144" t="s">
        <v>142</v>
      </c>
      <c r="AD40" s="144" t="s">
        <v>26</v>
      </c>
      <c r="AE40" s="144" t="s">
        <v>141</v>
      </c>
      <c r="AF40" s="144" t="s">
        <v>25</v>
      </c>
      <c r="AG40" s="144" t="s">
        <v>134</v>
      </c>
      <c r="AH40" s="144" t="s">
        <v>34</v>
      </c>
      <c r="AI40" s="144" t="s">
        <v>242</v>
      </c>
      <c r="AJ40" s="144" t="s">
        <v>122</v>
      </c>
      <c r="AK40" s="144" t="s">
        <v>233</v>
      </c>
      <c r="AL40" s="149" t="s">
        <v>129</v>
      </c>
      <c r="AN40" s="46" t="s">
        <v>214</v>
      </c>
      <c r="AO40" s="47" t="s">
        <v>276</v>
      </c>
      <c r="AP40" s="48">
        <f>L2+(32*L4)</f>
        <v>33</v>
      </c>
    </row>
    <row r="41" spans="1:42" x14ac:dyDescent="0.2">
      <c r="A41" s="1">
        <v>11</v>
      </c>
      <c r="B41" s="8">
        <f>AP36</f>
        <v>29</v>
      </c>
      <c r="C41" s="9">
        <f>AP122</f>
        <v>115</v>
      </c>
      <c r="D41" s="9">
        <f>AP9</f>
        <v>2</v>
      </c>
      <c r="E41" s="9">
        <f>AP119</f>
        <v>112</v>
      </c>
      <c r="F41" s="9">
        <f>AP227</f>
        <v>220</v>
      </c>
      <c r="G41" s="9">
        <f>AP189</f>
        <v>182</v>
      </c>
      <c r="H41" s="9">
        <f>AP206</f>
        <v>199</v>
      </c>
      <c r="I41" s="9">
        <f>AP176</f>
        <v>169</v>
      </c>
      <c r="J41" s="9">
        <f>AP92</f>
        <v>85</v>
      </c>
      <c r="K41" s="9">
        <f>AP66</f>
        <v>59</v>
      </c>
      <c r="L41" s="9">
        <f>AP81</f>
        <v>74</v>
      </c>
      <c r="M41" s="9">
        <f>AP47</f>
        <v>40</v>
      </c>
      <c r="N41" s="9">
        <f>AP155</f>
        <v>148</v>
      </c>
      <c r="O41" s="9">
        <f>AP261</f>
        <v>254</v>
      </c>
      <c r="P41" s="9">
        <f>AP150</f>
        <v>143</v>
      </c>
      <c r="Q41" s="10">
        <f>AP232</f>
        <v>225</v>
      </c>
      <c r="R41" s="2">
        <f t="shared" si="4"/>
        <v>2056</v>
      </c>
      <c r="S41" s="2">
        <f t="shared" si="5"/>
        <v>351576</v>
      </c>
      <c r="V41" s="1">
        <v>11</v>
      </c>
      <c r="W41" s="148" t="s">
        <v>227</v>
      </c>
      <c r="X41" s="144" t="s">
        <v>127</v>
      </c>
      <c r="Y41" s="144" t="s">
        <v>236</v>
      </c>
      <c r="Z41" s="144" t="s">
        <v>120</v>
      </c>
      <c r="AA41" s="144" t="s">
        <v>140</v>
      </c>
      <c r="AB41" s="144" t="s">
        <v>36</v>
      </c>
      <c r="AC41" s="144" t="s">
        <v>147</v>
      </c>
      <c r="AD41" s="144" t="s">
        <v>27</v>
      </c>
      <c r="AE41" s="144" t="s">
        <v>148</v>
      </c>
      <c r="AF41" s="144" t="s">
        <v>28</v>
      </c>
      <c r="AG41" s="144" t="s">
        <v>139</v>
      </c>
      <c r="AH41" s="144" t="s">
        <v>35</v>
      </c>
      <c r="AI41" s="144" t="s">
        <v>235</v>
      </c>
      <c r="AJ41" s="144" t="s">
        <v>119</v>
      </c>
      <c r="AK41" s="144" t="s">
        <v>228</v>
      </c>
      <c r="AL41" s="149" t="s">
        <v>128</v>
      </c>
      <c r="AN41" s="46" t="s">
        <v>64</v>
      </c>
      <c r="AO41" s="47" t="s">
        <v>276</v>
      </c>
      <c r="AP41" s="48">
        <f>L2+(33*L4)</f>
        <v>34</v>
      </c>
    </row>
    <row r="42" spans="1:42" x14ac:dyDescent="0.2">
      <c r="A42" s="1">
        <v>12</v>
      </c>
      <c r="B42" s="8">
        <f>AP59</f>
        <v>52</v>
      </c>
      <c r="C42" s="9">
        <f>AP101</f>
        <v>94</v>
      </c>
      <c r="D42" s="9">
        <f>AP54</f>
        <v>47</v>
      </c>
      <c r="E42" s="9">
        <f>AP72</f>
        <v>65</v>
      </c>
      <c r="F42" s="9">
        <f>AP252</f>
        <v>245</v>
      </c>
      <c r="G42" s="9">
        <f>AP162</f>
        <v>155</v>
      </c>
      <c r="H42" s="9">
        <f>AP241</f>
        <v>234</v>
      </c>
      <c r="I42" s="9">
        <f>AP143</f>
        <v>136</v>
      </c>
      <c r="J42" s="9">
        <f>AP131</f>
        <v>124</v>
      </c>
      <c r="K42" s="9">
        <f>AP29</f>
        <v>22</v>
      </c>
      <c r="L42" s="9">
        <f>AP110</f>
        <v>103</v>
      </c>
      <c r="M42" s="9">
        <f>AP16</f>
        <v>9</v>
      </c>
      <c r="N42" s="9">
        <f>AP196</f>
        <v>189</v>
      </c>
      <c r="O42" s="9">
        <f>AP218</f>
        <v>211</v>
      </c>
      <c r="P42" s="9">
        <f>AP169</f>
        <v>162</v>
      </c>
      <c r="Q42" s="10">
        <f>AP215</f>
        <v>208</v>
      </c>
      <c r="R42" s="2">
        <f t="shared" si="4"/>
        <v>2056</v>
      </c>
      <c r="S42" s="2">
        <f t="shared" si="5"/>
        <v>351576</v>
      </c>
      <c r="V42" s="1">
        <v>12</v>
      </c>
      <c r="W42" s="148" t="s">
        <v>6</v>
      </c>
      <c r="X42" s="144" t="s">
        <v>188</v>
      </c>
      <c r="Y42" s="144" t="s">
        <v>49</v>
      </c>
      <c r="Z42" s="144" t="s">
        <v>181</v>
      </c>
      <c r="AA42" s="144" t="s">
        <v>75</v>
      </c>
      <c r="AB42" s="144" t="s">
        <v>226</v>
      </c>
      <c r="AC42" s="144" t="s">
        <v>81</v>
      </c>
      <c r="AD42" s="144" t="s">
        <v>217</v>
      </c>
      <c r="AE42" s="144" t="s">
        <v>82</v>
      </c>
      <c r="AF42" s="144" t="s">
        <v>218</v>
      </c>
      <c r="AG42" s="144" t="s">
        <v>74</v>
      </c>
      <c r="AH42" s="144" t="s">
        <v>225</v>
      </c>
      <c r="AI42" s="144" t="s">
        <v>48</v>
      </c>
      <c r="AJ42" s="144" t="s">
        <v>180</v>
      </c>
      <c r="AK42" s="144" t="s">
        <v>41</v>
      </c>
      <c r="AL42" s="149" t="s">
        <v>189</v>
      </c>
      <c r="AN42" s="46" t="s">
        <v>99</v>
      </c>
      <c r="AO42" s="47" t="s">
        <v>276</v>
      </c>
      <c r="AP42" s="48">
        <f>L2+(34*L4)</f>
        <v>35</v>
      </c>
    </row>
    <row r="43" spans="1:42" x14ac:dyDescent="0.2">
      <c r="A43" s="1">
        <v>13</v>
      </c>
      <c r="B43" s="8">
        <f>AP168</f>
        <v>161</v>
      </c>
      <c r="C43" s="9">
        <f>AP214</f>
        <v>207</v>
      </c>
      <c r="D43" s="9">
        <f>AP197</f>
        <v>190</v>
      </c>
      <c r="E43" s="9">
        <f>AP219</f>
        <v>212</v>
      </c>
      <c r="F43" s="9">
        <f>AP111</f>
        <v>104</v>
      </c>
      <c r="G43" s="9">
        <f>AP17</f>
        <v>10</v>
      </c>
      <c r="H43" s="9">
        <f>AP130</f>
        <v>123</v>
      </c>
      <c r="I43" s="9">
        <f>AP28</f>
        <v>21</v>
      </c>
      <c r="J43" s="9">
        <f>AP240</f>
        <v>233</v>
      </c>
      <c r="K43" s="9">
        <f>AP142</f>
        <v>135</v>
      </c>
      <c r="L43" s="9">
        <f>AP253</f>
        <v>246</v>
      </c>
      <c r="M43" s="9">
        <f>AP163</f>
        <v>156</v>
      </c>
      <c r="N43" s="9">
        <f>AP55</f>
        <v>48</v>
      </c>
      <c r="O43" s="9">
        <f>AP73</f>
        <v>66</v>
      </c>
      <c r="P43" s="9">
        <f>AP58</f>
        <v>51</v>
      </c>
      <c r="Q43" s="10">
        <f>AP100</f>
        <v>93</v>
      </c>
      <c r="R43" s="2">
        <f t="shared" si="4"/>
        <v>2056</v>
      </c>
      <c r="S43" s="2">
        <f t="shared" si="5"/>
        <v>351576</v>
      </c>
      <c r="V43" s="1">
        <v>13</v>
      </c>
      <c r="W43" s="148" t="s">
        <v>206</v>
      </c>
      <c r="X43" s="144" t="s">
        <v>85</v>
      </c>
      <c r="Y43" s="144" t="s">
        <v>199</v>
      </c>
      <c r="Z43" s="144" t="s">
        <v>94</v>
      </c>
      <c r="AA43" s="144" t="s">
        <v>178</v>
      </c>
      <c r="AB43" s="144" t="s">
        <v>61</v>
      </c>
      <c r="AC43" s="144" t="s">
        <v>169</v>
      </c>
      <c r="AD43" s="144" t="s">
        <v>68</v>
      </c>
      <c r="AE43" s="144" t="s">
        <v>170</v>
      </c>
      <c r="AF43" s="144" t="s">
        <v>69</v>
      </c>
      <c r="AG43" s="144" t="s">
        <v>177</v>
      </c>
      <c r="AH43" s="144" t="s">
        <v>60</v>
      </c>
      <c r="AI43" s="144" t="s">
        <v>198</v>
      </c>
      <c r="AJ43" s="144" t="s">
        <v>93</v>
      </c>
      <c r="AK43" s="144" t="s">
        <v>5</v>
      </c>
      <c r="AL43" s="149" t="s">
        <v>86</v>
      </c>
      <c r="AN43" s="46" t="s">
        <v>187</v>
      </c>
      <c r="AO43" s="47" t="s">
        <v>276</v>
      </c>
      <c r="AP43" s="48">
        <f>L2+(35*L4)</f>
        <v>36</v>
      </c>
    </row>
    <row r="44" spans="1:42" x14ac:dyDescent="0.2">
      <c r="A44" s="1">
        <v>14</v>
      </c>
      <c r="B44" s="8">
        <f>AP151</f>
        <v>144</v>
      </c>
      <c r="C44" s="9">
        <f>AP233</f>
        <v>226</v>
      </c>
      <c r="D44" s="9">
        <f>AP154</f>
        <v>147</v>
      </c>
      <c r="E44" s="9">
        <f>AP260</f>
        <v>253</v>
      </c>
      <c r="F44" s="9">
        <f>AP80</f>
        <v>73</v>
      </c>
      <c r="G44" s="9">
        <f>AP46</f>
        <v>39</v>
      </c>
      <c r="H44" s="9">
        <f>AP93</f>
        <v>86</v>
      </c>
      <c r="I44" s="9">
        <f>AP67</f>
        <v>60</v>
      </c>
      <c r="J44" s="9">
        <f>AP207</f>
        <v>200</v>
      </c>
      <c r="K44" s="9">
        <f>AP177</f>
        <v>170</v>
      </c>
      <c r="L44" s="9">
        <f>AP226</f>
        <v>219</v>
      </c>
      <c r="M44" s="9">
        <f>AP188</f>
        <v>181</v>
      </c>
      <c r="N44" s="9">
        <f>AP8</f>
        <v>1</v>
      </c>
      <c r="O44" s="9">
        <f>AP118</f>
        <v>111</v>
      </c>
      <c r="P44" s="9">
        <f>AP37</f>
        <v>30</v>
      </c>
      <c r="Q44" s="10">
        <f>AP123</f>
        <v>116</v>
      </c>
      <c r="R44" s="2">
        <f t="shared" si="4"/>
        <v>2056</v>
      </c>
      <c r="S44" s="2">
        <f t="shared" si="5"/>
        <v>351576</v>
      </c>
      <c r="V44" s="1">
        <v>14</v>
      </c>
      <c r="W44" s="148" t="s">
        <v>15</v>
      </c>
      <c r="X44" s="144" t="s">
        <v>151</v>
      </c>
      <c r="Y44" s="144" t="s">
        <v>8</v>
      </c>
      <c r="Z44" s="144" t="s">
        <v>160</v>
      </c>
      <c r="AA44" s="144" t="s">
        <v>116</v>
      </c>
      <c r="AB44" s="144" t="s">
        <v>248</v>
      </c>
      <c r="AC44" s="144" t="s">
        <v>107</v>
      </c>
      <c r="AD44" s="144" t="s">
        <v>255</v>
      </c>
      <c r="AE44" s="144" t="s">
        <v>108</v>
      </c>
      <c r="AF44" s="144" t="s">
        <v>256</v>
      </c>
      <c r="AG44" s="144" t="s">
        <v>115</v>
      </c>
      <c r="AH44" s="144" t="s">
        <v>247</v>
      </c>
      <c r="AI44" s="144" t="s">
        <v>7</v>
      </c>
      <c r="AJ44" s="144" t="s">
        <v>159</v>
      </c>
      <c r="AK44" s="144" t="s">
        <v>16</v>
      </c>
      <c r="AL44" s="149" t="s">
        <v>152</v>
      </c>
      <c r="AN44" s="46" t="s">
        <v>125</v>
      </c>
      <c r="AO44" s="47" t="s">
        <v>276</v>
      </c>
      <c r="AP44" s="48">
        <f>L2+(36*L4)</f>
        <v>37</v>
      </c>
    </row>
    <row r="45" spans="1:42" x14ac:dyDescent="0.2">
      <c r="A45" s="1">
        <v>15</v>
      </c>
      <c r="B45" s="8">
        <f>AP134</f>
        <v>127</v>
      </c>
      <c r="C45" s="9">
        <f>AP24</f>
        <v>17</v>
      </c>
      <c r="D45" s="9">
        <f>AP107</f>
        <v>100</v>
      </c>
      <c r="E45" s="9">
        <f>AP21</f>
        <v>14</v>
      </c>
      <c r="F45" s="9">
        <f>AP193</f>
        <v>186</v>
      </c>
      <c r="G45" s="9">
        <f>AP223</f>
        <v>216</v>
      </c>
      <c r="H45" s="9">
        <f>AP172</f>
        <v>165</v>
      </c>
      <c r="I45" s="9">
        <f>AP210</f>
        <v>203</v>
      </c>
      <c r="J45" s="9">
        <f>AP62</f>
        <v>55</v>
      </c>
      <c r="K45" s="9">
        <f>AP96</f>
        <v>89</v>
      </c>
      <c r="L45" s="9">
        <f>AP51</f>
        <v>44</v>
      </c>
      <c r="M45" s="9">
        <f>AP77</f>
        <v>70</v>
      </c>
      <c r="N45" s="9">
        <f>AP249</f>
        <v>242</v>
      </c>
      <c r="O45" s="9">
        <f>AP167</f>
        <v>160</v>
      </c>
      <c r="P45" s="9">
        <f>AP244</f>
        <v>237</v>
      </c>
      <c r="Q45" s="10">
        <f>AP138</f>
        <v>131</v>
      </c>
      <c r="R45" s="2">
        <f t="shared" si="4"/>
        <v>2056</v>
      </c>
      <c r="S45" s="2">
        <f t="shared" si="5"/>
        <v>351576</v>
      </c>
      <c r="V45" s="1">
        <v>15</v>
      </c>
      <c r="W45" s="148" t="s">
        <v>22</v>
      </c>
      <c r="X45" s="144" t="s">
        <v>154</v>
      </c>
      <c r="Y45" s="144" t="s">
        <v>13</v>
      </c>
      <c r="Z45" s="144" t="s">
        <v>161</v>
      </c>
      <c r="AA45" s="144" t="s">
        <v>109</v>
      </c>
      <c r="AB45" s="144" t="s">
        <v>245</v>
      </c>
      <c r="AC45" s="144" t="s">
        <v>102</v>
      </c>
      <c r="AD45" s="144" t="s">
        <v>254</v>
      </c>
      <c r="AE45" s="144" t="s">
        <v>101</v>
      </c>
      <c r="AF45" s="144" t="s">
        <v>253</v>
      </c>
      <c r="AG45" s="144" t="s">
        <v>110</v>
      </c>
      <c r="AH45" s="144" t="s">
        <v>246</v>
      </c>
      <c r="AI45" s="144" t="s">
        <v>14</v>
      </c>
      <c r="AJ45" s="144" t="s">
        <v>162</v>
      </c>
      <c r="AK45" s="144" t="s">
        <v>21</v>
      </c>
      <c r="AL45" s="149" t="s">
        <v>153</v>
      </c>
      <c r="AN45" s="46" t="s">
        <v>150</v>
      </c>
      <c r="AO45" s="47" t="s">
        <v>276</v>
      </c>
      <c r="AP45" s="48">
        <f>L2+(37*L4)</f>
        <v>38</v>
      </c>
    </row>
    <row r="46" spans="1:42" x14ac:dyDescent="0.2">
      <c r="A46" s="1">
        <v>16</v>
      </c>
      <c r="B46" s="11">
        <f>AP89</f>
        <v>82</v>
      </c>
      <c r="C46" s="12">
        <f>AP71</f>
        <v>64</v>
      </c>
      <c r="D46" s="12">
        <f>AP84</f>
        <v>77</v>
      </c>
      <c r="E46" s="12">
        <f>AP42</f>
        <v>35</v>
      </c>
      <c r="F46" s="12">
        <f>AP158</f>
        <v>151</v>
      </c>
      <c r="G46" s="12">
        <f>AP256</f>
        <v>249</v>
      </c>
      <c r="H46" s="12">
        <f>AP147</f>
        <v>140</v>
      </c>
      <c r="I46" s="12">
        <f>AP237</f>
        <v>230</v>
      </c>
      <c r="J46" s="12">
        <f>AP33</f>
        <v>26</v>
      </c>
      <c r="K46" s="12">
        <f>AP127</f>
        <v>120</v>
      </c>
      <c r="L46" s="12">
        <f>AP12</f>
        <v>5</v>
      </c>
      <c r="M46" s="12">
        <f>AP114</f>
        <v>107</v>
      </c>
      <c r="N46" s="12">
        <f>AP230</f>
        <v>223</v>
      </c>
      <c r="O46" s="12">
        <f>AP184</f>
        <v>177</v>
      </c>
      <c r="P46" s="12">
        <f>AP203</f>
        <v>196</v>
      </c>
      <c r="Q46" s="13">
        <f>AP181</f>
        <v>174</v>
      </c>
      <c r="R46" s="2">
        <f t="shared" si="4"/>
        <v>2056</v>
      </c>
      <c r="S46" s="2">
        <f t="shared" si="5"/>
        <v>351576</v>
      </c>
      <c r="V46" s="1">
        <v>16</v>
      </c>
      <c r="W46" s="150" t="s">
        <v>208</v>
      </c>
      <c r="X46" s="151" t="s">
        <v>92</v>
      </c>
      <c r="Y46" s="151" t="s">
        <v>200</v>
      </c>
      <c r="Z46" s="151" t="s">
        <v>99</v>
      </c>
      <c r="AA46" s="151" t="s">
        <v>175</v>
      </c>
      <c r="AB46" s="151" t="s">
        <v>54</v>
      </c>
      <c r="AC46" s="151" t="s">
        <v>168</v>
      </c>
      <c r="AD46" s="151" t="s">
        <v>63</v>
      </c>
      <c r="AE46" s="151" t="s">
        <v>167</v>
      </c>
      <c r="AF46" s="151" t="s">
        <v>62</v>
      </c>
      <c r="AG46" s="151" t="s">
        <v>176</v>
      </c>
      <c r="AH46" s="151" t="s">
        <v>55</v>
      </c>
      <c r="AI46" s="151" t="s">
        <v>201</v>
      </c>
      <c r="AJ46" s="151" t="s">
        <v>100</v>
      </c>
      <c r="AK46" s="151" t="s">
        <v>207</v>
      </c>
      <c r="AL46" s="152" t="s">
        <v>91</v>
      </c>
      <c r="AN46" s="46" t="s">
        <v>248</v>
      </c>
      <c r="AO46" s="47" t="s">
        <v>276</v>
      </c>
      <c r="AP46" s="48">
        <f>L2+(38*L4)</f>
        <v>39</v>
      </c>
    </row>
    <row r="47" spans="1:42" x14ac:dyDescent="0.2">
      <c r="A47" s="3" t="s">
        <v>0</v>
      </c>
      <c r="B47" s="2">
        <f>SUM(B31:B46)</f>
        <v>2056</v>
      </c>
      <c r="C47" s="2">
        <f t="shared" ref="C47:Q47" si="6">SUM(C31:C46)</f>
        <v>2056</v>
      </c>
      <c r="D47" s="2">
        <f t="shared" si="6"/>
        <v>2056</v>
      </c>
      <c r="E47" s="2">
        <f t="shared" si="6"/>
        <v>2056</v>
      </c>
      <c r="F47" s="2">
        <f t="shared" si="6"/>
        <v>2056</v>
      </c>
      <c r="G47" s="2">
        <f t="shared" si="6"/>
        <v>2056</v>
      </c>
      <c r="H47" s="2">
        <f t="shared" si="6"/>
        <v>2056</v>
      </c>
      <c r="I47" s="2">
        <f t="shared" si="6"/>
        <v>2056</v>
      </c>
      <c r="J47" s="2">
        <f t="shared" si="6"/>
        <v>2056</v>
      </c>
      <c r="K47" s="2">
        <f t="shared" si="6"/>
        <v>2056</v>
      </c>
      <c r="L47" s="2">
        <f t="shared" si="6"/>
        <v>2056</v>
      </c>
      <c r="M47" s="2">
        <f t="shared" si="6"/>
        <v>2056</v>
      </c>
      <c r="N47" s="2">
        <f t="shared" si="6"/>
        <v>2056</v>
      </c>
      <c r="O47" s="2">
        <f t="shared" si="6"/>
        <v>2056</v>
      </c>
      <c r="P47" s="2">
        <f t="shared" si="6"/>
        <v>2056</v>
      </c>
      <c r="Q47" s="2">
        <f t="shared" si="6"/>
        <v>2056</v>
      </c>
      <c r="AN47" s="46" t="s">
        <v>35</v>
      </c>
      <c r="AO47" s="47" t="s">
        <v>276</v>
      </c>
      <c r="AP47" s="48">
        <f>L2+(39*L4)</f>
        <v>40</v>
      </c>
    </row>
    <row r="48" spans="1:42" x14ac:dyDescent="0.2">
      <c r="A48" s="3" t="s">
        <v>1</v>
      </c>
      <c r="B48" s="2">
        <f>SUMSQ(B31:B46)</f>
        <v>351576</v>
      </c>
      <c r="C48" s="2">
        <f t="shared" ref="C48:E48" si="7">SUMSQ(C31:C46)</f>
        <v>351576</v>
      </c>
      <c r="D48" s="2">
        <f t="shared" si="7"/>
        <v>351576</v>
      </c>
      <c r="E48" s="2">
        <f t="shared" si="7"/>
        <v>351576</v>
      </c>
      <c r="F48" s="2">
        <f>SUMSQ(F31:F46)</f>
        <v>351576</v>
      </c>
      <c r="G48" s="2">
        <f t="shared" ref="G48:Q48" si="8">SUMSQ(G31:G46)</f>
        <v>351576</v>
      </c>
      <c r="H48" s="2">
        <f t="shared" si="8"/>
        <v>351576</v>
      </c>
      <c r="I48" s="2">
        <f t="shared" si="8"/>
        <v>351576</v>
      </c>
      <c r="J48" s="2">
        <f t="shared" si="8"/>
        <v>351576</v>
      </c>
      <c r="K48" s="2">
        <f t="shared" si="8"/>
        <v>351576</v>
      </c>
      <c r="L48" s="2">
        <f t="shared" si="8"/>
        <v>351576</v>
      </c>
      <c r="M48" s="2">
        <f t="shared" si="8"/>
        <v>351576</v>
      </c>
      <c r="N48" s="2">
        <f t="shared" si="8"/>
        <v>351576</v>
      </c>
      <c r="O48" s="2">
        <f t="shared" si="8"/>
        <v>351576</v>
      </c>
      <c r="P48" s="2">
        <f t="shared" si="8"/>
        <v>351576</v>
      </c>
      <c r="Q48" s="2">
        <f t="shared" si="8"/>
        <v>351576</v>
      </c>
      <c r="U48" s="2" t="s">
        <v>263</v>
      </c>
      <c r="AN48" s="46" t="s">
        <v>20</v>
      </c>
      <c r="AO48" s="47" t="s">
        <v>276</v>
      </c>
      <c r="AP48" s="48">
        <f>L2+(40*L4)</f>
        <v>41</v>
      </c>
    </row>
    <row r="49" spans="1:42" x14ac:dyDescent="0.2">
      <c r="A49" s="3" t="s">
        <v>262</v>
      </c>
      <c r="B49" s="14">
        <f>SUMSQ(B31,C31,D31,E31,F31,G31,H31,I31,I32,H32,G32,F32,E32,D32,C32,B32)</f>
        <v>351576</v>
      </c>
      <c r="C49" s="14">
        <f>SUMSQ(J31,K31,L31,M31,N31,O31,P31,Q31,Q32,P32,O32,N32,M32,L32,K32,J32)</f>
        <v>351576</v>
      </c>
      <c r="D49" s="14">
        <f>SUMSQ(B33,C33,D33,E33,F33,G33,H33,I33,I34,H34,G34,F34,E34,D34,C34,B34)</f>
        <v>351576</v>
      </c>
      <c r="E49" s="14">
        <f>SUMSQ(J33,K33,L33,M33,N33,O33,P33,Q33,Q34,P34,O34,N34,M34,L34,K34,J34)</f>
        <v>351576</v>
      </c>
      <c r="F49" s="14">
        <f>SUMSQ(B35,C35,D35,E35,F35,G35,H35,I35,I36,H36,G36,F36,E36,D36,C36,B36)</f>
        <v>351576</v>
      </c>
      <c r="G49" s="14">
        <f>SUMSQ(J35,K35,L35,M35,N35,O35,P35,Q35,Q36,P36,O36,N36,M36,L36,K36,J36)</f>
        <v>351576</v>
      </c>
      <c r="H49" s="14">
        <f>SUMSQ(B37,C37,D37,E37,F37,G37,H37,I37,I38,H38,G38,F38,E38,D38,C38,B38)</f>
        <v>351576</v>
      </c>
      <c r="I49" s="14">
        <f>SUMSQ(J37,K37,L37,M37,N37,O37,P37,Q37,Q38,P38,O38,N38,M38,L38,K38,J38)</f>
        <v>351576</v>
      </c>
      <c r="J49" s="14">
        <f>SUMSQ(B39,C39,D39,E39,F39,G39,H39,I39,I40,H40,G40,F40,E40,D40,C40,B40)</f>
        <v>351576</v>
      </c>
      <c r="K49" s="14">
        <f>SUMSQ(J39,K39,L39,M39,N39,O39,P39,Q39,Q40,P40,O40,N40,M40,L40,K40,J40)</f>
        <v>351576</v>
      </c>
      <c r="L49" s="14">
        <f>SUMSQ(B41,C41,D41,E41,F41,G41,H41,I41,I42,H42,G42,F42,E42,D42,C42,B42)</f>
        <v>351576</v>
      </c>
      <c r="M49" s="14">
        <f>SUMSQ(J41,K41,L41,M41,N41,O41,P41,Q41,Q42,P42,O42,N42,M42,L42,K42,J42)</f>
        <v>351576</v>
      </c>
      <c r="N49" s="14">
        <f>SUMSQ(B43,C43,D43,E43,F43,G43,H43,I43,I44,H44,G44,F44,E44,D44,C44,B44)</f>
        <v>351576</v>
      </c>
      <c r="O49" s="14">
        <f>SUMSQ(J43,K43,L43,M43,N43,O43,P43,Q43,Q44,P44,O44,N44,M44,L44,K44,J44)</f>
        <v>351576</v>
      </c>
      <c r="P49" s="14">
        <f>SUMSQ(B45,C45,D45,E45,F45,G45,H45,I45,I46,H46,G46,F46,E46,D46,C46,B46)</f>
        <v>351576</v>
      </c>
      <c r="Q49" s="14">
        <f>SUMSQ(J45,K45,L45,M45,N45,O45,P45,Q45,Q46,P46,O46,N46,M46,L46,K46,J46)</f>
        <v>351576</v>
      </c>
      <c r="V49" s="3" t="s">
        <v>3</v>
      </c>
      <c r="W49" s="136" t="s">
        <v>40</v>
      </c>
      <c r="X49" s="137" t="s">
        <v>126</v>
      </c>
      <c r="Y49" s="137" t="s">
        <v>240</v>
      </c>
      <c r="Z49" s="137" t="s">
        <v>185</v>
      </c>
      <c r="AA49" s="137" t="s">
        <v>174</v>
      </c>
      <c r="AB49" s="137" t="s">
        <v>244</v>
      </c>
      <c r="AC49" s="137" t="s">
        <v>106</v>
      </c>
      <c r="AD49" s="137" t="s">
        <v>67</v>
      </c>
      <c r="AE49" s="137" t="s">
        <v>79</v>
      </c>
      <c r="AF49" s="137" t="s">
        <v>25</v>
      </c>
      <c r="AG49" s="137" t="s">
        <v>139</v>
      </c>
      <c r="AH49" s="137" t="s">
        <v>225</v>
      </c>
      <c r="AI49" s="137" t="s">
        <v>198</v>
      </c>
      <c r="AJ49" s="137" t="s">
        <v>159</v>
      </c>
      <c r="AK49" s="137" t="s">
        <v>21</v>
      </c>
      <c r="AL49" s="138" t="s">
        <v>91</v>
      </c>
      <c r="AN49" s="46" t="s">
        <v>231</v>
      </c>
      <c r="AO49" s="47" t="s">
        <v>276</v>
      </c>
      <c r="AP49" s="48">
        <f>L2+(41*L4)</f>
        <v>42</v>
      </c>
    </row>
    <row r="50" spans="1:42" x14ac:dyDescent="0.2">
      <c r="A50" s="3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V50" s="3" t="s">
        <v>4</v>
      </c>
      <c r="W50" s="139" t="s">
        <v>208</v>
      </c>
      <c r="X50" s="140" t="s">
        <v>154</v>
      </c>
      <c r="Y50" s="140" t="s">
        <v>8</v>
      </c>
      <c r="Z50" s="140" t="s">
        <v>94</v>
      </c>
      <c r="AA50" s="140" t="s">
        <v>75</v>
      </c>
      <c r="AB50" s="140" t="s">
        <v>36</v>
      </c>
      <c r="AC50" s="140" t="s">
        <v>142</v>
      </c>
      <c r="AD50" s="140" t="s">
        <v>212</v>
      </c>
      <c r="AE50" s="140" t="s">
        <v>171</v>
      </c>
      <c r="AF50" s="140" t="s">
        <v>257</v>
      </c>
      <c r="AG50" s="140" t="s">
        <v>111</v>
      </c>
      <c r="AH50" s="140" t="s">
        <v>56</v>
      </c>
      <c r="AI50" s="140" t="s">
        <v>52</v>
      </c>
      <c r="AJ50" s="140" t="s">
        <v>123</v>
      </c>
      <c r="AK50" s="140" t="s">
        <v>229</v>
      </c>
      <c r="AL50" s="141" t="s">
        <v>190</v>
      </c>
      <c r="AN50" s="46" t="s">
        <v>133</v>
      </c>
      <c r="AO50" s="47" t="s">
        <v>276</v>
      </c>
      <c r="AP50" s="48">
        <f>L2+(42*L4)</f>
        <v>43</v>
      </c>
    </row>
    <row r="51" spans="1:42" x14ac:dyDescent="0.2">
      <c r="A51" s="3" t="s">
        <v>3</v>
      </c>
      <c r="B51" s="15">
        <f>B31</f>
        <v>248</v>
      </c>
      <c r="C51" s="15">
        <f>C32</f>
        <v>183</v>
      </c>
      <c r="D51" s="15">
        <f>D33</f>
        <v>53</v>
      </c>
      <c r="E51" s="15">
        <f>E34</f>
        <v>118</v>
      </c>
      <c r="F51" s="15">
        <f>F35</f>
        <v>83</v>
      </c>
      <c r="G51" s="15">
        <f>G36</f>
        <v>20</v>
      </c>
      <c r="H51" s="15">
        <f>H37</f>
        <v>146</v>
      </c>
      <c r="I51" s="15">
        <f>I38</f>
        <v>209</v>
      </c>
      <c r="J51" s="15">
        <f>J39</f>
        <v>139</v>
      </c>
      <c r="K51" s="15">
        <f>K40</f>
        <v>204</v>
      </c>
      <c r="L51" s="15">
        <f>L41</f>
        <v>74</v>
      </c>
      <c r="M51" s="15">
        <f>M42</f>
        <v>9</v>
      </c>
      <c r="N51" s="15">
        <f>N43</f>
        <v>48</v>
      </c>
      <c r="O51" s="15">
        <f>O44</f>
        <v>111</v>
      </c>
      <c r="P51" s="15">
        <f>P45</f>
        <v>237</v>
      </c>
      <c r="Q51" s="16">
        <f>Q46</f>
        <v>174</v>
      </c>
      <c r="R51" s="2">
        <f>SUM(B51:Q51)</f>
        <v>2056</v>
      </c>
      <c r="S51" s="2">
        <f>SUMSQ(B51:Q51)</f>
        <v>351576</v>
      </c>
      <c r="T51" s="2">
        <f>B51^3+C51^3+D51^3+E51^3+F51^3+G51^3+H51^3+I51^3+J51^3+K51^3+L51^3+M51^3+N51^3+O51^3+P51^3+Q51^3</f>
        <v>67634176</v>
      </c>
      <c r="AN51" s="46" t="s">
        <v>110</v>
      </c>
      <c r="AO51" s="47" t="s">
        <v>276</v>
      </c>
      <c r="AP51" s="48">
        <f>L2+(43*L4)</f>
        <v>44</v>
      </c>
    </row>
    <row r="52" spans="1:42" x14ac:dyDescent="0.2">
      <c r="A52" s="3" t="s">
        <v>4</v>
      </c>
      <c r="B52" s="15">
        <f>B46</f>
        <v>82</v>
      </c>
      <c r="C52" s="15">
        <f>C45</f>
        <v>17</v>
      </c>
      <c r="D52" s="15">
        <f>D44</f>
        <v>147</v>
      </c>
      <c r="E52" s="15">
        <f>E43</f>
        <v>212</v>
      </c>
      <c r="F52" s="15">
        <f>F42</f>
        <v>245</v>
      </c>
      <c r="G52" s="15">
        <f>G41</f>
        <v>182</v>
      </c>
      <c r="H52" s="15">
        <f>H40</f>
        <v>56</v>
      </c>
      <c r="I52" s="15">
        <f>I39</f>
        <v>119</v>
      </c>
      <c r="J52" s="15">
        <f>J38</f>
        <v>45</v>
      </c>
      <c r="K52" s="15">
        <f>K37</f>
        <v>110</v>
      </c>
      <c r="L52" s="15">
        <f>L36</f>
        <v>240</v>
      </c>
      <c r="M52" s="15">
        <f>M35</f>
        <v>175</v>
      </c>
      <c r="N52" s="15">
        <f>N34</f>
        <v>138</v>
      </c>
      <c r="O52" s="15">
        <f>O33</f>
        <v>201</v>
      </c>
      <c r="P52" s="15">
        <f>P32</f>
        <v>75</v>
      </c>
      <c r="Q52" s="16">
        <f>Q31</f>
        <v>12</v>
      </c>
      <c r="R52" s="2">
        <f>SUM(B52:Q52)</f>
        <v>2056</v>
      </c>
      <c r="S52" s="2">
        <f>SUMSQ(B52:Q52)</f>
        <v>351576</v>
      </c>
      <c r="T52" s="2">
        <f>B52^3+C52^3+D52^3+E52^3+F52^3+G52^3+H52^3+I52^3+J52^3+K52^3+L52^3+M52^3+N52^3+O52^3+P52^3+Q52^3</f>
        <v>67634176</v>
      </c>
      <c r="AN52" s="46" t="s">
        <v>171</v>
      </c>
      <c r="AO52" s="47" t="s">
        <v>276</v>
      </c>
      <c r="AP52" s="48">
        <f>L2+(44*L4)</f>
        <v>45</v>
      </c>
    </row>
    <row r="53" spans="1:42" x14ac:dyDescent="0.2">
      <c r="A53" s="3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AN53" s="46" t="s">
        <v>84</v>
      </c>
      <c r="AO53" s="47" t="s">
        <v>276</v>
      </c>
      <c r="AP53" s="48">
        <f>L2+(45*L4)</f>
        <v>46</v>
      </c>
    </row>
    <row r="54" spans="1:42" x14ac:dyDescent="0.2">
      <c r="A54" s="3" t="s">
        <v>260</v>
      </c>
      <c r="B54" s="1"/>
      <c r="I54" s="62" t="s">
        <v>292</v>
      </c>
      <c r="AD54" s="62" t="s">
        <v>293</v>
      </c>
      <c r="AN54" s="46" t="s">
        <v>49</v>
      </c>
      <c r="AO54" s="47" t="s">
        <v>276</v>
      </c>
      <c r="AP54" s="48">
        <f>L2+(46*L4)</f>
        <v>47</v>
      </c>
    </row>
    <row r="55" spans="1:42" x14ac:dyDescent="0.2">
      <c r="A55" s="1">
        <v>1</v>
      </c>
      <c r="B55" s="5">
        <f>AP257</f>
        <v>250</v>
      </c>
      <c r="C55" s="6">
        <f>AP159</f>
        <v>152</v>
      </c>
      <c r="D55" s="6">
        <f>AP236</f>
        <v>229</v>
      </c>
      <c r="E55" s="6">
        <f>AP146</f>
        <v>139</v>
      </c>
      <c r="F55" s="6">
        <f>AP70</f>
        <v>63</v>
      </c>
      <c r="G55" s="6">
        <f>AP88</f>
        <v>81</v>
      </c>
      <c r="H55" s="6">
        <f>AP43</f>
        <v>36</v>
      </c>
      <c r="I55" s="6">
        <f>AP85</f>
        <v>78</v>
      </c>
      <c r="J55" s="6">
        <f>AP185</f>
        <v>178</v>
      </c>
      <c r="K55" s="6">
        <f>AP231</f>
        <v>224</v>
      </c>
      <c r="L55" s="6">
        <f>AP180</f>
        <v>173</v>
      </c>
      <c r="M55" s="6">
        <f>AP202</f>
        <v>195</v>
      </c>
      <c r="N55" s="6">
        <f>AP126</f>
        <v>119</v>
      </c>
      <c r="O55" s="6">
        <f>AP32</f>
        <v>25</v>
      </c>
      <c r="P55" s="6">
        <f>AP115</f>
        <v>108</v>
      </c>
      <c r="Q55" s="7">
        <f>AP13</f>
        <v>6</v>
      </c>
      <c r="R55" s="2">
        <f>SUM(B55:Q55)</f>
        <v>2056</v>
      </c>
      <c r="S55" s="2">
        <f>SUMSQ(B55:Q55)</f>
        <v>351576</v>
      </c>
      <c r="V55" s="1">
        <v>1</v>
      </c>
      <c r="W55" s="153" t="s">
        <v>220</v>
      </c>
      <c r="X55" s="90" t="s">
        <v>73</v>
      </c>
      <c r="Y55" s="90" t="s">
        <v>211</v>
      </c>
      <c r="Z55" s="90" t="s">
        <v>79</v>
      </c>
      <c r="AA55" s="90" t="s">
        <v>194</v>
      </c>
      <c r="AB55" s="90" t="s">
        <v>42</v>
      </c>
      <c r="AC55" s="90" t="s">
        <v>187</v>
      </c>
      <c r="AD55" s="90" t="s">
        <v>51</v>
      </c>
      <c r="AE55" s="90" t="s">
        <v>186</v>
      </c>
      <c r="AF55" s="90" t="s">
        <v>50</v>
      </c>
      <c r="AG55" s="90" t="s">
        <v>195</v>
      </c>
      <c r="AH55" s="90" t="s">
        <v>43</v>
      </c>
      <c r="AI55" s="90" t="s">
        <v>212</v>
      </c>
      <c r="AJ55" s="90" t="s">
        <v>80</v>
      </c>
      <c r="AK55" s="90" t="s">
        <v>219</v>
      </c>
      <c r="AL55" s="95" t="s">
        <v>72</v>
      </c>
      <c r="AN55" s="46" t="s">
        <v>198</v>
      </c>
      <c r="AO55" s="47" t="s">
        <v>276</v>
      </c>
      <c r="AP55" s="48">
        <f>L2+(47*L4)</f>
        <v>48</v>
      </c>
    </row>
    <row r="56" spans="1:42" x14ac:dyDescent="0.2">
      <c r="A56" s="1">
        <v>2</v>
      </c>
      <c r="B56" s="8">
        <f>AP222</f>
        <v>215</v>
      </c>
      <c r="C56" s="9">
        <f>AP192</f>
        <v>185</v>
      </c>
      <c r="D56" s="9">
        <f>AP211</f>
        <v>204</v>
      </c>
      <c r="E56" s="9">
        <f>AP173</f>
        <v>166</v>
      </c>
      <c r="F56" s="9">
        <f>AP25</f>
        <v>18</v>
      </c>
      <c r="G56" s="9">
        <f>AP135</f>
        <v>128</v>
      </c>
      <c r="H56" s="9">
        <f>AP20</f>
        <v>13</v>
      </c>
      <c r="I56" s="9">
        <f>AP106</f>
        <v>99</v>
      </c>
      <c r="J56" s="9">
        <f>AP166</f>
        <v>159</v>
      </c>
      <c r="K56" s="9">
        <f>AP248</f>
        <v>241</v>
      </c>
      <c r="L56" s="9">
        <f>AP139</f>
        <v>132</v>
      </c>
      <c r="M56" s="9">
        <f>AP245</f>
        <v>238</v>
      </c>
      <c r="N56" s="9">
        <f>AP97</f>
        <v>90</v>
      </c>
      <c r="O56" s="9">
        <f>AP63</f>
        <v>56</v>
      </c>
      <c r="P56" s="9">
        <f>AP76</f>
        <v>69</v>
      </c>
      <c r="Q56" s="10">
        <f>AP50</f>
        <v>43</v>
      </c>
      <c r="R56" s="2">
        <f t="shared" ref="R56:R70" si="9">SUM(B56:Q56)</f>
        <v>2056</v>
      </c>
      <c r="S56" s="2">
        <f t="shared" ref="S56:S70" si="10">SUMSQ(B56:Q56)</f>
        <v>351576</v>
      </c>
      <c r="V56" s="1">
        <v>2</v>
      </c>
      <c r="W56" s="96" t="s">
        <v>34</v>
      </c>
      <c r="X56" s="98" t="s">
        <v>134</v>
      </c>
      <c r="Y56" s="98" t="s">
        <v>25</v>
      </c>
      <c r="Z56" s="98" t="s">
        <v>141</v>
      </c>
      <c r="AA56" s="98" t="s">
        <v>129</v>
      </c>
      <c r="AB56" s="98" t="s">
        <v>233</v>
      </c>
      <c r="AC56" s="98" t="s">
        <v>122</v>
      </c>
      <c r="AD56" s="98" t="s">
        <v>242</v>
      </c>
      <c r="AE56" s="98" t="s">
        <v>121</v>
      </c>
      <c r="AF56" s="98" t="s">
        <v>241</v>
      </c>
      <c r="AG56" s="98" t="s">
        <v>130</v>
      </c>
      <c r="AH56" s="98" t="s">
        <v>234</v>
      </c>
      <c r="AI56" s="98" t="s">
        <v>26</v>
      </c>
      <c r="AJ56" s="98" t="s">
        <v>142</v>
      </c>
      <c r="AK56" s="98" t="s">
        <v>33</v>
      </c>
      <c r="AL56" s="104" t="s">
        <v>133</v>
      </c>
      <c r="AN56" s="46" t="s">
        <v>3</v>
      </c>
      <c r="AO56" s="47" t="s">
        <v>276</v>
      </c>
      <c r="AP56" s="48">
        <f>L2+(48*L4)</f>
        <v>49</v>
      </c>
    </row>
    <row r="57" spans="1:42" x14ac:dyDescent="0.2">
      <c r="A57" s="1">
        <v>3</v>
      </c>
      <c r="B57" s="8">
        <f>AP47</f>
        <v>40</v>
      </c>
      <c r="C57" s="9">
        <f>AP81</f>
        <v>74</v>
      </c>
      <c r="D57" s="9">
        <f>AP66</f>
        <v>59</v>
      </c>
      <c r="E57" s="9">
        <f>AP92</f>
        <v>85</v>
      </c>
      <c r="F57" s="9">
        <f>AP232</f>
        <v>225</v>
      </c>
      <c r="G57" s="9">
        <f>AP150</f>
        <v>143</v>
      </c>
      <c r="H57" s="9">
        <f>AP261</f>
        <v>254</v>
      </c>
      <c r="I57" s="9">
        <f>AP155</f>
        <v>148</v>
      </c>
      <c r="J57" s="9">
        <f>AP119</f>
        <v>112</v>
      </c>
      <c r="K57" s="9">
        <f>AP9</f>
        <v>2</v>
      </c>
      <c r="L57" s="9">
        <f>AP122</f>
        <v>115</v>
      </c>
      <c r="M57" s="9">
        <f>AP36</f>
        <v>29</v>
      </c>
      <c r="N57" s="9">
        <f>AP176</f>
        <v>169</v>
      </c>
      <c r="O57" s="9">
        <f>AP206</f>
        <v>199</v>
      </c>
      <c r="P57" s="9">
        <f>AP189</f>
        <v>182</v>
      </c>
      <c r="Q57" s="10">
        <f>AP227</f>
        <v>220</v>
      </c>
      <c r="R57" s="2">
        <f t="shared" si="9"/>
        <v>2056</v>
      </c>
      <c r="S57" s="2">
        <f t="shared" si="10"/>
        <v>351576</v>
      </c>
      <c r="V57" s="1">
        <v>3</v>
      </c>
      <c r="W57" s="96" t="s">
        <v>35</v>
      </c>
      <c r="X57" s="98" t="s">
        <v>139</v>
      </c>
      <c r="Y57" s="98" t="s">
        <v>28</v>
      </c>
      <c r="Z57" s="98" t="s">
        <v>148</v>
      </c>
      <c r="AA57" s="98" t="s">
        <v>128</v>
      </c>
      <c r="AB57" s="98" t="s">
        <v>228</v>
      </c>
      <c r="AC57" s="98" t="s">
        <v>119</v>
      </c>
      <c r="AD57" s="98" t="s">
        <v>235</v>
      </c>
      <c r="AE57" s="98" t="s">
        <v>120</v>
      </c>
      <c r="AF57" s="98" t="s">
        <v>236</v>
      </c>
      <c r="AG57" s="98" t="s">
        <v>127</v>
      </c>
      <c r="AH57" s="98" t="s">
        <v>227</v>
      </c>
      <c r="AI57" s="98" t="s">
        <v>27</v>
      </c>
      <c r="AJ57" s="98" t="s">
        <v>147</v>
      </c>
      <c r="AK57" s="98" t="s">
        <v>36</v>
      </c>
      <c r="AL57" s="104" t="s">
        <v>140</v>
      </c>
      <c r="AN57" s="46" t="s">
        <v>4</v>
      </c>
      <c r="AO57" s="47" t="s">
        <v>276</v>
      </c>
      <c r="AP57" s="48">
        <f>L2+(49*L4)</f>
        <v>50</v>
      </c>
    </row>
    <row r="58" spans="1:42" x14ac:dyDescent="0.2">
      <c r="A58" s="1">
        <v>4</v>
      </c>
      <c r="B58" s="8">
        <f>AP16</f>
        <v>9</v>
      </c>
      <c r="C58" s="9">
        <f>AP110</f>
        <v>103</v>
      </c>
      <c r="D58" s="9">
        <f>AP29</f>
        <v>22</v>
      </c>
      <c r="E58" s="9">
        <f>AP131</f>
        <v>124</v>
      </c>
      <c r="F58" s="9">
        <f>AP215</f>
        <v>208</v>
      </c>
      <c r="G58" s="9">
        <f>AP169</f>
        <v>162</v>
      </c>
      <c r="H58" s="9">
        <f>AP218</f>
        <v>211</v>
      </c>
      <c r="I58" s="9">
        <f>AP196</f>
        <v>189</v>
      </c>
      <c r="J58" s="9">
        <f>AP72</f>
        <v>65</v>
      </c>
      <c r="K58" s="9">
        <f>AP54</f>
        <v>47</v>
      </c>
      <c r="L58" s="9">
        <f>AP101</f>
        <v>94</v>
      </c>
      <c r="M58" s="9">
        <f>AP59</f>
        <v>52</v>
      </c>
      <c r="N58" s="9">
        <f>AP143</f>
        <v>136</v>
      </c>
      <c r="O58" s="9">
        <f>AP241</f>
        <v>234</v>
      </c>
      <c r="P58" s="9">
        <f>AP162</f>
        <v>155</v>
      </c>
      <c r="Q58" s="10">
        <f>AP252</f>
        <v>245</v>
      </c>
      <c r="R58" s="2">
        <f t="shared" si="9"/>
        <v>2056</v>
      </c>
      <c r="S58" s="2">
        <f t="shared" si="10"/>
        <v>351576</v>
      </c>
      <c r="V58" s="1">
        <v>4</v>
      </c>
      <c r="W58" s="96" t="s">
        <v>225</v>
      </c>
      <c r="X58" s="98" t="s">
        <v>74</v>
      </c>
      <c r="Y58" s="98" t="s">
        <v>218</v>
      </c>
      <c r="Z58" s="98" t="s">
        <v>82</v>
      </c>
      <c r="AA58" s="98" t="s">
        <v>189</v>
      </c>
      <c r="AB58" s="98" t="s">
        <v>41</v>
      </c>
      <c r="AC58" s="98" t="s">
        <v>180</v>
      </c>
      <c r="AD58" s="98" t="s">
        <v>48</v>
      </c>
      <c r="AE58" s="98" t="s">
        <v>181</v>
      </c>
      <c r="AF58" s="98" t="s">
        <v>49</v>
      </c>
      <c r="AG58" s="98" t="s">
        <v>188</v>
      </c>
      <c r="AH58" s="98" t="s">
        <v>6</v>
      </c>
      <c r="AI58" s="98" t="s">
        <v>217</v>
      </c>
      <c r="AJ58" s="98" t="s">
        <v>81</v>
      </c>
      <c r="AK58" s="98" t="s">
        <v>226</v>
      </c>
      <c r="AL58" s="104" t="s">
        <v>75</v>
      </c>
      <c r="AN58" s="46" t="s">
        <v>5</v>
      </c>
      <c r="AO58" s="47" t="s">
        <v>276</v>
      </c>
      <c r="AP58" s="48">
        <f>L2+(50*L4)</f>
        <v>51</v>
      </c>
    </row>
    <row r="59" spans="1:42" x14ac:dyDescent="0.2">
      <c r="A59" s="1">
        <v>5</v>
      </c>
      <c r="B59" s="8">
        <f>AP163</f>
        <v>156</v>
      </c>
      <c r="C59" s="9">
        <f>AP253</f>
        <v>246</v>
      </c>
      <c r="D59" s="9">
        <f>AP142</f>
        <v>135</v>
      </c>
      <c r="E59" s="9">
        <f>AP240</f>
        <v>233</v>
      </c>
      <c r="F59" s="9">
        <f>AP100</f>
        <v>93</v>
      </c>
      <c r="G59" s="9">
        <f>AP58</f>
        <v>51</v>
      </c>
      <c r="H59" s="9">
        <f>AP73</f>
        <v>66</v>
      </c>
      <c r="I59" s="9">
        <f>AP55</f>
        <v>48</v>
      </c>
      <c r="J59" s="9">
        <f>AP219</f>
        <v>212</v>
      </c>
      <c r="K59" s="9">
        <f>AP197</f>
        <v>190</v>
      </c>
      <c r="L59" s="9">
        <f>AP214</f>
        <v>207</v>
      </c>
      <c r="M59" s="9">
        <f>AP168</f>
        <v>161</v>
      </c>
      <c r="N59" s="9">
        <f>AP28</f>
        <v>21</v>
      </c>
      <c r="O59" s="9">
        <f>AP130</f>
        <v>123</v>
      </c>
      <c r="P59" s="9">
        <f>AP17</f>
        <v>10</v>
      </c>
      <c r="Q59" s="10">
        <f>AP111</f>
        <v>104</v>
      </c>
      <c r="R59" s="2">
        <f t="shared" si="9"/>
        <v>2056</v>
      </c>
      <c r="S59" s="2">
        <f t="shared" si="10"/>
        <v>351576</v>
      </c>
      <c r="V59" s="1">
        <v>5</v>
      </c>
      <c r="W59" s="96" t="s">
        <v>60</v>
      </c>
      <c r="X59" s="98" t="s">
        <v>177</v>
      </c>
      <c r="Y59" s="98" t="s">
        <v>69</v>
      </c>
      <c r="Z59" s="98" t="s">
        <v>170</v>
      </c>
      <c r="AA59" s="98" t="s">
        <v>86</v>
      </c>
      <c r="AB59" s="98" t="s">
        <v>5</v>
      </c>
      <c r="AC59" s="98" t="s">
        <v>93</v>
      </c>
      <c r="AD59" s="98" t="s">
        <v>198</v>
      </c>
      <c r="AE59" s="98" t="s">
        <v>94</v>
      </c>
      <c r="AF59" s="98" t="s">
        <v>199</v>
      </c>
      <c r="AG59" s="98" t="s">
        <v>85</v>
      </c>
      <c r="AH59" s="98" t="s">
        <v>206</v>
      </c>
      <c r="AI59" s="98" t="s">
        <v>68</v>
      </c>
      <c r="AJ59" s="98" t="s">
        <v>169</v>
      </c>
      <c r="AK59" s="98" t="s">
        <v>61</v>
      </c>
      <c r="AL59" s="104" t="s">
        <v>178</v>
      </c>
      <c r="AN59" s="46" t="s">
        <v>6</v>
      </c>
      <c r="AO59" s="47" t="s">
        <v>276</v>
      </c>
      <c r="AP59" s="48">
        <f>L2+(51*L4)</f>
        <v>52</v>
      </c>
    </row>
    <row r="60" spans="1:42" x14ac:dyDescent="0.2">
      <c r="A60" s="1">
        <v>6</v>
      </c>
      <c r="B60" s="8">
        <f>AP188</f>
        <v>181</v>
      </c>
      <c r="C60" s="9">
        <f>AP226</f>
        <v>219</v>
      </c>
      <c r="D60" s="9">
        <f>AP177</f>
        <v>170</v>
      </c>
      <c r="E60" s="9">
        <f>AP207</f>
        <v>200</v>
      </c>
      <c r="F60" s="9">
        <f>AP123</f>
        <v>116</v>
      </c>
      <c r="G60" s="9">
        <f>AP37</f>
        <v>30</v>
      </c>
      <c r="H60" s="9">
        <f>AP118</f>
        <v>111</v>
      </c>
      <c r="I60" s="9">
        <f>AP8</f>
        <v>1</v>
      </c>
      <c r="J60" s="9">
        <f>AP260</f>
        <v>253</v>
      </c>
      <c r="K60" s="9">
        <f>AP154</f>
        <v>147</v>
      </c>
      <c r="L60" s="9">
        <f>AP233</f>
        <v>226</v>
      </c>
      <c r="M60" s="9">
        <f>AP151</f>
        <v>144</v>
      </c>
      <c r="N60" s="9">
        <f>AP67</f>
        <v>60</v>
      </c>
      <c r="O60" s="9">
        <f>AP93</f>
        <v>86</v>
      </c>
      <c r="P60" s="9">
        <f>AP46</f>
        <v>39</v>
      </c>
      <c r="Q60" s="10">
        <f>AP80</f>
        <v>73</v>
      </c>
      <c r="R60" s="2">
        <f t="shared" si="9"/>
        <v>2056</v>
      </c>
      <c r="S60" s="2">
        <f t="shared" si="10"/>
        <v>351576</v>
      </c>
      <c r="V60" s="1">
        <v>6</v>
      </c>
      <c r="W60" s="96" t="s">
        <v>247</v>
      </c>
      <c r="X60" s="98" t="s">
        <v>115</v>
      </c>
      <c r="Y60" s="98" t="s">
        <v>256</v>
      </c>
      <c r="Z60" s="98" t="s">
        <v>108</v>
      </c>
      <c r="AA60" s="98" t="s">
        <v>152</v>
      </c>
      <c r="AB60" s="98" t="s">
        <v>16</v>
      </c>
      <c r="AC60" s="98" t="s">
        <v>159</v>
      </c>
      <c r="AD60" s="98" t="s">
        <v>7</v>
      </c>
      <c r="AE60" s="98" t="s">
        <v>160</v>
      </c>
      <c r="AF60" s="98" t="s">
        <v>8</v>
      </c>
      <c r="AG60" s="98" t="s">
        <v>151</v>
      </c>
      <c r="AH60" s="98" t="s">
        <v>15</v>
      </c>
      <c r="AI60" s="98" t="s">
        <v>255</v>
      </c>
      <c r="AJ60" s="98" t="s">
        <v>107</v>
      </c>
      <c r="AK60" s="98" t="s">
        <v>248</v>
      </c>
      <c r="AL60" s="104" t="s">
        <v>116</v>
      </c>
      <c r="AN60" s="46" t="s">
        <v>240</v>
      </c>
      <c r="AO60" s="47" t="s">
        <v>276</v>
      </c>
      <c r="AP60" s="48">
        <f>L2+(52*L4)</f>
        <v>53</v>
      </c>
    </row>
    <row r="61" spans="1:42" x14ac:dyDescent="0.2">
      <c r="A61" s="1">
        <v>7</v>
      </c>
      <c r="B61" s="8">
        <f>AP77</f>
        <v>70</v>
      </c>
      <c r="C61" s="9">
        <f>AP51</f>
        <v>44</v>
      </c>
      <c r="D61" s="9">
        <f>AP96</f>
        <v>89</v>
      </c>
      <c r="E61" s="9">
        <f>AP62</f>
        <v>55</v>
      </c>
      <c r="F61" s="9">
        <f>AP138</f>
        <v>131</v>
      </c>
      <c r="G61" s="9">
        <f>AP244</f>
        <v>237</v>
      </c>
      <c r="H61" s="9">
        <f>AP167</f>
        <v>160</v>
      </c>
      <c r="I61" s="9">
        <f>AP249</f>
        <v>242</v>
      </c>
      <c r="J61" s="9">
        <f>AP21</f>
        <v>14</v>
      </c>
      <c r="K61" s="9">
        <f>AP107</f>
        <v>100</v>
      </c>
      <c r="L61" s="9">
        <f>AP24</f>
        <v>17</v>
      </c>
      <c r="M61" s="9">
        <f>AP134</f>
        <v>127</v>
      </c>
      <c r="N61" s="9">
        <f>AP210</f>
        <v>203</v>
      </c>
      <c r="O61" s="9">
        <f>AP172</f>
        <v>165</v>
      </c>
      <c r="P61" s="9">
        <f>AP223</f>
        <v>216</v>
      </c>
      <c r="Q61" s="10">
        <f>AP193</f>
        <v>186</v>
      </c>
      <c r="R61" s="2">
        <f t="shared" si="9"/>
        <v>2056</v>
      </c>
      <c r="S61" s="2">
        <f t="shared" si="10"/>
        <v>351576</v>
      </c>
      <c r="V61" s="1">
        <v>7</v>
      </c>
      <c r="W61" s="96" t="s">
        <v>246</v>
      </c>
      <c r="X61" s="98" t="s">
        <v>110</v>
      </c>
      <c r="Y61" s="98" t="s">
        <v>253</v>
      </c>
      <c r="Z61" s="98" t="s">
        <v>101</v>
      </c>
      <c r="AA61" s="98" t="s">
        <v>153</v>
      </c>
      <c r="AB61" s="98" t="s">
        <v>21</v>
      </c>
      <c r="AC61" s="98" t="s">
        <v>162</v>
      </c>
      <c r="AD61" s="98" t="s">
        <v>14</v>
      </c>
      <c r="AE61" s="98" t="s">
        <v>161</v>
      </c>
      <c r="AF61" s="98" t="s">
        <v>13</v>
      </c>
      <c r="AG61" s="98" t="s">
        <v>154</v>
      </c>
      <c r="AH61" s="98" t="s">
        <v>22</v>
      </c>
      <c r="AI61" s="98" t="s">
        <v>254</v>
      </c>
      <c r="AJ61" s="98" t="s">
        <v>102</v>
      </c>
      <c r="AK61" s="98" t="s">
        <v>245</v>
      </c>
      <c r="AL61" s="104" t="s">
        <v>109</v>
      </c>
      <c r="AN61" s="46" t="s">
        <v>11</v>
      </c>
      <c r="AO61" s="47" t="s">
        <v>276</v>
      </c>
      <c r="AP61" s="48">
        <f>L2+(53*L4)</f>
        <v>54</v>
      </c>
    </row>
    <row r="62" spans="1:42" x14ac:dyDescent="0.2">
      <c r="A62" s="1">
        <v>8</v>
      </c>
      <c r="B62" s="8">
        <f>AP114</f>
        <v>107</v>
      </c>
      <c r="C62" s="9">
        <f>AP12</f>
        <v>5</v>
      </c>
      <c r="D62" s="9">
        <f>AP127</f>
        <v>120</v>
      </c>
      <c r="E62" s="9">
        <f>AP33</f>
        <v>26</v>
      </c>
      <c r="F62" s="9">
        <f>AP181</f>
        <v>174</v>
      </c>
      <c r="G62" s="9">
        <f>AP203</f>
        <v>196</v>
      </c>
      <c r="H62" s="9">
        <f>AP184</f>
        <v>177</v>
      </c>
      <c r="I62" s="9">
        <f>AP230</f>
        <v>223</v>
      </c>
      <c r="J62" s="9">
        <f>AP42</f>
        <v>35</v>
      </c>
      <c r="K62" s="9">
        <f>AP84</f>
        <v>77</v>
      </c>
      <c r="L62" s="9">
        <f>AP71</f>
        <v>64</v>
      </c>
      <c r="M62" s="9">
        <f>AP89</f>
        <v>82</v>
      </c>
      <c r="N62" s="9">
        <f>AP237</f>
        <v>230</v>
      </c>
      <c r="O62" s="9">
        <f>AP147</f>
        <v>140</v>
      </c>
      <c r="P62" s="9">
        <f>AP256</f>
        <v>249</v>
      </c>
      <c r="Q62" s="10">
        <f>AP158</f>
        <v>151</v>
      </c>
      <c r="R62" s="2">
        <f t="shared" si="9"/>
        <v>2056</v>
      </c>
      <c r="S62" s="2">
        <f t="shared" si="10"/>
        <v>351576</v>
      </c>
      <c r="V62" s="1">
        <v>8</v>
      </c>
      <c r="W62" s="96" t="s">
        <v>55</v>
      </c>
      <c r="X62" s="98" t="s">
        <v>176</v>
      </c>
      <c r="Y62" s="98" t="s">
        <v>62</v>
      </c>
      <c r="Z62" s="98" t="s">
        <v>167</v>
      </c>
      <c r="AA62" s="98" t="s">
        <v>91</v>
      </c>
      <c r="AB62" s="98" t="s">
        <v>207</v>
      </c>
      <c r="AC62" s="98" t="s">
        <v>100</v>
      </c>
      <c r="AD62" s="98" t="s">
        <v>201</v>
      </c>
      <c r="AE62" s="98" t="s">
        <v>99</v>
      </c>
      <c r="AF62" s="98" t="s">
        <v>200</v>
      </c>
      <c r="AG62" s="98" t="s">
        <v>92</v>
      </c>
      <c r="AH62" s="98" t="s">
        <v>208</v>
      </c>
      <c r="AI62" s="98" t="s">
        <v>63</v>
      </c>
      <c r="AJ62" s="98" t="s">
        <v>168</v>
      </c>
      <c r="AK62" s="98" t="s">
        <v>54</v>
      </c>
      <c r="AL62" s="104" t="s">
        <v>175</v>
      </c>
      <c r="AN62" s="46" t="s">
        <v>101</v>
      </c>
      <c r="AO62" s="47" t="s">
        <v>276</v>
      </c>
      <c r="AP62" s="48">
        <f>L2+(54*L4)</f>
        <v>55</v>
      </c>
    </row>
    <row r="63" spans="1:42" x14ac:dyDescent="0.2">
      <c r="A63" s="1">
        <v>9</v>
      </c>
      <c r="B63" s="8">
        <f>AP212</f>
        <v>205</v>
      </c>
      <c r="C63" s="9">
        <f>AP170</f>
        <v>163</v>
      </c>
      <c r="D63" s="9">
        <f>AP217</f>
        <v>210</v>
      </c>
      <c r="E63" s="9">
        <f>AP199</f>
        <v>192</v>
      </c>
      <c r="F63" s="9">
        <f>AP19</f>
        <v>12</v>
      </c>
      <c r="G63" s="9">
        <f>AP109</f>
        <v>102</v>
      </c>
      <c r="H63" s="9">
        <f>AP30</f>
        <v>23</v>
      </c>
      <c r="I63" s="9">
        <f>AP128</f>
        <v>121</v>
      </c>
      <c r="J63" s="9">
        <f>AP140</f>
        <v>133</v>
      </c>
      <c r="K63" s="9">
        <f>AP242</f>
        <v>235</v>
      </c>
      <c r="L63" s="9">
        <f>AP161</f>
        <v>154</v>
      </c>
      <c r="M63" s="9">
        <f>AP255</f>
        <v>248</v>
      </c>
      <c r="N63" s="9">
        <f>AP75</f>
        <v>68</v>
      </c>
      <c r="O63" s="9">
        <f>AP53</f>
        <v>46</v>
      </c>
      <c r="P63" s="9">
        <f>AP102</f>
        <v>95</v>
      </c>
      <c r="Q63" s="10">
        <f>AP56</f>
        <v>49</v>
      </c>
      <c r="R63" s="2">
        <f t="shared" si="9"/>
        <v>2056</v>
      </c>
      <c r="S63" s="2">
        <f t="shared" si="10"/>
        <v>351576</v>
      </c>
      <c r="V63" s="1">
        <v>9</v>
      </c>
      <c r="W63" s="96" t="s">
        <v>224</v>
      </c>
      <c r="X63" s="98" t="s">
        <v>76</v>
      </c>
      <c r="Y63" s="98" t="s">
        <v>215</v>
      </c>
      <c r="Z63" s="98" t="s">
        <v>83</v>
      </c>
      <c r="AA63" s="98" t="s">
        <v>190</v>
      </c>
      <c r="AB63" s="98" t="s">
        <v>39</v>
      </c>
      <c r="AC63" s="98" t="s">
        <v>183</v>
      </c>
      <c r="AD63" s="98" t="s">
        <v>47</v>
      </c>
      <c r="AE63" s="98" t="s">
        <v>182</v>
      </c>
      <c r="AF63" s="98" t="s">
        <v>46</v>
      </c>
      <c r="AG63" s="98" t="s">
        <v>191</v>
      </c>
      <c r="AH63" s="98" t="s">
        <v>40</v>
      </c>
      <c r="AI63" s="98" t="s">
        <v>216</v>
      </c>
      <c r="AJ63" s="98" t="s">
        <v>84</v>
      </c>
      <c r="AK63" s="98" t="s">
        <v>223</v>
      </c>
      <c r="AL63" s="104" t="s">
        <v>3</v>
      </c>
      <c r="AN63" s="46" t="s">
        <v>142</v>
      </c>
      <c r="AO63" s="47" t="s">
        <v>276</v>
      </c>
      <c r="AP63" s="48">
        <f>L2+(55*L4)</f>
        <v>56</v>
      </c>
    </row>
    <row r="64" spans="1:42" x14ac:dyDescent="0.2">
      <c r="A64" s="1">
        <v>10</v>
      </c>
      <c r="B64" s="8">
        <f>AP235</f>
        <v>228</v>
      </c>
      <c r="C64" s="9">
        <f>AP149</f>
        <v>142</v>
      </c>
      <c r="D64" s="9">
        <f>AP262</f>
        <v>255</v>
      </c>
      <c r="E64" s="9">
        <f>AP152</f>
        <v>145</v>
      </c>
      <c r="F64" s="9">
        <f>AP44</f>
        <v>37</v>
      </c>
      <c r="G64" s="9">
        <f>AP82</f>
        <v>75</v>
      </c>
      <c r="H64" s="9">
        <f>AP65</f>
        <v>58</v>
      </c>
      <c r="I64" s="9">
        <f>AP95</f>
        <v>88</v>
      </c>
      <c r="J64" s="9">
        <f>AP179</f>
        <v>172</v>
      </c>
      <c r="K64" s="9">
        <f>AP205</f>
        <v>198</v>
      </c>
      <c r="L64" s="9">
        <f>AP190</f>
        <v>183</v>
      </c>
      <c r="M64" s="9">
        <f>AP224</f>
        <v>217</v>
      </c>
      <c r="N64" s="9">
        <f>AP116</f>
        <v>109</v>
      </c>
      <c r="O64" s="9">
        <f>AP10</f>
        <v>3</v>
      </c>
      <c r="P64" s="9">
        <f>AP121</f>
        <v>114</v>
      </c>
      <c r="Q64" s="10">
        <f>AP39</f>
        <v>32</v>
      </c>
      <c r="R64" s="2">
        <f t="shared" si="9"/>
        <v>2056</v>
      </c>
      <c r="S64" s="2">
        <f t="shared" si="10"/>
        <v>351576</v>
      </c>
      <c r="V64" s="1">
        <v>10</v>
      </c>
      <c r="W64" s="96" t="s">
        <v>38</v>
      </c>
      <c r="X64" s="98" t="s">
        <v>138</v>
      </c>
      <c r="Y64" s="98" t="s">
        <v>29</v>
      </c>
      <c r="Z64" s="98" t="s">
        <v>145</v>
      </c>
      <c r="AA64" s="98" t="s">
        <v>125</v>
      </c>
      <c r="AB64" s="98" t="s">
        <v>229</v>
      </c>
      <c r="AC64" s="98" t="s">
        <v>118</v>
      </c>
      <c r="AD64" s="98" t="s">
        <v>238</v>
      </c>
      <c r="AE64" s="98" t="s">
        <v>117</v>
      </c>
      <c r="AF64" s="98" t="s">
        <v>237</v>
      </c>
      <c r="AG64" s="98" t="s">
        <v>126</v>
      </c>
      <c r="AH64" s="98" t="s">
        <v>230</v>
      </c>
      <c r="AI64" s="98" t="s">
        <v>30</v>
      </c>
      <c r="AJ64" s="98" t="s">
        <v>146</v>
      </c>
      <c r="AK64" s="98" t="s">
        <v>37</v>
      </c>
      <c r="AL64" s="104" t="s">
        <v>137</v>
      </c>
      <c r="AN64" s="46" t="s">
        <v>157</v>
      </c>
      <c r="AO64" s="47" t="s">
        <v>276</v>
      </c>
      <c r="AP64" s="48">
        <f>L2+(56*L4)</f>
        <v>57</v>
      </c>
    </row>
    <row r="65" spans="1:42" x14ac:dyDescent="0.2">
      <c r="A65" s="1">
        <v>11</v>
      </c>
      <c r="B65" s="8">
        <f>AP26</f>
        <v>19</v>
      </c>
      <c r="C65" s="9">
        <f>AP132</f>
        <v>125</v>
      </c>
      <c r="D65" s="9">
        <f>AP23</f>
        <v>16</v>
      </c>
      <c r="E65" s="9">
        <f>AP105</f>
        <v>98</v>
      </c>
      <c r="F65" s="9">
        <f>AP221</f>
        <v>214</v>
      </c>
      <c r="G65" s="9">
        <f>AP195</f>
        <v>188</v>
      </c>
      <c r="H65" s="9">
        <f>AP208</f>
        <v>201</v>
      </c>
      <c r="I65" s="9">
        <f>AP174</f>
        <v>167</v>
      </c>
      <c r="J65" s="9">
        <f>AP98</f>
        <v>91</v>
      </c>
      <c r="K65" s="9">
        <f>AP60</f>
        <v>53</v>
      </c>
      <c r="L65" s="9">
        <f>AP79</f>
        <v>72</v>
      </c>
      <c r="M65" s="9">
        <f>AP49</f>
        <v>42</v>
      </c>
      <c r="N65" s="9">
        <f>AP165</f>
        <v>158</v>
      </c>
      <c r="O65" s="9">
        <f>AP251</f>
        <v>244</v>
      </c>
      <c r="P65" s="9">
        <f>AP136</f>
        <v>129</v>
      </c>
      <c r="Q65" s="10">
        <f>AP246</f>
        <v>239</v>
      </c>
      <c r="R65" s="2">
        <f t="shared" si="9"/>
        <v>2056</v>
      </c>
      <c r="S65" s="2">
        <f t="shared" si="10"/>
        <v>351576</v>
      </c>
      <c r="V65" s="1">
        <v>11</v>
      </c>
      <c r="W65" s="96" t="s">
        <v>31</v>
      </c>
      <c r="X65" s="98" t="s">
        <v>135</v>
      </c>
      <c r="Y65" s="98" t="s">
        <v>24</v>
      </c>
      <c r="Z65" s="98" t="s">
        <v>144</v>
      </c>
      <c r="AA65" s="98" t="s">
        <v>132</v>
      </c>
      <c r="AB65" s="98" t="s">
        <v>232</v>
      </c>
      <c r="AC65" s="98" t="s">
        <v>123</v>
      </c>
      <c r="AD65" s="98" t="s">
        <v>239</v>
      </c>
      <c r="AE65" s="98" t="s">
        <v>124</v>
      </c>
      <c r="AF65" s="98" t="s">
        <v>240</v>
      </c>
      <c r="AG65" s="98" t="s">
        <v>131</v>
      </c>
      <c r="AH65" s="98" t="s">
        <v>231</v>
      </c>
      <c r="AI65" s="98" t="s">
        <v>23</v>
      </c>
      <c r="AJ65" s="98" t="s">
        <v>143</v>
      </c>
      <c r="AK65" s="98" t="s">
        <v>32</v>
      </c>
      <c r="AL65" s="104" t="s">
        <v>136</v>
      </c>
      <c r="AN65" s="46" t="s">
        <v>118</v>
      </c>
      <c r="AO65" s="47" t="s">
        <v>276</v>
      </c>
      <c r="AP65" s="48">
        <f>L2+(57*L4)</f>
        <v>58</v>
      </c>
    </row>
    <row r="66" spans="1:42" x14ac:dyDescent="0.2">
      <c r="A66" s="1">
        <v>12</v>
      </c>
      <c r="B66" s="8">
        <f>AP69</f>
        <v>62</v>
      </c>
      <c r="C66" s="9">
        <f>AP91</f>
        <v>84</v>
      </c>
      <c r="D66" s="9">
        <f>AP40</f>
        <v>33</v>
      </c>
      <c r="E66" s="9">
        <f>AP86</f>
        <v>79</v>
      </c>
      <c r="F66" s="9">
        <f>AP258</f>
        <v>251</v>
      </c>
      <c r="G66" s="9">
        <f>AP156</f>
        <v>149</v>
      </c>
      <c r="H66" s="9">
        <f>AP239</f>
        <v>232</v>
      </c>
      <c r="I66" s="9">
        <f>AP145</f>
        <v>138</v>
      </c>
      <c r="J66" s="9">
        <f>AP125</f>
        <v>118</v>
      </c>
      <c r="K66" s="9">
        <f>AP35</f>
        <v>28</v>
      </c>
      <c r="L66" s="9">
        <f>AP112</f>
        <v>105</v>
      </c>
      <c r="M66" s="9">
        <f>AP14</f>
        <v>7</v>
      </c>
      <c r="N66" s="9">
        <f>AP186</f>
        <v>179</v>
      </c>
      <c r="O66" s="9">
        <f>AP228</f>
        <v>221</v>
      </c>
      <c r="P66" s="9">
        <f>AP183</f>
        <v>176</v>
      </c>
      <c r="Q66" s="10">
        <f>AP201</f>
        <v>194</v>
      </c>
      <c r="R66" s="2">
        <f t="shared" si="9"/>
        <v>2056</v>
      </c>
      <c r="S66" s="2">
        <f t="shared" si="10"/>
        <v>351576</v>
      </c>
      <c r="V66" s="1">
        <v>12</v>
      </c>
      <c r="W66" s="96" t="s">
        <v>221</v>
      </c>
      <c r="X66" s="98" t="s">
        <v>70</v>
      </c>
      <c r="Y66" s="98" t="s">
        <v>214</v>
      </c>
      <c r="Z66" s="98" t="s">
        <v>78</v>
      </c>
      <c r="AA66" s="98" t="s">
        <v>193</v>
      </c>
      <c r="AB66" s="98" t="s">
        <v>45</v>
      </c>
      <c r="AC66" s="98" t="s">
        <v>184</v>
      </c>
      <c r="AD66" s="98" t="s">
        <v>52</v>
      </c>
      <c r="AE66" s="98" t="s">
        <v>185</v>
      </c>
      <c r="AF66" s="98" t="s">
        <v>53</v>
      </c>
      <c r="AG66" s="98" t="s">
        <v>192</v>
      </c>
      <c r="AH66" s="98" t="s">
        <v>44</v>
      </c>
      <c r="AI66" s="98" t="s">
        <v>213</v>
      </c>
      <c r="AJ66" s="98" t="s">
        <v>77</v>
      </c>
      <c r="AK66" s="98" t="s">
        <v>222</v>
      </c>
      <c r="AL66" s="104" t="s">
        <v>71</v>
      </c>
      <c r="AN66" s="46" t="s">
        <v>28</v>
      </c>
      <c r="AO66" s="47" t="s">
        <v>276</v>
      </c>
      <c r="AP66" s="48">
        <f>L2+(58*L4)</f>
        <v>59</v>
      </c>
    </row>
    <row r="67" spans="1:42" x14ac:dyDescent="0.2">
      <c r="A67" s="1">
        <v>13</v>
      </c>
      <c r="B67" s="8">
        <f>AP182</f>
        <v>175</v>
      </c>
      <c r="C67" s="9">
        <f>AP200</f>
        <v>193</v>
      </c>
      <c r="D67" s="9">
        <f>AP187</f>
        <v>180</v>
      </c>
      <c r="E67" s="9">
        <f>AP229</f>
        <v>222</v>
      </c>
      <c r="F67" s="9">
        <f>AP113</f>
        <v>106</v>
      </c>
      <c r="G67" s="9">
        <f>AP15</f>
        <v>8</v>
      </c>
      <c r="H67" s="9">
        <f>AP124</f>
        <v>117</v>
      </c>
      <c r="I67" s="9">
        <f>AP34</f>
        <v>27</v>
      </c>
      <c r="J67" s="9">
        <f>AP238</f>
        <v>231</v>
      </c>
      <c r="K67" s="9">
        <f>AP144</f>
        <v>137</v>
      </c>
      <c r="L67" s="9">
        <f>AP259</f>
        <v>252</v>
      </c>
      <c r="M67" s="9">
        <f>AP157</f>
        <v>150</v>
      </c>
      <c r="N67" s="9">
        <f>AP41</f>
        <v>34</v>
      </c>
      <c r="O67" s="9">
        <f>AP87</f>
        <v>80</v>
      </c>
      <c r="P67" s="9">
        <f>AP68</f>
        <v>61</v>
      </c>
      <c r="Q67" s="10">
        <f>AP90</f>
        <v>83</v>
      </c>
      <c r="R67" s="2">
        <f t="shared" si="9"/>
        <v>2056</v>
      </c>
      <c r="S67" s="2">
        <f t="shared" si="10"/>
        <v>351576</v>
      </c>
      <c r="V67" s="1">
        <v>13</v>
      </c>
      <c r="W67" s="96" t="s">
        <v>56</v>
      </c>
      <c r="X67" s="98" t="s">
        <v>173</v>
      </c>
      <c r="Y67" s="98" t="s">
        <v>65</v>
      </c>
      <c r="Z67" s="98" t="s">
        <v>166</v>
      </c>
      <c r="AA67" s="98" t="s">
        <v>90</v>
      </c>
      <c r="AB67" s="98" t="s">
        <v>210</v>
      </c>
      <c r="AC67" s="98" t="s">
        <v>97</v>
      </c>
      <c r="AD67" s="98" t="s">
        <v>202</v>
      </c>
      <c r="AE67" s="98" t="s">
        <v>98</v>
      </c>
      <c r="AF67" s="98" t="s">
        <v>203</v>
      </c>
      <c r="AG67" s="98" t="s">
        <v>89</v>
      </c>
      <c r="AH67" s="98" t="s">
        <v>209</v>
      </c>
      <c r="AI67" s="98" t="s">
        <v>64</v>
      </c>
      <c r="AJ67" s="98" t="s">
        <v>165</v>
      </c>
      <c r="AK67" s="98" t="s">
        <v>57</v>
      </c>
      <c r="AL67" s="104" t="s">
        <v>174</v>
      </c>
      <c r="AN67" s="46" t="s">
        <v>255</v>
      </c>
      <c r="AO67" s="47" t="s">
        <v>276</v>
      </c>
      <c r="AP67" s="48">
        <f>L2+(59*L4)</f>
        <v>60</v>
      </c>
    </row>
    <row r="68" spans="1:42" x14ac:dyDescent="0.2">
      <c r="A68" s="1">
        <v>14</v>
      </c>
      <c r="B68" s="8">
        <f>AP137</f>
        <v>130</v>
      </c>
      <c r="C68" s="9">
        <f>AP247</f>
        <v>240</v>
      </c>
      <c r="D68" s="9">
        <f>AP164</f>
        <v>157</v>
      </c>
      <c r="E68" s="9">
        <f>AP250</f>
        <v>243</v>
      </c>
      <c r="F68" s="9">
        <f>AP78</f>
        <v>71</v>
      </c>
      <c r="G68" s="9">
        <f>AP48</f>
        <v>41</v>
      </c>
      <c r="H68" s="9">
        <f>AP99</f>
        <v>92</v>
      </c>
      <c r="I68" s="9">
        <f>AP61</f>
        <v>54</v>
      </c>
      <c r="J68" s="9">
        <f>AP209</f>
        <v>202</v>
      </c>
      <c r="K68" s="9">
        <f>AP175</f>
        <v>168</v>
      </c>
      <c r="L68" s="9">
        <f>AP220</f>
        <v>213</v>
      </c>
      <c r="M68" s="9">
        <f>AP194</f>
        <v>187</v>
      </c>
      <c r="N68" s="9">
        <f>AP22</f>
        <v>15</v>
      </c>
      <c r="O68" s="9">
        <f>AP104</f>
        <v>97</v>
      </c>
      <c r="P68" s="9">
        <f>AP27</f>
        <v>20</v>
      </c>
      <c r="Q68" s="10">
        <f>AP133</f>
        <v>126</v>
      </c>
      <c r="R68" s="2">
        <f t="shared" si="9"/>
        <v>2056</v>
      </c>
      <c r="S68" s="2">
        <f t="shared" si="10"/>
        <v>351576</v>
      </c>
      <c r="V68" s="1">
        <v>14</v>
      </c>
      <c r="W68" s="96" t="s">
        <v>243</v>
      </c>
      <c r="X68" s="98" t="s">
        <v>111</v>
      </c>
      <c r="Y68" s="98" t="s">
        <v>252</v>
      </c>
      <c r="Z68" s="98" t="s">
        <v>104</v>
      </c>
      <c r="AA68" s="98" t="s">
        <v>156</v>
      </c>
      <c r="AB68" s="98" t="s">
        <v>20</v>
      </c>
      <c r="AC68" s="98" t="s">
        <v>163</v>
      </c>
      <c r="AD68" s="98" t="s">
        <v>11</v>
      </c>
      <c r="AE68" s="98" t="s">
        <v>164</v>
      </c>
      <c r="AF68" s="98" t="s">
        <v>12</v>
      </c>
      <c r="AG68" s="98" t="s">
        <v>155</v>
      </c>
      <c r="AH68" s="98" t="s">
        <v>19</v>
      </c>
      <c r="AI68" s="98" t="s">
        <v>251</v>
      </c>
      <c r="AJ68" s="98" t="s">
        <v>103</v>
      </c>
      <c r="AK68" s="98" t="s">
        <v>244</v>
      </c>
      <c r="AL68" s="104" t="s">
        <v>112</v>
      </c>
      <c r="AN68" s="46" t="s">
        <v>57</v>
      </c>
      <c r="AO68" s="47" t="s">
        <v>276</v>
      </c>
      <c r="AP68" s="48">
        <f>L2+(60*L4)</f>
        <v>61</v>
      </c>
    </row>
    <row r="69" spans="1:42" x14ac:dyDescent="0.2">
      <c r="A69" s="1">
        <v>15</v>
      </c>
      <c r="B69" s="8">
        <f>AP120</f>
        <v>113</v>
      </c>
      <c r="C69" s="9">
        <f>AP38</f>
        <v>31</v>
      </c>
      <c r="D69" s="9">
        <f>AP117</f>
        <v>110</v>
      </c>
      <c r="E69" s="9">
        <f>AP11</f>
        <v>4</v>
      </c>
      <c r="F69" s="9">
        <f>AP191</f>
        <v>184</v>
      </c>
      <c r="G69" s="9">
        <f>AP225</f>
        <v>218</v>
      </c>
      <c r="H69" s="9">
        <f>AP178</f>
        <v>171</v>
      </c>
      <c r="I69" s="9">
        <f>AP204</f>
        <v>197</v>
      </c>
      <c r="J69" s="9">
        <f>AP64</f>
        <v>57</v>
      </c>
      <c r="K69" s="9">
        <f>AP94</f>
        <v>87</v>
      </c>
      <c r="L69" s="9">
        <f>AP45</f>
        <v>38</v>
      </c>
      <c r="M69" s="9">
        <f>AP83</f>
        <v>76</v>
      </c>
      <c r="N69" s="9">
        <f>AP263</f>
        <v>256</v>
      </c>
      <c r="O69" s="9">
        <f>AP153</f>
        <v>146</v>
      </c>
      <c r="P69" s="9">
        <f>AP234</f>
        <v>227</v>
      </c>
      <c r="Q69" s="10">
        <f>AP148</f>
        <v>141</v>
      </c>
      <c r="R69" s="2">
        <f t="shared" si="9"/>
        <v>2056</v>
      </c>
      <c r="S69" s="2">
        <f t="shared" si="10"/>
        <v>351576</v>
      </c>
      <c r="V69" s="1">
        <v>15</v>
      </c>
      <c r="W69" s="96" t="s">
        <v>250</v>
      </c>
      <c r="X69" s="98" t="s">
        <v>114</v>
      </c>
      <c r="Y69" s="98" t="s">
        <v>257</v>
      </c>
      <c r="Z69" s="98" t="s">
        <v>105</v>
      </c>
      <c r="AA69" s="98" t="s">
        <v>149</v>
      </c>
      <c r="AB69" s="98" t="s">
        <v>17</v>
      </c>
      <c r="AC69" s="98" t="s">
        <v>158</v>
      </c>
      <c r="AD69" s="98" t="s">
        <v>10</v>
      </c>
      <c r="AE69" s="98" t="s">
        <v>157</v>
      </c>
      <c r="AF69" s="98" t="s">
        <v>9</v>
      </c>
      <c r="AG69" s="98" t="s">
        <v>150</v>
      </c>
      <c r="AH69" s="98" t="s">
        <v>18</v>
      </c>
      <c r="AI69" s="98" t="s">
        <v>258</v>
      </c>
      <c r="AJ69" s="98" t="s">
        <v>106</v>
      </c>
      <c r="AK69" s="98" t="s">
        <v>249</v>
      </c>
      <c r="AL69" s="104" t="s">
        <v>113</v>
      </c>
      <c r="AN69" s="46" t="s">
        <v>221</v>
      </c>
      <c r="AO69" s="47" t="s">
        <v>276</v>
      </c>
      <c r="AP69" s="48">
        <f>L2+(61*L4)</f>
        <v>62</v>
      </c>
    </row>
    <row r="70" spans="1:42" x14ac:dyDescent="0.2">
      <c r="A70" s="1">
        <v>16</v>
      </c>
      <c r="B70" s="11">
        <f>AP103</f>
        <v>96</v>
      </c>
      <c r="C70" s="12">
        <f>AP57</f>
        <v>50</v>
      </c>
      <c r="D70" s="12">
        <f>AP74</f>
        <v>67</v>
      </c>
      <c r="E70" s="12">
        <f>AP52</f>
        <v>45</v>
      </c>
      <c r="F70" s="12">
        <f>AP160</f>
        <v>153</v>
      </c>
      <c r="G70" s="12">
        <f>AP254</f>
        <v>247</v>
      </c>
      <c r="H70" s="12">
        <f>AP141</f>
        <v>134</v>
      </c>
      <c r="I70" s="12">
        <f>AP243</f>
        <v>236</v>
      </c>
      <c r="J70" s="12">
        <f>AP31</f>
        <v>24</v>
      </c>
      <c r="K70" s="12">
        <f>AP129</f>
        <v>122</v>
      </c>
      <c r="L70" s="12">
        <f>AP18</f>
        <v>11</v>
      </c>
      <c r="M70" s="12">
        <f>AP108</f>
        <v>101</v>
      </c>
      <c r="N70" s="12">
        <f>AP216</f>
        <v>209</v>
      </c>
      <c r="O70" s="12">
        <f>AP198</f>
        <v>191</v>
      </c>
      <c r="P70" s="12">
        <f>AP213</f>
        <v>206</v>
      </c>
      <c r="Q70" s="13">
        <f>AP171</f>
        <v>164</v>
      </c>
      <c r="R70" s="2">
        <f t="shared" si="9"/>
        <v>2056</v>
      </c>
      <c r="S70" s="2">
        <f t="shared" si="10"/>
        <v>351576</v>
      </c>
      <c r="V70" s="1">
        <v>16</v>
      </c>
      <c r="W70" s="112" t="s">
        <v>59</v>
      </c>
      <c r="X70" s="114" t="s">
        <v>4</v>
      </c>
      <c r="Y70" s="114" t="s">
        <v>66</v>
      </c>
      <c r="Z70" s="114" t="s">
        <v>171</v>
      </c>
      <c r="AA70" s="114" t="s">
        <v>87</v>
      </c>
      <c r="AB70" s="114" t="s">
        <v>204</v>
      </c>
      <c r="AC70" s="114" t="s">
        <v>96</v>
      </c>
      <c r="AD70" s="114" t="s">
        <v>197</v>
      </c>
      <c r="AE70" s="114" t="s">
        <v>95</v>
      </c>
      <c r="AF70" s="114" t="s">
        <v>196</v>
      </c>
      <c r="AG70" s="114" t="s">
        <v>88</v>
      </c>
      <c r="AH70" s="114" t="s">
        <v>205</v>
      </c>
      <c r="AI70" s="114" t="s">
        <v>67</v>
      </c>
      <c r="AJ70" s="114" t="s">
        <v>172</v>
      </c>
      <c r="AK70" s="114" t="s">
        <v>58</v>
      </c>
      <c r="AL70" s="154" t="s">
        <v>179</v>
      </c>
      <c r="AN70" s="46" t="s">
        <v>194</v>
      </c>
      <c r="AO70" s="47" t="s">
        <v>276</v>
      </c>
      <c r="AP70" s="48">
        <f>L2+(62*L4)</f>
        <v>63</v>
      </c>
    </row>
    <row r="71" spans="1:42" x14ac:dyDescent="0.2">
      <c r="A71" s="3" t="s">
        <v>0</v>
      </c>
      <c r="B71" s="2">
        <f>SUM(B55:B70)</f>
        <v>2056</v>
      </c>
      <c r="C71" s="2">
        <f t="shared" ref="C71:Q71" si="11">SUM(C55:C70)</f>
        <v>2056</v>
      </c>
      <c r="D71" s="2">
        <f t="shared" si="11"/>
        <v>2056</v>
      </c>
      <c r="E71" s="2">
        <f t="shared" si="11"/>
        <v>2056</v>
      </c>
      <c r="F71" s="2">
        <f t="shared" si="11"/>
        <v>2056</v>
      </c>
      <c r="G71" s="2">
        <f t="shared" si="11"/>
        <v>2056</v>
      </c>
      <c r="H71" s="2">
        <f t="shared" si="11"/>
        <v>2056</v>
      </c>
      <c r="I71" s="2">
        <f t="shared" si="11"/>
        <v>2056</v>
      </c>
      <c r="J71" s="2">
        <f t="shared" si="11"/>
        <v>2056</v>
      </c>
      <c r="K71" s="2">
        <f t="shared" si="11"/>
        <v>2056</v>
      </c>
      <c r="L71" s="2">
        <f t="shared" si="11"/>
        <v>2056</v>
      </c>
      <c r="M71" s="2">
        <f t="shared" si="11"/>
        <v>2056</v>
      </c>
      <c r="N71" s="2">
        <f t="shared" si="11"/>
        <v>2056</v>
      </c>
      <c r="O71" s="2">
        <f t="shared" si="11"/>
        <v>2056</v>
      </c>
      <c r="P71" s="2">
        <f t="shared" si="11"/>
        <v>2056</v>
      </c>
      <c r="Q71" s="2">
        <f t="shared" si="11"/>
        <v>2056</v>
      </c>
      <c r="AN71" s="46" t="s">
        <v>92</v>
      </c>
      <c r="AO71" s="47" t="s">
        <v>276</v>
      </c>
      <c r="AP71" s="48">
        <f>L2+(63*L4)</f>
        <v>64</v>
      </c>
    </row>
    <row r="72" spans="1:42" x14ac:dyDescent="0.2">
      <c r="A72" s="3" t="s">
        <v>1</v>
      </c>
      <c r="B72" s="2">
        <f>SUMSQ(B55:B70)</f>
        <v>351576</v>
      </c>
      <c r="C72" s="2">
        <f t="shared" ref="C72:E72" si="12">SUMSQ(C55:C70)</f>
        <v>351576</v>
      </c>
      <c r="D72" s="2">
        <f t="shared" si="12"/>
        <v>351576</v>
      </c>
      <c r="E72" s="2">
        <f t="shared" si="12"/>
        <v>351576</v>
      </c>
      <c r="F72" s="2">
        <f>SUMSQ(F55:F70)</f>
        <v>351576</v>
      </c>
      <c r="G72" s="2">
        <f t="shared" ref="G72:Q72" si="13">SUMSQ(G55:G70)</f>
        <v>351576</v>
      </c>
      <c r="H72" s="2">
        <f t="shared" si="13"/>
        <v>351576</v>
      </c>
      <c r="I72" s="2">
        <f t="shared" si="13"/>
        <v>351576</v>
      </c>
      <c r="J72" s="2">
        <f t="shared" si="13"/>
        <v>351576</v>
      </c>
      <c r="K72" s="2">
        <f t="shared" si="13"/>
        <v>351576</v>
      </c>
      <c r="L72" s="2">
        <f t="shared" si="13"/>
        <v>351576</v>
      </c>
      <c r="M72" s="2">
        <f t="shared" si="13"/>
        <v>351576</v>
      </c>
      <c r="N72" s="2">
        <f t="shared" si="13"/>
        <v>351576</v>
      </c>
      <c r="O72" s="2">
        <f t="shared" si="13"/>
        <v>351576</v>
      </c>
      <c r="P72" s="2">
        <f t="shared" si="13"/>
        <v>351576</v>
      </c>
      <c r="Q72" s="2">
        <f t="shared" si="13"/>
        <v>351576</v>
      </c>
      <c r="AN72" s="46" t="s">
        <v>181</v>
      </c>
      <c r="AO72" s="47" t="s">
        <v>276</v>
      </c>
      <c r="AP72" s="48">
        <f>L2+(64*L4)</f>
        <v>65</v>
      </c>
    </row>
    <row r="73" spans="1:42" x14ac:dyDescent="0.2">
      <c r="A73" s="3" t="s">
        <v>262</v>
      </c>
      <c r="B73" s="14">
        <f>SUMSQ(B55,C55,D55,E55,F55,G55,H55,I55,I56,H56,G56,F56,E56,D56,C56,B56)</f>
        <v>351576</v>
      </c>
      <c r="C73" s="14">
        <f>SUMSQ(J55,K55,L55,M55,N55,O55,P55,Q55,Q56,P56,O56,N56,M56,L56,K56,J56)</f>
        <v>351576</v>
      </c>
      <c r="D73" s="14">
        <f>SUMSQ(B57,C57,D57,E57,F57,G57,H57,I57,I58,H58,G58,F58,E58,D58,C58,B58)</f>
        <v>351576</v>
      </c>
      <c r="E73" s="14">
        <f>SUMSQ(J57,K57,L57,M57,N57,O57,P57,Q57,Q58,P58,O58,N58,M58,L58,K58,J58)</f>
        <v>351576</v>
      </c>
      <c r="F73" s="14">
        <f>SUMSQ(B59,C59,D59,E59,F59,G59,H59,I59,I60,H60,G60,F60,E60,D60,C60,B60)</f>
        <v>351576</v>
      </c>
      <c r="G73" s="14">
        <f>SUMSQ(J59,K59,L59,M59,N59,O59,P59,Q59,Q60,P60,O60,N60,M60,L60,K60,J60)</f>
        <v>351576</v>
      </c>
      <c r="H73" s="14">
        <f>SUMSQ(B61,C61,D61,E61,F61,G61,H61,I61,I62,H62,G62,F62,E62,D62,C62,B62)</f>
        <v>351576</v>
      </c>
      <c r="I73" s="14">
        <f>SUMSQ(J61,K61,L61,M61,N61,O61,P61,Q61,Q62,P62,O62,N62,M62,L62,K62,J62)</f>
        <v>351576</v>
      </c>
      <c r="J73" s="14">
        <f>SUMSQ(B63,C63,D63,E63,F63,G63,H63,I63,I64,H64,G64,F64,E64,D64,C64,B64)</f>
        <v>351576</v>
      </c>
      <c r="K73" s="14">
        <f>SUMSQ(J63,K63,L63,M63,N63,O63,P63,Q63,Q64,P64,O64,N64,M64,L64,K64,J64)</f>
        <v>351576</v>
      </c>
      <c r="L73" s="14">
        <f>SUMSQ(B65,C65,D65,E65,F65,G65,H65,I65,I66,H66,G66,F66,E66,D66,C66,B66)</f>
        <v>351576</v>
      </c>
      <c r="M73" s="14">
        <f>SUMSQ(J65,K65,L65,M65,N65,O65,P65,Q65,Q66,P66,O66,N66,M66,L66,K66,J66)</f>
        <v>351576</v>
      </c>
      <c r="N73" s="14">
        <f>SUMSQ(B67,C67,D67,E67,F67,G67,H67,I67,I68,H68,G68,F68,E68,D68,C68,B68)</f>
        <v>351576</v>
      </c>
      <c r="O73" s="14">
        <f>SUMSQ(J67,K67,L67,M67,N67,O67,P67,Q67,Q68,P68,O68,N68,M68,L68,K68,J68)</f>
        <v>351576</v>
      </c>
      <c r="P73" s="14">
        <f>SUMSQ(B69,C69,D69,E69,F69,G69,H69,I69,I70,H70,G70,F70,E70,D70,C70,B70)</f>
        <v>351576</v>
      </c>
      <c r="Q73" s="14">
        <f>SUMSQ(J69,K69,L69,M69,N69,O69,P69,Q69,Q70,P70,O70,N70,M70,L70,K70,J70)</f>
        <v>351576</v>
      </c>
      <c r="V73" s="3" t="s">
        <v>3</v>
      </c>
      <c r="W73" s="136" t="s">
        <v>220</v>
      </c>
      <c r="X73" s="137" t="s">
        <v>134</v>
      </c>
      <c r="Y73" s="137" t="s">
        <v>28</v>
      </c>
      <c r="Z73" s="137" t="s">
        <v>82</v>
      </c>
      <c r="AA73" s="137" t="s">
        <v>86</v>
      </c>
      <c r="AB73" s="137" t="s">
        <v>16</v>
      </c>
      <c r="AC73" s="137" t="s">
        <v>162</v>
      </c>
      <c r="AD73" s="137" t="s">
        <v>201</v>
      </c>
      <c r="AE73" s="137" t="s">
        <v>182</v>
      </c>
      <c r="AF73" s="137" t="s">
        <v>237</v>
      </c>
      <c r="AG73" s="137" t="s">
        <v>131</v>
      </c>
      <c r="AH73" s="137" t="s">
        <v>44</v>
      </c>
      <c r="AI73" s="137" t="s">
        <v>64</v>
      </c>
      <c r="AJ73" s="137" t="s">
        <v>103</v>
      </c>
      <c r="AK73" s="137" t="s">
        <v>249</v>
      </c>
      <c r="AL73" s="138" t="s">
        <v>179</v>
      </c>
      <c r="AN73" s="46" t="s">
        <v>93</v>
      </c>
      <c r="AO73" s="47" t="s">
        <v>276</v>
      </c>
      <c r="AP73" s="48">
        <f>L2+(65*L4)</f>
        <v>66</v>
      </c>
    </row>
    <row r="74" spans="1:42" x14ac:dyDescent="0.2">
      <c r="A74" s="3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V74" s="3" t="s">
        <v>4</v>
      </c>
      <c r="W74" s="139" t="s">
        <v>59</v>
      </c>
      <c r="X74" s="140" t="s">
        <v>114</v>
      </c>
      <c r="Y74" s="140" t="s">
        <v>252</v>
      </c>
      <c r="Z74" s="140" t="s">
        <v>166</v>
      </c>
      <c r="AA74" s="140" t="s">
        <v>193</v>
      </c>
      <c r="AB74" s="140" t="s">
        <v>232</v>
      </c>
      <c r="AC74" s="140" t="s">
        <v>118</v>
      </c>
      <c r="AD74" s="140" t="s">
        <v>47</v>
      </c>
      <c r="AE74" s="140" t="s">
        <v>99</v>
      </c>
      <c r="AF74" s="140" t="s">
        <v>13</v>
      </c>
      <c r="AG74" s="140" t="s">
        <v>151</v>
      </c>
      <c r="AH74" s="140" t="s">
        <v>206</v>
      </c>
      <c r="AI74" s="140" t="s">
        <v>217</v>
      </c>
      <c r="AJ74" s="140" t="s">
        <v>147</v>
      </c>
      <c r="AK74" s="140" t="s">
        <v>33</v>
      </c>
      <c r="AL74" s="141" t="s">
        <v>72</v>
      </c>
      <c r="AN74" s="46" t="s">
        <v>66</v>
      </c>
      <c r="AO74" s="47" t="s">
        <v>276</v>
      </c>
      <c r="AP74" s="48">
        <f>L2+(66*L4)</f>
        <v>67</v>
      </c>
    </row>
    <row r="75" spans="1:42" x14ac:dyDescent="0.2">
      <c r="A75" s="3" t="s">
        <v>3</v>
      </c>
      <c r="B75" s="15">
        <f>B55</f>
        <v>250</v>
      </c>
      <c r="C75" s="15">
        <f>C56</f>
        <v>185</v>
      </c>
      <c r="D75" s="15">
        <f>D57</f>
        <v>59</v>
      </c>
      <c r="E75" s="15">
        <f>E58</f>
        <v>124</v>
      </c>
      <c r="F75" s="15">
        <f>F59</f>
        <v>93</v>
      </c>
      <c r="G75" s="15">
        <f>G60</f>
        <v>30</v>
      </c>
      <c r="H75" s="15">
        <f>H61</f>
        <v>160</v>
      </c>
      <c r="I75" s="15">
        <f>I62</f>
        <v>223</v>
      </c>
      <c r="J75" s="15">
        <f>J63</f>
        <v>133</v>
      </c>
      <c r="K75" s="15">
        <f>K64</f>
        <v>198</v>
      </c>
      <c r="L75" s="15">
        <f>L65</f>
        <v>72</v>
      </c>
      <c r="M75" s="15">
        <f>M66</f>
        <v>7</v>
      </c>
      <c r="N75" s="15">
        <f>N67</f>
        <v>34</v>
      </c>
      <c r="O75" s="15">
        <f>O68</f>
        <v>97</v>
      </c>
      <c r="P75" s="15">
        <f>P69</f>
        <v>227</v>
      </c>
      <c r="Q75" s="16">
        <f>Q70</f>
        <v>164</v>
      </c>
      <c r="R75" s="2">
        <f>SUM(B75:Q75)</f>
        <v>2056</v>
      </c>
      <c r="S75" s="2">
        <f>SUMSQ(B75:Q75)</f>
        <v>351576</v>
      </c>
      <c r="T75" s="2">
        <f>B75^3+C75^3+D75^3+E75^3+F75^3+G75^3+H75^3+I75^3+J75^3+K75^3+L75^3+M75^3+N75^3+O75^3+P75^3+Q75^3</f>
        <v>67634176</v>
      </c>
      <c r="AN75" s="46" t="s">
        <v>216</v>
      </c>
      <c r="AO75" s="47" t="s">
        <v>276</v>
      </c>
      <c r="AP75" s="48">
        <f>L2+(67*L4)</f>
        <v>68</v>
      </c>
    </row>
    <row r="76" spans="1:42" x14ac:dyDescent="0.2">
      <c r="A76" s="3" t="s">
        <v>4</v>
      </c>
      <c r="B76" s="15">
        <f>B70</f>
        <v>96</v>
      </c>
      <c r="C76" s="15">
        <f>C69</f>
        <v>31</v>
      </c>
      <c r="D76" s="15">
        <f>D68</f>
        <v>157</v>
      </c>
      <c r="E76" s="15">
        <f>E67</f>
        <v>222</v>
      </c>
      <c r="F76" s="15">
        <f>F66</f>
        <v>251</v>
      </c>
      <c r="G76" s="15">
        <f>G65</f>
        <v>188</v>
      </c>
      <c r="H76" s="15">
        <f>H64</f>
        <v>58</v>
      </c>
      <c r="I76" s="15">
        <f>I63</f>
        <v>121</v>
      </c>
      <c r="J76" s="15">
        <f>J62</f>
        <v>35</v>
      </c>
      <c r="K76" s="15">
        <f>K61</f>
        <v>100</v>
      </c>
      <c r="L76" s="15">
        <f>L60</f>
        <v>226</v>
      </c>
      <c r="M76" s="15">
        <f>M59</f>
        <v>161</v>
      </c>
      <c r="N76" s="15">
        <f>N58</f>
        <v>136</v>
      </c>
      <c r="O76" s="15">
        <f>O57</f>
        <v>199</v>
      </c>
      <c r="P76" s="15">
        <f>P56</f>
        <v>69</v>
      </c>
      <c r="Q76" s="16">
        <f>Q55</f>
        <v>6</v>
      </c>
      <c r="R76" s="2">
        <f>SUM(B76:Q76)</f>
        <v>2056</v>
      </c>
      <c r="S76" s="2">
        <f>SUMSQ(B76:Q76)</f>
        <v>351576</v>
      </c>
      <c r="T76" s="2">
        <f>B76^3+C76^3+D76^3+E76^3+F76^3+G76^3+H76^3+I76^3+J76^3+K76^3+L76^3+M76^3+N76^3+O76^3+P76^3+Q76^3</f>
        <v>67634176</v>
      </c>
      <c r="AN76" s="46" t="s">
        <v>33</v>
      </c>
      <c r="AO76" s="47" t="s">
        <v>276</v>
      </c>
      <c r="AP76" s="48">
        <f>L2+(68*L4)</f>
        <v>69</v>
      </c>
    </row>
    <row r="77" spans="1:42" x14ac:dyDescent="0.2">
      <c r="A77" s="3"/>
      <c r="AN77" s="46" t="s">
        <v>246</v>
      </c>
      <c r="AO77" s="47" t="s">
        <v>276</v>
      </c>
      <c r="AP77" s="48">
        <f>L2+(69*L4)</f>
        <v>70</v>
      </c>
    </row>
    <row r="78" spans="1:42" x14ac:dyDescent="0.2">
      <c r="A78" s="3" t="s">
        <v>261</v>
      </c>
      <c r="B78" s="1"/>
      <c r="I78" s="62" t="s">
        <v>294</v>
      </c>
      <c r="AD78" s="62" t="s">
        <v>295</v>
      </c>
      <c r="AN78" s="46" t="s">
        <v>156</v>
      </c>
      <c r="AO78" s="47" t="s">
        <v>276</v>
      </c>
      <c r="AP78" s="48">
        <f>L2+(70*L4)</f>
        <v>71</v>
      </c>
    </row>
    <row r="79" spans="1:42" x14ac:dyDescent="0.2">
      <c r="A79" s="1">
        <v>1</v>
      </c>
      <c r="B79" s="5">
        <f>AP254</f>
        <v>247</v>
      </c>
      <c r="C79" s="6">
        <f>AP160</f>
        <v>153</v>
      </c>
      <c r="D79" s="6">
        <f>AP243</f>
        <v>236</v>
      </c>
      <c r="E79" s="6">
        <f>AP141</f>
        <v>134</v>
      </c>
      <c r="F79" s="6">
        <f>AP57</f>
        <v>50</v>
      </c>
      <c r="G79" s="6">
        <f>AP103</f>
        <v>96</v>
      </c>
      <c r="H79" s="6">
        <f>AP52</f>
        <v>45</v>
      </c>
      <c r="I79" s="6">
        <f>AP74</f>
        <v>67</v>
      </c>
      <c r="J79" s="6">
        <f>AP198</f>
        <v>191</v>
      </c>
      <c r="K79" s="6">
        <f>AP216</f>
        <v>209</v>
      </c>
      <c r="L79" s="6">
        <f>AP171</f>
        <v>164</v>
      </c>
      <c r="M79" s="6">
        <f>AP213</f>
        <v>206</v>
      </c>
      <c r="N79" s="6">
        <f>AP129</f>
        <v>122</v>
      </c>
      <c r="O79" s="6">
        <f>AP31</f>
        <v>24</v>
      </c>
      <c r="P79" s="6">
        <f>AP108</f>
        <v>101</v>
      </c>
      <c r="Q79" s="7">
        <f>AP18</f>
        <v>11</v>
      </c>
      <c r="R79" s="2">
        <f>SUM(B79:Q79)</f>
        <v>2056</v>
      </c>
      <c r="S79" s="2">
        <f>SUMSQ(B79:Q79)</f>
        <v>351576</v>
      </c>
      <c r="V79" s="1">
        <v>1</v>
      </c>
      <c r="W79" s="153" t="s">
        <v>204</v>
      </c>
      <c r="X79" s="90" t="s">
        <v>87</v>
      </c>
      <c r="Y79" s="90" t="s">
        <v>197</v>
      </c>
      <c r="Z79" s="90" t="s">
        <v>96</v>
      </c>
      <c r="AA79" s="90" t="s">
        <v>4</v>
      </c>
      <c r="AB79" s="90" t="s">
        <v>59</v>
      </c>
      <c r="AC79" s="90" t="s">
        <v>171</v>
      </c>
      <c r="AD79" s="90" t="s">
        <v>66</v>
      </c>
      <c r="AE79" s="90" t="s">
        <v>172</v>
      </c>
      <c r="AF79" s="90" t="s">
        <v>67</v>
      </c>
      <c r="AG79" s="90" t="s">
        <v>179</v>
      </c>
      <c r="AH79" s="90" t="s">
        <v>58</v>
      </c>
      <c r="AI79" s="90" t="s">
        <v>196</v>
      </c>
      <c r="AJ79" s="90" t="s">
        <v>95</v>
      </c>
      <c r="AK79" s="90" t="s">
        <v>205</v>
      </c>
      <c r="AL79" s="95" t="s">
        <v>88</v>
      </c>
      <c r="AN79" s="46" t="s">
        <v>131</v>
      </c>
      <c r="AO79" s="47" t="s">
        <v>276</v>
      </c>
      <c r="AP79" s="48">
        <f>L2+(71*L4)</f>
        <v>72</v>
      </c>
    </row>
    <row r="80" spans="1:42" x14ac:dyDescent="0.2">
      <c r="A80" s="1">
        <v>2</v>
      </c>
      <c r="B80" s="8">
        <f>AP225</f>
        <v>218</v>
      </c>
      <c r="C80" s="9">
        <f>AP191</f>
        <v>184</v>
      </c>
      <c r="D80" s="9">
        <f>AP204</f>
        <v>197</v>
      </c>
      <c r="E80" s="9">
        <f>AP178</f>
        <v>171</v>
      </c>
      <c r="F80" s="9">
        <f>AP38</f>
        <v>31</v>
      </c>
      <c r="G80" s="9">
        <f>AP120</f>
        <v>113</v>
      </c>
      <c r="H80" s="9">
        <f>AP11</f>
        <v>4</v>
      </c>
      <c r="I80" s="9">
        <f>AP117</f>
        <v>110</v>
      </c>
      <c r="J80" s="9">
        <f>AP153</f>
        <v>146</v>
      </c>
      <c r="K80" s="9">
        <f>AP263</f>
        <v>256</v>
      </c>
      <c r="L80" s="9">
        <f>AP148</f>
        <v>141</v>
      </c>
      <c r="M80" s="9">
        <f>AP234</f>
        <v>227</v>
      </c>
      <c r="N80" s="9">
        <f>AP94</f>
        <v>87</v>
      </c>
      <c r="O80" s="9">
        <f>AP64</f>
        <v>57</v>
      </c>
      <c r="P80" s="9">
        <f>AP83</f>
        <v>76</v>
      </c>
      <c r="Q80" s="10">
        <f>AP45</f>
        <v>38</v>
      </c>
      <c r="R80" s="2">
        <f t="shared" ref="R80:R94" si="14">SUM(B80:Q80)</f>
        <v>2056</v>
      </c>
      <c r="S80" s="2">
        <f t="shared" ref="S80:S94" si="15">SUMSQ(B80:Q80)</f>
        <v>351576</v>
      </c>
      <c r="V80" s="1">
        <v>2</v>
      </c>
      <c r="W80" s="96" t="s">
        <v>17</v>
      </c>
      <c r="X80" s="98" t="s">
        <v>149</v>
      </c>
      <c r="Y80" s="98" t="s">
        <v>10</v>
      </c>
      <c r="Z80" s="98" t="s">
        <v>158</v>
      </c>
      <c r="AA80" s="98" t="s">
        <v>114</v>
      </c>
      <c r="AB80" s="98" t="s">
        <v>250</v>
      </c>
      <c r="AC80" s="98" t="s">
        <v>105</v>
      </c>
      <c r="AD80" s="98" t="s">
        <v>257</v>
      </c>
      <c r="AE80" s="98" t="s">
        <v>106</v>
      </c>
      <c r="AF80" s="98" t="s">
        <v>258</v>
      </c>
      <c r="AG80" s="98" t="s">
        <v>113</v>
      </c>
      <c r="AH80" s="98" t="s">
        <v>249</v>
      </c>
      <c r="AI80" s="98" t="s">
        <v>9</v>
      </c>
      <c r="AJ80" s="98" t="s">
        <v>157</v>
      </c>
      <c r="AK80" s="98" t="s">
        <v>18</v>
      </c>
      <c r="AL80" s="104" t="s">
        <v>150</v>
      </c>
      <c r="AN80" s="46" t="s">
        <v>116</v>
      </c>
      <c r="AO80" s="47" t="s">
        <v>276</v>
      </c>
      <c r="AP80" s="48">
        <f>L2+(72*L4)</f>
        <v>73</v>
      </c>
    </row>
    <row r="81" spans="1:42" x14ac:dyDescent="0.2">
      <c r="A81" s="1">
        <v>3</v>
      </c>
      <c r="B81" s="8">
        <f>AP48</f>
        <v>41</v>
      </c>
      <c r="C81" s="9">
        <f>AP78</f>
        <v>71</v>
      </c>
      <c r="D81" s="9">
        <f>AP61</f>
        <v>54</v>
      </c>
      <c r="E81" s="9">
        <f>AP99</f>
        <v>92</v>
      </c>
      <c r="F81" s="9">
        <f>AP247</f>
        <v>240</v>
      </c>
      <c r="G81" s="9">
        <f>AP137</f>
        <v>130</v>
      </c>
      <c r="H81" s="9">
        <f>AP250</f>
        <v>243</v>
      </c>
      <c r="I81" s="9">
        <f>AP164</f>
        <v>157</v>
      </c>
      <c r="J81" s="9">
        <f>AP104</f>
        <v>97</v>
      </c>
      <c r="K81" s="9">
        <f>AP22</f>
        <v>15</v>
      </c>
      <c r="L81" s="9">
        <f>AP133</f>
        <v>126</v>
      </c>
      <c r="M81" s="9">
        <f>AP27</f>
        <v>20</v>
      </c>
      <c r="N81" s="9">
        <f>AP175</f>
        <v>168</v>
      </c>
      <c r="O81" s="9">
        <f>AP209</f>
        <v>202</v>
      </c>
      <c r="P81" s="9">
        <f>AP194</f>
        <v>187</v>
      </c>
      <c r="Q81" s="10">
        <f>AP220</f>
        <v>213</v>
      </c>
      <c r="R81" s="2">
        <f t="shared" si="14"/>
        <v>2056</v>
      </c>
      <c r="S81" s="2">
        <f t="shared" si="15"/>
        <v>351576</v>
      </c>
      <c r="V81" s="1">
        <v>3</v>
      </c>
      <c r="W81" s="96" t="s">
        <v>20</v>
      </c>
      <c r="X81" s="98" t="s">
        <v>156</v>
      </c>
      <c r="Y81" s="98" t="s">
        <v>11</v>
      </c>
      <c r="Z81" s="98" t="s">
        <v>163</v>
      </c>
      <c r="AA81" s="98" t="s">
        <v>111</v>
      </c>
      <c r="AB81" s="98" t="s">
        <v>243</v>
      </c>
      <c r="AC81" s="98" t="s">
        <v>104</v>
      </c>
      <c r="AD81" s="98" t="s">
        <v>252</v>
      </c>
      <c r="AE81" s="98" t="s">
        <v>103</v>
      </c>
      <c r="AF81" s="98" t="s">
        <v>251</v>
      </c>
      <c r="AG81" s="98" t="s">
        <v>112</v>
      </c>
      <c r="AH81" s="98" t="s">
        <v>244</v>
      </c>
      <c r="AI81" s="98" t="s">
        <v>12</v>
      </c>
      <c r="AJ81" s="98" t="s">
        <v>164</v>
      </c>
      <c r="AK81" s="98" t="s">
        <v>19</v>
      </c>
      <c r="AL81" s="104" t="s">
        <v>155</v>
      </c>
      <c r="AN81" s="46" t="s">
        <v>139</v>
      </c>
      <c r="AO81" s="47" t="s">
        <v>276</v>
      </c>
      <c r="AP81" s="48">
        <f>L2+(73*L4)</f>
        <v>74</v>
      </c>
    </row>
    <row r="82" spans="1:42" x14ac:dyDescent="0.2">
      <c r="A82" s="1">
        <v>4</v>
      </c>
      <c r="B82" s="8">
        <f>AP15</f>
        <v>8</v>
      </c>
      <c r="C82" s="9">
        <f>AP113</f>
        <v>106</v>
      </c>
      <c r="D82" s="9">
        <f>AP34</f>
        <v>27</v>
      </c>
      <c r="E82" s="9">
        <f>AP124</f>
        <v>117</v>
      </c>
      <c r="F82" s="9">
        <f>AP200</f>
        <v>193</v>
      </c>
      <c r="G82" s="9">
        <f>AP182</f>
        <v>175</v>
      </c>
      <c r="H82" s="9">
        <f>AP229</f>
        <v>222</v>
      </c>
      <c r="I82" s="9">
        <f>AP187</f>
        <v>180</v>
      </c>
      <c r="J82" s="9">
        <f>AP87</f>
        <v>80</v>
      </c>
      <c r="K82" s="9">
        <f>AP41</f>
        <v>34</v>
      </c>
      <c r="L82" s="9">
        <f>AP90</f>
        <v>83</v>
      </c>
      <c r="M82" s="9">
        <f>AP68</f>
        <v>61</v>
      </c>
      <c r="N82" s="9">
        <f>AP144</f>
        <v>137</v>
      </c>
      <c r="O82" s="9">
        <f>AP238</f>
        <v>231</v>
      </c>
      <c r="P82" s="9">
        <f>AP157</f>
        <v>150</v>
      </c>
      <c r="Q82" s="10">
        <f>AP259</f>
        <v>252</v>
      </c>
      <c r="R82" s="2">
        <f t="shared" si="14"/>
        <v>2056</v>
      </c>
      <c r="S82" s="2">
        <f t="shared" si="15"/>
        <v>351576</v>
      </c>
      <c r="V82" s="1">
        <v>4</v>
      </c>
      <c r="W82" s="96" t="s">
        <v>210</v>
      </c>
      <c r="X82" s="98" t="s">
        <v>90</v>
      </c>
      <c r="Y82" s="98" t="s">
        <v>202</v>
      </c>
      <c r="Z82" s="98" t="s">
        <v>97</v>
      </c>
      <c r="AA82" s="98" t="s">
        <v>173</v>
      </c>
      <c r="AB82" s="98" t="s">
        <v>56</v>
      </c>
      <c r="AC82" s="98" t="s">
        <v>166</v>
      </c>
      <c r="AD82" s="98" t="s">
        <v>65</v>
      </c>
      <c r="AE82" s="98" t="s">
        <v>165</v>
      </c>
      <c r="AF82" s="98" t="s">
        <v>64</v>
      </c>
      <c r="AG82" s="98" t="s">
        <v>174</v>
      </c>
      <c r="AH82" s="98" t="s">
        <v>57</v>
      </c>
      <c r="AI82" s="98" t="s">
        <v>203</v>
      </c>
      <c r="AJ82" s="98" t="s">
        <v>98</v>
      </c>
      <c r="AK82" s="98" t="s">
        <v>209</v>
      </c>
      <c r="AL82" s="104" t="s">
        <v>89</v>
      </c>
      <c r="AN82" s="46" t="s">
        <v>229</v>
      </c>
      <c r="AO82" s="47" t="s">
        <v>276</v>
      </c>
      <c r="AP82" s="48">
        <f>L2+(74*L4)</f>
        <v>75</v>
      </c>
    </row>
    <row r="83" spans="1:42" x14ac:dyDescent="0.2">
      <c r="A83" s="1">
        <v>5</v>
      </c>
      <c r="B83" s="8">
        <f>AP156</f>
        <v>149</v>
      </c>
      <c r="C83" s="9">
        <f>AP258</f>
        <v>251</v>
      </c>
      <c r="D83" s="9">
        <f>AP145</f>
        <v>138</v>
      </c>
      <c r="E83" s="9">
        <f>AP239</f>
        <v>232</v>
      </c>
      <c r="F83" s="9">
        <f>AP91</f>
        <v>84</v>
      </c>
      <c r="G83" s="9">
        <f>AP69</f>
        <v>62</v>
      </c>
      <c r="H83" s="9">
        <f>AP86</f>
        <v>79</v>
      </c>
      <c r="I83" s="9">
        <f>AP40</f>
        <v>33</v>
      </c>
      <c r="J83" s="9">
        <f>AP228</f>
        <v>221</v>
      </c>
      <c r="K83" s="9">
        <f>AP186</f>
        <v>179</v>
      </c>
      <c r="L83" s="9">
        <f>AP201</f>
        <v>194</v>
      </c>
      <c r="M83" s="9">
        <f>AP183</f>
        <v>176</v>
      </c>
      <c r="N83" s="9">
        <f>AP35</f>
        <v>28</v>
      </c>
      <c r="O83" s="9">
        <f>AP125</f>
        <v>118</v>
      </c>
      <c r="P83" s="9">
        <f>AP14</f>
        <v>7</v>
      </c>
      <c r="Q83" s="10">
        <f>AP112</f>
        <v>105</v>
      </c>
      <c r="R83" s="2">
        <f t="shared" si="14"/>
        <v>2056</v>
      </c>
      <c r="S83" s="2">
        <f t="shared" si="15"/>
        <v>351576</v>
      </c>
      <c r="V83" s="1">
        <v>5</v>
      </c>
      <c r="W83" s="96" t="s">
        <v>45</v>
      </c>
      <c r="X83" s="98" t="s">
        <v>193</v>
      </c>
      <c r="Y83" s="98" t="s">
        <v>52</v>
      </c>
      <c r="Z83" s="98" t="s">
        <v>184</v>
      </c>
      <c r="AA83" s="98" t="s">
        <v>70</v>
      </c>
      <c r="AB83" s="98" t="s">
        <v>221</v>
      </c>
      <c r="AC83" s="98" t="s">
        <v>78</v>
      </c>
      <c r="AD83" s="98" t="s">
        <v>214</v>
      </c>
      <c r="AE83" s="98" t="s">
        <v>77</v>
      </c>
      <c r="AF83" s="98" t="s">
        <v>213</v>
      </c>
      <c r="AG83" s="98" t="s">
        <v>71</v>
      </c>
      <c r="AH83" s="98" t="s">
        <v>222</v>
      </c>
      <c r="AI83" s="98" t="s">
        <v>53</v>
      </c>
      <c r="AJ83" s="98" t="s">
        <v>185</v>
      </c>
      <c r="AK83" s="98" t="s">
        <v>44</v>
      </c>
      <c r="AL83" s="104" t="s">
        <v>192</v>
      </c>
      <c r="AN83" s="46" t="s">
        <v>18</v>
      </c>
      <c r="AO83" s="47" t="s">
        <v>276</v>
      </c>
      <c r="AP83" s="48">
        <f>L2+(75*L4)</f>
        <v>76</v>
      </c>
    </row>
    <row r="84" spans="1:42" x14ac:dyDescent="0.2">
      <c r="A84" s="1">
        <v>6</v>
      </c>
      <c r="B84" s="8">
        <f>AP195</f>
        <v>188</v>
      </c>
      <c r="C84" s="9">
        <f>AP221</f>
        <v>214</v>
      </c>
      <c r="D84" s="9">
        <f>AP174</f>
        <v>167</v>
      </c>
      <c r="E84" s="9">
        <f>AP208</f>
        <v>201</v>
      </c>
      <c r="F84" s="9">
        <f>AP132</f>
        <v>125</v>
      </c>
      <c r="G84" s="9">
        <f>AP26</f>
        <v>19</v>
      </c>
      <c r="H84" s="9">
        <f>AP105</f>
        <v>98</v>
      </c>
      <c r="I84" s="9">
        <f>AP23</f>
        <v>16</v>
      </c>
      <c r="J84" s="9">
        <f>AP251</f>
        <v>244</v>
      </c>
      <c r="K84" s="9">
        <f>AP165</f>
        <v>158</v>
      </c>
      <c r="L84" s="9">
        <f>AP246</f>
        <v>239</v>
      </c>
      <c r="M84" s="9">
        <f>AP136</f>
        <v>129</v>
      </c>
      <c r="N84" s="9">
        <f>AP60</f>
        <v>53</v>
      </c>
      <c r="O84" s="9">
        <f>AP98</f>
        <v>91</v>
      </c>
      <c r="P84" s="9">
        <f>AP49</f>
        <v>42</v>
      </c>
      <c r="Q84" s="10">
        <f>AP79</f>
        <v>72</v>
      </c>
      <c r="R84" s="2">
        <f t="shared" si="14"/>
        <v>2056</v>
      </c>
      <c r="S84" s="2">
        <f t="shared" si="15"/>
        <v>351576</v>
      </c>
      <c r="V84" s="1">
        <v>6</v>
      </c>
      <c r="W84" s="96" t="s">
        <v>232</v>
      </c>
      <c r="X84" s="98" t="s">
        <v>132</v>
      </c>
      <c r="Y84" s="98" t="s">
        <v>239</v>
      </c>
      <c r="Z84" s="98" t="s">
        <v>123</v>
      </c>
      <c r="AA84" s="98" t="s">
        <v>135</v>
      </c>
      <c r="AB84" s="98" t="s">
        <v>31</v>
      </c>
      <c r="AC84" s="98" t="s">
        <v>144</v>
      </c>
      <c r="AD84" s="98" t="s">
        <v>24</v>
      </c>
      <c r="AE84" s="98" t="s">
        <v>143</v>
      </c>
      <c r="AF84" s="98" t="s">
        <v>23</v>
      </c>
      <c r="AG84" s="98" t="s">
        <v>136</v>
      </c>
      <c r="AH84" s="98" t="s">
        <v>32</v>
      </c>
      <c r="AI84" s="98" t="s">
        <v>240</v>
      </c>
      <c r="AJ84" s="98" t="s">
        <v>124</v>
      </c>
      <c r="AK84" s="98" t="s">
        <v>231</v>
      </c>
      <c r="AL84" s="104" t="s">
        <v>131</v>
      </c>
      <c r="AN84" s="46" t="s">
        <v>200</v>
      </c>
      <c r="AO84" s="47" t="s">
        <v>276</v>
      </c>
      <c r="AP84" s="48">
        <f>L2+(76*L4)</f>
        <v>77</v>
      </c>
    </row>
    <row r="85" spans="1:42" x14ac:dyDescent="0.2">
      <c r="A85" s="1">
        <v>7</v>
      </c>
      <c r="B85" s="8">
        <f>AP82</f>
        <v>75</v>
      </c>
      <c r="C85" s="9">
        <f>AP44</f>
        <v>37</v>
      </c>
      <c r="D85" s="9">
        <f>AP95</f>
        <v>88</v>
      </c>
      <c r="E85" s="9">
        <f>AP65</f>
        <v>58</v>
      </c>
      <c r="F85" s="9">
        <f>AP149</f>
        <v>142</v>
      </c>
      <c r="G85" s="9">
        <f>AP235</f>
        <v>228</v>
      </c>
      <c r="H85" s="9">
        <f>AP152</f>
        <v>145</v>
      </c>
      <c r="I85" s="9">
        <f>AP262</f>
        <v>255</v>
      </c>
      <c r="J85" s="9">
        <f>AP10</f>
        <v>3</v>
      </c>
      <c r="K85" s="9">
        <f>AP116</f>
        <v>109</v>
      </c>
      <c r="L85" s="9">
        <f>AP39</f>
        <v>32</v>
      </c>
      <c r="M85" s="9">
        <f>AP121</f>
        <v>114</v>
      </c>
      <c r="N85" s="9">
        <f>AP205</f>
        <v>198</v>
      </c>
      <c r="O85" s="9">
        <f>AP179</f>
        <v>172</v>
      </c>
      <c r="P85" s="9">
        <f>AP224</f>
        <v>217</v>
      </c>
      <c r="Q85" s="10">
        <f>AP190</f>
        <v>183</v>
      </c>
      <c r="R85" s="2">
        <f t="shared" si="14"/>
        <v>2056</v>
      </c>
      <c r="S85" s="2">
        <f t="shared" si="15"/>
        <v>351576</v>
      </c>
      <c r="V85" s="1">
        <v>7</v>
      </c>
      <c r="W85" s="96" t="s">
        <v>229</v>
      </c>
      <c r="X85" s="98" t="s">
        <v>125</v>
      </c>
      <c r="Y85" s="98" t="s">
        <v>238</v>
      </c>
      <c r="Z85" s="98" t="s">
        <v>118</v>
      </c>
      <c r="AA85" s="98" t="s">
        <v>138</v>
      </c>
      <c r="AB85" s="98" t="s">
        <v>38</v>
      </c>
      <c r="AC85" s="98" t="s">
        <v>145</v>
      </c>
      <c r="AD85" s="98" t="s">
        <v>29</v>
      </c>
      <c r="AE85" s="98" t="s">
        <v>146</v>
      </c>
      <c r="AF85" s="98" t="s">
        <v>30</v>
      </c>
      <c r="AG85" s="98" t="s">
        <v>137</v>
      </c>
      <c r="AH85" s="98" t="s">
        <v>37</v>
      </c>
      <c r="AI85" s="98" t="s">
        <v>237</v>
      </c>
      <c r="AJ85" s="98" t="s">
        <v>117</v>
      </c>
      <c r="AK85" s="98" t="s">
        <v>230</v>
      </c>
      <c r="AL85" s="104" t="s">
        <v>126</v>
      </c>
      <c r="AN85" s="46" t="s">
        <v>51</v>
      </c>
      <c r="AO85" s="47" t="s">
        <v>276</v>
      </c>
      <c r="AP85" s="48">
        <f>L2+(77*L4)</f>
        <v>78</v>
      </c>
    </row>
    <row r="86" spans="1:42" x14ac:dyDescent="0.2">
      <c r="A86" s="1">
        <v>8</v>
      </c>
      <c r="B86" s="8">
        <f>AP109</f>
        <v>102</v>
      </c>
      <c r="C86" s="9">
        <f>AP19</f>
        <v>12</v>
      </c>
      <c r="D86" s="9">
        <f>AP128</f>
        <v>121</v>
      </c>
      <c r="E86" s="9">
        <f>AP30</f>
        <v>23</v>
      </c>
      <c r="F86" s="9">
        <f>AP170</f>
        <v>163</v>
      </c>
      <c r="G86" s="9">
        <f>AP212</f>
        <v>205</v>
      </c>
      <c r="H86" s="9">
        <f>AP199</f>
        <v>192</v>
      </c>
      <c r="I86" s="9">
        <f>AP217</f>
        <v>210</v>
      </c>
      <c r="J86" s="9">
        <f>AP53</f>
        <v>46</v>
      </c>
      <c r="K86" s="9">
        <f>AP75</f>
        <v>68</v>
      </c>
      <c r="L86" s="9">
        <f>AP56</f>
        <v>49</v>
      </c>
      <c r="M86" s="9">
        <f>AP102</f>
        <v>95</v>
      </c>
      <c r="N86" s="9">
        <f>AP242</f>
        <v>235</v>
      </c>
      <c r="O86" s="9">
        <f>AP140</f>
        <v>133</v>
      </c>
      <c r="P86" s="9">
        <f>AP255</f>
        <v>248</v>
      </c>
      <c r="Q86" s="10">
        <f>AP161</f>
        <v>154</v>
      </c>
      <c r="R86" s="2">
        <f t="shared" si="14"/>
        <v>2056</v>
      </c>
      <c r="S86" s="2">
        <f t="shared" si="15"/>
        <v>351576</v>
      </c>
      <c r="V86" s="1">
        <v>8</v>
      </c>
      <c r="W86" s="96" t="s">
        <v>39</v>
      </c>
      <c r="X86" s="98" t="s">
        <v>190</v>
      </c>
      <c r="Y86" s="98" t="s">
        <v>47</v>
      </c>
      <c r="Z86" s="98" t="s">
        <v>183</v>
      </c>
      <c r="AA86" s="98" t="s">
        <v>76</v>
      </c>
      <c r="AB86" s="98" t="s">
        <v>224</v>
      </c>
      <c r="AC86" s="98" t="s">
        <v>83</v>
      </c>
      <c r="AD86" s="98" t="s">
        <v>215</v>
      </c>
      <c r="AE86" s="98" t="s">
        <v>84</v>
      </c>
      <c r="AF86" s="98" t="s">
        <v>216</v>
      </c>
      <c r="AG86" s="98" t="s">
        <v>3</v>
      </c>
      <c r="AH86" s="98" t="s">
        <v>223</v>
      </c>
      <c r="AI86" s="98" t="s">
        <v>46</v>
      </c>
      <c r="AJ86" s="98" t="s">
        <v>182</v>
      </c>
      <c r="AK86" s="98" t="s">
        <v>40</v>
      </c>
      <c r="AL86" s="104" t="s">
        <v>191</v>
      </c>
      <c r="AN86" s="46" t="s">
        <v>78</v>
      </c>
      <c r="AO86" s="47" t="s">
        <v>276</v>
      </c>
      <c r="AP86" s="48">
        <f>L2+(78*L4)</f>
        <v>79</v>
      </c>
    </row>
    <row r="87" spans="1:42" x14ac:dyDescent="0.2">
      <c r="A87" s="1">
        <v>9</v>
      </c>
      <c r="B87" s="8">
        <f>AP203</f>
        <v>196</v>
      </c>
      <c r="C87" s="9">
        <f>AP181</f>
        <v>174</v>
      </c>
      <c r="D87" s="9">
        <f>AP230</f>
        <v>223</v>
      </c>
      <c r="E87" s="9">
        <f>AP184</f>
        <v>177</v>
      </c>
      <c r="F87" s="9">
        <f>AP12</f>
        <v>5</v>
      </c>
      <c r="G87" s="9">
        <f>AP114</f>
        <v>107</v>
      </c>
      <c r="H87" s="9">
        <f>AP33</f>
        <v>26</v>
      </c>
      <c r="I87" s="9">
        <f>AP127</f>
        <v>120</v>
      </c>
      <c r="J87" s="9">
        <f>AP147</f>
        <v>140</v>
      </c>
      <c r="K87" s="9">
        <f>AP237</f>
        <v>230</v>
      </c>
      <c r="L87" s="9">
        <f>AP158</f>
        <v>151</v>
      </c>
      <c r="M87" s="9">
        <f>AP256</f>
        <v>249</v>
      </c>
      <c r="N87" s="9">
        <f>AP84</f>
        <v>77</v>
      </c>
      <c r="O87" s="9">
        <f>AP42</f>
        <v>35</v>
      </c>
      <c r="P87" s="9">
        <f>AP89</f>
        <v>82</v>
      </c>
      <c r="Q87" s="10">
        <f>AP71</f>
        <v>64</v>
      </c>
      <c r="R87" s="2">
        <f t="shared" si="14"/>
        <v>2056</v>
      </c>
      <c r="S87" s="2">
        <f t="shared" si="15"/>
        <v>351576</v>
      </c>
      <c r="V87" s="1">
        <v>9</v>
      </c>
      <c r="W87" s="96" t="s">
        <v>207</v>
      </c>
      <c r="X87" s="98" t="s">
        <v>91</v>
      </c>
      <c r="Y87" s="98" t="s">
        <v>201</v>
      </c>
      <c r="Z87" s="98" t="s">
        <v>100</v>
      </c>
      <c r="AA87" s="98" t="s">
        <v>176</v>
      </c>
      <c r="AB87" s="98" t="s">
        <v>55</v>
      </c>
      <c r="AC87" s="98" t="s">
        <v>167</v>
      </c>
      <c r="AD87" s="98" t="s">
        <v>62</v>
      </c>
      <c r="AE87" s="98" t="s">
        <v>168</v>
      </c>
      <c r="AF87" s="98" t="s">
        <v>63</v>
      </c>
      <c r="AG87" s="98" t="s">
        <v>175</v>
      </c>
      <c r="AH87" s="98" t="s">
        <v>54</v>
      </c>
      <c r="AI87" s="98" t="s">
        <v>200</v>
      </c>
      <c r="AJ87" s="98" t="s">
        <v>99</v>
      </c>
      <c r="AK87" s="98" t="s">
        <v>208</v>
      </c>
      <c r="AL87" s="104" t="s">
        <v>92</v>
      </c>
      <c r="AN87" s="46" t="s">
        <v>165</v>
      </c>
      <c r="AO87" s="47" t="s">
        <v>276</v>
      </c>
      <c r="AP87" s="48">
        <f>L2+(79*L4)</f>
        <v>80</v>
      </c>
    </row>
    <row r="88" spans="1:42" x14ac:dyDescent="0.2">
      <c r="A88" s="1">
        <v>10</v>
      </c>
      <c r="B88" s="8">
        <f>AP244</f>
        <v>237</v>
      </c>
      <c r="C88" s="9">
        <f>AP138</f>
        <v>131</v>
      </c>
      <c r="D88" s="9">
        <f>AP249</f>
        <v>242</v>
      </c>
      <c r="E88" s="9">
        <f>AP167</f>
        <v>160</v>
      </c>
      <c r="F88" s="9">
        <f>AP51</f>
        <v>44</v>
      </c>
      <c r="G88" s="9">
        <f>AP77</f>
        <v>70</v>
      </c>
      <c r="H88" s="9">
        <f>AP62</f>
        <v>55</v>
      </c>
      <c r="I88" s="9">
        <f>AP96</f>
        <v>89</v>
      </c>
      <c r="J88" s="9">
        <f>AP172</f>
        <v>165</v>
      </c>
      <c r="K88" s="9">
        <f>AP210</f>
        <v>203</v>
      </c>
      <c r="L88" s="9">
        <f>AP193</f>
        <v>186</v>
      </c>
      <c r="M88" s="9">
        <f>AP223</f>
        <v>216</v>
      </c>
      <c r="N88" s="9">
        <f>AP107</f>
        <v>100</v>
      </c>
      <c r="O88" s="9">
        <f>AP21</f>
        <v>14</v>
      </c>
      <c r="P88" s="9">
        <f>AP134</f>
        <v>127</v>
      </c>
      <c r="Q88" s="10">
        <f>AP24</f>
        <v>17</v>
      </c>
      <c r="R88" s="2">
        <f t="shared" si="14"/>
        <v>2056</v>
      </c>
      <c r="S88" s="2">
        <f t="shared" si="15"/>
        <v>351576</v>
      </c>
      <c r="V88" s="1">
        <v>10</v>
      </c>
      <c r="W88" s="96" t="s">
        <v>21</v>
      </c>
      <c r="X88" s="98" t="s">
        <v>153</v>
      </c>
      <c r="Y88" s="98" t="s">
        <v>14</v>
      </c>
      <c r="Z88" s="98" t="s">
        <v>162</v>
      </c>
      <c r="AA88" s="98" t="s">
        <v>110</v>
      </c>
      <c r="AB88" s="98" t="s">
        <v>246</v>
      </c>
      <c r="AC88" s="98" t="s">
        <v>101</v>
      </c>
      <c r="AD88" s="98" t="s">
        <v>253</v>
      </c>
      <c r="AE88" s="98" t="s">
        <v>102</v>
      </c>
      <c r="AF88" s="98" t="s">
        <v>254</v>
      </c>
      <c r="AG88" s="98" t="s">
        <v>109</v>
      </c>
      <c r="AH88" s="98" t="s">
        <v>245</v>
      </c>
      <c r="AI88" s="98" t="s">
        <v>13</v>
      </c>
      <c r="AJ88" s="98" t="s">
        <v>161</v>
      </c>
      <c r="AK88" s="98" t="s">
        <v>22</v>
      </c>
      <c r="AL88" s="104" t="s">
        <v>154</v>
      </c>
      <c r="AN88" s="46" t="s">
        <v>42</v>
      </c>
      <c r="AO88" s="47" t="s">
        <v>276</v>
      </c>
      <c r="AP88" s="48">
        <f>L2+(80*L4)</f>
        <v>81</v>
      </c>
    </row>
    <row r="89" spans="1:42" x14ac:dyDescent="0.2">
      <c r="A89" s="1">
        <v>11</v>
      </c>
      <c r="B89" s="8">
        <f>AP37</f>
        <v>30</v>
      </c>
      <c r="C89" s="9">
        <f>AP123</f>
        <v>116</v>
      </c>
      <c r="D89" s="9">
        <f>AP8</f>
        <v>1</v>
      </c>
      <c r="E89" s="9">
        <f>AP118</f>
        <v>111</v>
      </c>
      <c r="F89" s="9">
        <f>AP226</f>
        <v>219</v>
      </c>
      <c r="G89" s="9">
        <f>AP188</f>
        <v>181</v>
      </c>
      <c r="H89" s="9">
        <f>AP207</f>
        <v>200</v>
      </c>
      <c r="I89" s="9">
        <f>AP177</f>
        <v>170</v>
      </c>
      <c r="J89" s="9">
        <f>AP93</f>
        <v>86</v>
      </c>
      <c r="K89" s="9">
        <f>AP67</f>
        <v>60</v>
      </c>
      <c r="L89" s="9">
        <f>AP80</f>
        <v>73</v>
      </c>
      <c r="M89" s="9">
        <f>AP46</f>
        <v>39</v>
      </c>
      <c r="N89" s="9">
        <f>AP154</f>
        <v>147</v>
      </c>
      <c r="O89" s="9">
        <f>AP260</f>
        <v>253</v>
      </c>
      <c r="P89" s="9">
        <f>AP151</f>
        <v>144</v>
      </c>
      <c r="Q89" s="10">
        <f>AP233</f>
        <v>226</v>
      </c>
      <c r="R89" s="2">
        <f t="shared" si="14"/>
        <v>2056</v>
      </c>
      <c r="S89" s="2">
        <f t="shared" si="15"/>
        <v>351576</v>
      </c>
      <c r="V89" s="1">
        <v>11</v>
      </c>
      <c r="W89" s="96" t="s">
        <v>16</v>
      </c>
      <c r="X89" s="98" t="s">
        <v>152</v>
      </c>
      <c r="Y89" s="98" t="s">
        <v>7</v>
      </c>
      <c r="Z89" s="98" t="s">
        <v>159</v>
      </c>
      <c r="AA89" s="98" t="s">
        <v>115</v>
      </c>
      <c r="AB89" s="98" t="s">
        <v>247</v>
      </c>
      <c r="AC89" s="98" t="s">
        <v>108</v>
      </c>
      <c r="AD89" s="98" t="s">
        <v>256</v>
      </c>
      <c r="AE89" s="98" t="s">
        <v>107</v>
      </c>
      <c r="AF89" s="98" t="s">
        <v>255</v>
      </c>
      <c r="AG89" s="98" t="s">
        <v>116</v>
      </c>
      <c r="AH89" s="98" t="s">
        <v>248</v>
      </c>
      <c r="AI89" s="98" t="s">
        <v>8</v>
      </c>
      <c r="AJ89" s="98" t="s">
        <v>160</v>
      </c>
      <c r="AK89" s="98" t="s">
        <v>15</v>
      </c>
      <c r="AL89" s="104" t="s">
        <v>151</v>
      </c>
      <c r="AN89" s="46" t="s">
        <v>208</v>
      </c>
      <c r="AO89" s="47" t="s">
        <v>276</v>
      </c>
      <c r="AP89" s="48">
        <f>L2+(81*L4)</f>
        <v>82</v>
      </c>
    </row>
    <row r="90" spans="1:42" x14ac:dyDescent="0.2">
      <c r="A90" s="1">
        <v>12</v>
      </c>
      <c r="B90" s="8">
        <f>AP58</f>
        <v>51</v>
      </c>
      <c r="C90" s="9">
        <f>AP100</f>
        <v>93</v>
      </c>
      <c r="D90" s="9">
        <f>AP55</f>
        <v>48</v>
      </c>
      <c r="E90" s="9">
        <f>AP73</f>
        <v>66</v>
      </c>
      <c r="F90" s="9">
        <f>AP253</f>
        <v>246</v>
      </c>
      <c r="G90" s="9">
        <f>AP163</f>
        <v>156</v>
      </c>
      <c r="H90" s="9">
        <f>AP240</f>
        <v>233</v>
      </c>
      <c r="I90" s="9">
        <f>AP142</f>
        <v>135</v>
      </c>
      <c r="J90" s="9">
        <f>AP130</f>
        <v>123</v>
      </c>
      <c r="K90" s="9">
        <f>AP28</f>
        <v>21</v>
      </c>
      <c r="L90" s="9">
        <f>AP111</f>
        <v>104</v>
      </c>
      <c r="M90" s="9">
        <f>AP17</f>
        <v>10</v>
      </c>
      <c r="N90" s="9">
        <f>AP197</f>
        <v>190</v>
      </c>
      <c r="O90" s="9">
        <f>AP219</f>
        <v>212</v>
      </c>
      <c r="P90" s="9">
        <f>AP168</f>
        <v>161</v>
      </c>
      <c r="Q90" s="10">
        <f>AP214</f>
        <v>207</v>
      </c>
      <c r="R90" s="2">
        <f t="shared" si="14"/>
        <v>2056</v>
      </c>
      <c r="S90" s="2">
        <f t="shared" si="15"/>
        <v>351576</v>
      </c>
      <c r="V90" s="1">
        <v>12</v>
      </c>
      <c r="W90" s="96" t="s">
        <v>5</v>
      </c>
      <c r="X90" s="98" t="s">
        <v>86</v>
      </c>
      <c r="Y90" s="98" t="s">
        <v>198</v>
      </c>
      <c r="Z90" s="98" t="s">
        <v>93</v>
      </c>
      <c r="AA90" s="98" t="s">
        <v>177</v>
      </c>
      <c r="AB90" s="98" t="s">
        <v>60</v>
      </c>
      <c r="AC90" s="98" t="s">
        <v>170</v>
      </c>
      <c r="AD90" s="98" t="s">
        <v>69</v>
      </c>
      <c r="AE90" s="98" t="s">
        <v>169</v>
      </c>
      <c r="AF90" s="98" t="s">
        <v>68</v>
      </c>
      <c r="AG90" s="98" t="s">
        <v>178</v>
      </c>
      <c r="AH90" s="98" t="s">
        <v>61</v>
      </c>
      <c r="AI90" s="98" t="s">
        <v>199</v>
      </c>
      <c r="AJ90" s="98" t="s">
        <v>94</v>
      </c>
      <c r="AK90" s="98" t="s">
        <v>206</v>
      </c>
      <c r="AL90" s="104" t="s">
        <v>85</v>
      </c>
      <c r="AN90" s="46" t="s">
        <v>174</v>
      </c>
      <c r="AO90" s="47" t="s">
        <v>276</v>
      </c>
      <c r="AP90" s="48">
        <f>L2+(82*L4)</f>
        <v>83</v>
      </c>
    </row>
    <row r="91" spans="1:42" x14ac:dyDescent="0.2">
      <c r="A91" s="1">
        <v>13</v>
      </c>
      <c r="B91" s="8">
        <f>AP169</f>
        <v>162</v>
      </c>
      <c r="C91" s="9">
        <f>AP215</f>
        <v>208</v>
      </c>
      <c r="D91" s="9">
        <f>AP196</f>
        <v>189</v>
      </c>
      <c r="E91" s="9">
        <f>AP218</f>
        <v>211</v>
      </c>
      <c r="F91" s="9">
        <f>AP110</f>
        <v>103</v>
      </c>
      <c r="G91" s="9">
        <f>AP16</f>
        <v>9</v>
      </c>
      <c r="H91" s="9">
        <f>AP131</f>
        <v>124</v>
      </c>
      <c r="I91" s="9">
        <f>AP29</f>
        <v>22</v>
      </c>
      <c r="J91" s="9">
        <f>AP241</f>
        <v>234</v>
      </c>
      <c r="K91" s="9">
        <f>AP143</f>
        <v>136</v>
      </c>
      <c r="L91" s="9">
        <f>AP252</f>
        <v>245</v>
      </c>
      <c r="M91" s="9">
        <f>AP162</f>
        <v>155</v>
      </c>
      <c r="N91" s="9">
        <f>AP54</f>
        <v>47</v>
      </c>
      <c r="O91" s="9">
        <f>AP72</f>
        <v>65</v>
      </c>
      <c r="P91" s="9">
        <f>AP59</f>
        <v>52</v>
      </c>
      <c r="Q91" s="10">
        <f>AP101</f>
        <v>94</v>
      </c>
      <c r="R91" s="2">
        <f t="shared" si="14"/>
        <v>2056</v>
      </c>
      <c r="S91" s="2">
        <f t="shared" si="15"/>
        <v>351576</v>
      </c>
      <c r="V91" s="1">
        <v>13</v>
      </c>
      <c r="W91" s="96" t="s">
        <v>41</v>
      </c>
      <c r="X91" s="98" t="s">
        <v>189</v>
      </c>
      <c r="Y91" s="98" t="s">
        <v>48</v>
      </c>
      <c r="Z91" s="98" t="s">
        <v>180</v>
      </c>
      <c r="AA91" s="98" t="s">
        <v>74</v>
      </c>
      <c r="AB91" s="98" t="s">
        <v>225</v>
      </c>
      <c r="AC91" s="98" t="s">
        <v>82</v>
      </c>
      <c r="AD91" s="98" t="s">
        <v>218</v>
      </c>
      <c r="AE91" s="98" t="s">
        <v>81</v>
      </c>
      <c r="AF91" s="98" t="s">
        <v>217</v>
      </c>
      <c r="AG91" s="98" t="s">
        <v>75</v>
      </c>
      <c r="AH91" s="98" t="s">
        <v>226</v>
      </c>
      <c r="AI91" s="98" t="s">
        <v>49</v>
      </c>
      <c r="AJ91" s="98" t="s">
        <v>181</v>
      </c>
      <c r="AK91" s="98" t="s">
        <v>6</v>
      </c>
      <c r="AL91" s="104" t="s">
        <v>188</v>
      </c>
      <c r="AN91" s="46" t="s">
        <v>70</v>
      </c>
      <c r="AO91" s="47" t="s">
        <v>276</v>
      </c>
      <c r="AP91" s="48">
        <f>L2+(83*L4)</f>
        <v>84</v>
      </c>
    </row>
    <row r="92" spans="1:42" x14ac:dyDescent="0.2">
      <c r="A92" s="1">
        <v>14</v>
      </c>
      <c r="B92" s="8">
        <f>AP150</f>
        <v>143</v>
      </c>
      <c r="C92" s="9">
        <f>AP232</f>
        <v>225</v>
      </c>
      <c r="D92" s="9">
        <f>AP155</f>
        <v>148</v>
      </c>
      <c r="E92" s="9">
        <f>AP261</f>
        <v>254</v>
      </c>
      <c r="F92" s="9">
        <f>AP81</f>
        <v>74</v>
      </c>
      <c r="G92" s="9">
        <f>AP47</f>
        <v>40</v>
      </c>
      <c r="H92" s="9">
        <f>AP92</f>
        <v>85</v>
      </c>
      <c r="I92" s="9">
        <f>AP66</f>
        <v>59</v>
      </c>
      <c r="J92" s="9">
        <f>AP206</f>
        <v>199</v>
      </c>
      <c r="K92" s="9">
        <f>AP176</f>
        <v>169</v>
      </c>
      <c r="L92" s="9">
        <f>AP227</f>
        <v>220</v>
      </c>
      <c r="M92" s="9">
        <f>AP189</f>
        <v>182</v>
      </c>
      <c r="N92" s="9">
        <f>AP9</f>
        <v>2</v>
      </c>
      <c r="O92" s="9">
        <f>AP119</f>
        <v>112</v>
      </c>
      <c r="P92" s="9">
        <f>AP36</f>
        <v>29</v>
      </c>
      <c r="Q92" s="10">
        <f>AP122</f>
        <v>115</v>
      </c>
      <c r="R92" s="2">
        <f t="shared" si="14"/>
        <v>2056</v>
      </c>
      <c r="S92" s="2">
        <f t="shared" si="15"/>
        <v>351576</v>
      </c>
      <c r="V92" s="1">
        <v>14</v>
      </c>
      <c r="W92" s="96" t="s">
        <v>228</v>
      </c>
      <c r="X92" s="98" t="s">
        <v>128</v>
      </c>
      <c r="Y92" s="98" t="s">
        <v>235</v>
      </c>
      <c r="Z92" s="98" t="s">
        <v>119</v>
      </c>
      <c r="AA92" s="98" t="s">
        <v>139</v>
      </c>
      <c r="AB92" s="98" t="s">
        <v>35</v>
      </c>
      <c r="AC92" s="98" t="s">
        <v>148</v>
      </c>
      <c r="AD92" s="98" t="s">
        <v>28</v>
      </c>
      <c r="AE92" s="98" t="s">
        <v>147</v>
      </c>
      <c r="AF92" s="98" t="s">
        <v>27</v>
      </c>
      <c r="AG92" s="98" t="s">
        <v>140</v>
      </c>
      <c r="AH92" s="98" t="s">
        <v>36</v>
      </c>
      <c r="AI92" s="98" t="s">
        <v>236</v>
      </c>
      <c r="AJ92" s="98" t="s">
        <v>120</v>
      </c>
      <c r="AK92" s="98" t="s">
        <v>227</v>
      </c>
      <c r="AL92" s="104" t="s">
        <v>127</v>
      </c>
      <c r="AN92" s="46" t="s">
        <v>148</v>
      </c>
      <c r="AO92" s="47" t="s">
        <v>276</v>
      </c>
      <c r="AP92" s="48">
        <f>L2+(84*L4)</f>
        <v>85</v>
      </c>
    </row>
    <row r="93" spans="1:42" x14ac:dyDescent="0.2">
      <c r="A93" s="1">
        <v>15</v>
      </c>
      <c r="B93" s="8">
        <f>AP135</f>
        <v>128</v>
      </c>
      <c r="C93" s="9">
        <f>AP25</f>
        <v>18</v>
      </c>
      <c r="D93" s="9">
        <f>AP106</f>
        <v>99</v>
      </c>
      <c r="E93" s="9">
        <f>AP20</f>
        <v>13</v>
      </c>
      <c r="F93" s="9">
        <f>AP192</f>
        <v>185</v>
      </c>
      <c r="G93" s="9">
        <f>AP222</f>
        <v>215</v>
      </c>
      <c r="H93" s="9">
        <f>AP173</f>
        <v>166</v>
      </c>
      <c r="I93" s="9">
        <f>AP211</f>
        <v>204</v>
      </c>
      <c r="J93" s="9">
        <f>AP63</f>
        <v>56</v>
      </c>
      <c r="K93" s="9">
        <f>AP97</f>
        <v>90</v>
      </c>
      <c r="L93" s="9">
        <f>AP50</f>
        <v>43</v>
      </c>
      <c r="M93" s="9">
        <f>AP76</f>
        <v>69</v>
      </c>
      <c r="N93" s="9">
        <f>AP248</f>
        <v>241</v>
      </c>
      <c r="O93" s="9">
        <f>AP166</f>
        <v>159</v>
      </c>
      <c r="P93" s="9">
        <f>AP245</f>
        <v>238</v>
      </c>
      <c r="Q93" s="10">
        <f>AP139</f>
        <v>132</v>
      </c>
      <c r="R93" s="2">
        <f t="shared" si="14"/>
        <v>2056</v>
      </c>
      <c r="S93" s="2">
        <f t="shared" si="15"/>
        <v>351576</v>
      </c>
      <c r="V93" s="1">
        <v>15</v>
      </c>
      <c r="W93" s="96" t="s">
        <v>233</v>
      </c>
      <c r="X93" s="98" t="s">
        <v>129</v>
      </c>
      <c r="Y93" s="98" t="s">
        <v>242</v>
      </c>
      <c r="Z93" s="98" t="s">
        <v>122</v>
      </c>
      <c r="AA93" s="98" t="s">
        <v>134</v>
      </c>
      <c r="AB93" s="98" t="s">
        <v>34</v>
      </c>
      <c r="AC93" s="98" t="s">
        <v>141</v>
      </c>
      <c r="AD93" s="98" t="s">
        <v>25</v>
      </c>
      <c r="AE93" s="98" t="s">
        <v>142</v>
      </c>
      <c r="AF93" s="98" t="s">
        <v>26</v>
      </c>
      <c r="AG93" s="98" t="s">
        <v>133</v>
      </c>
      <c r="AH93" s="98" t="s">
        <v>33</v>
      </c>
      <c r="AI93" s="98" t="s">
        <v>241</v>
      </c>
      <c r="AJ93" s="98" t="s">
        <v>121</v>
      </c>
      <c r="AK93" s="98" t="s">
        <v>234</v>
      </c>
      <c r="AL93" s="104" t="s">
        <v>130</v>
      </c>
      <c r="AN93" s="46" t="s">
        <v>107</v>
      </c>
      <c r="AO93" s="47" t="s">
        <v>276</v>
      </c>
      <c r="AP93" s="48">
        <f>L2+(85*L4)</f>
        <v>86</v>
      </c>
    </row>
    <row r="94" spans="1:42" x14ac:dyDescent="0.2">
      <c r="A94" s="1">
        <v>16</v>
      </c>
      <c r="B94" s="11">
        <f>AP88</f>
        <v>81</v>
      </c>
      <c r="C94" s="12">
        <f>AP70</f>
        <v>63</v>
      </c>
      <c r="D94" s="12">
        <f>AP85</f>
        <v>78</v>
      </c>
      <c r="E94" s="12">
        <f>AP43</f>
        <v>36</v>
      </c>
      <c r="F94" s="12">
        <f>AP159</f>
        <v>152</v>
      </c>
      <c r="G94" s="12">
        <f>AP257</f>
        <v>250</v>
      </c>
      <c r="H94" s="12">
        <f>AP146</f>
        <v>139</v>
      </c>
      <c r="I94" s="12">
        <f>AP236</f>
        <v>229</v>
      </c>
      <c r="J94" s="12">
        <f>AP32</f>
        <v>25</v>
      </c>
      <c r="K94" s="12">
        <f>AP126</f>
        <v>119</v>
      </c>
      <c r="L94" s="12">
        <f>AP13</f>
        <v>6</v>
      </c>
      <c r="M94" s="12">
        <f>AP115</f>
        <v>108</v>
      </c>
      <c r="N94" s="12">
        <f>AP231</f>
        <v>224</v>
      </c>
      <c r="O94" s="12">
        <f>AP185</f>
        <v>178</v>
      </c>
      <c r="P94" s="12">
        <f>AP202</f>
        <v>195</v>
      </c>
      <c r="Q94" s="13">
        <f>AP180</f>
        <v>173</v>
      </c>
      <c r="R94" s="2">
        <f t="shared" si="14"/>
        <v>2056</v>
      </c>
      <c r="S94" s="2">
        <f t="shared" si="15"/>
        <v>351576</v>
      </c>
      <c r="V94" s="1">
        <v>16</v>
      </c>
      <c r="W94" s="112" t="s">
        <v>42</v>
      </c>
      <c r="X94" s="114" t="s">
        <v>194</v>
      </c>
      <c r="Y94" s="114" t="s">
        <v>51</v>
      </c>
      <c r="Z94" s="114" t="s">
        <v>187</v>
      </c>
      <c r="AA94" s="114" t="s">
        <v>73</v>
      </c>
      <c r="AB94" s="114" t="s">
        <v>220</v>
      </c>
      <c r="AC94" s="114" t="s">
        <v>79</v>
      </c>
      <c r="AD94" s="114" t="s">
        <v>211</v>
      </c>
      <c r="AE94" s="114" t="s">
        <v>80</v>
      </c>
      <c r="AF94" s="114" t="s">
        <v>212</v>
      </c>
      <c r="AG94" s="114" t="s">
        <v>72</v>
      </c>
      <c r="AH94" s="114" t="s">
        <v>219</v>
      </c>
      <c r="AI94" s="114" t="s">
        <v>50</v>
      </c>
      <c r="AJ94" s="114" t="s">
        <v>186</v>
      </c>
      <c r="AK94" s="114" t="s">
        <v>43</v>
      </c>
      <c r="AL94" s="154" t="s">
        <v>195</v>
      </c>
      <c r="AN94" s="46" t="s">
        <v>9</v>
      </c>
      <c r="AO94" s="47" t="s">
        <v>276</v>
      </c>
      <c r="AP94" s="48">
        <f>L2+(86*L4)</f>
        <v>87</v>
      </c>
    </row>
    <row r="95" spans="1:42" x14ac:dyDescent="0.2">
      <c r="A95" s="3" t="s">
        <v>0</v>
      </c>
      <c r="B95" s="2">
        <f>SUM(B79:B94)</f>
        <v>2056</v>
      </c>
      <c r="C95" s="2">
        <f t="shared" ref="C95:Q95" si="16">SUM(C79:C94)</f>
        <v>2056</v>
      </c>
      <c r="D95" s="2">
        <f t="shared" si="16"/>
        <v>2056</v>
      </c>
      <c r="E95" s="2">
        <f t="shared" si="16"/>
        <v>2056</v>
      </c>
      <c r="F95" s="2">
        <f t="shared" si="16"/>
        <v>2056</v>
      </c>
      <c r="G95" s="2">
        <f t="shared" si="16"/>
        <v>2056</v>
      </c>
      <c r="H95" s="2">
        <f t="shared" si="16"/>
        <v>2056</v>
      </c>
      <c r="I95" s="2">
        <f t="shared" si="16"/>
        <v>2056</v>
      </c>
      <c r="J95" s="2">
        <f t="shared" si="16"/>
        <v>2056</v>
      </c>
      <c r="K95" s="2">
        <f t="shared" si="16"/>
        <v>2056</v>
      </c>
      <c r="L95" s="2">
        <f t="shared" si="16"/>
        <v>2056</v>
      </c>
      <c r="M95" s="2">
        <f t="shared" si="16"/>
        <v>2056</v>
      </c>
      <c r="N95" s="2">
        <f t="shared" si="16"/>
        <v>2056</v>
      </c>
      <c r="O95" s="2">
        <f t="shared" si="16"/>
        <v>2056</v>
      </c>
      <c r="P95" s="2">
        <f t="shared" si="16"/>
        <v>2056</v>
      </c>
      <c r="Q95" s="2">
        <f t="shared" si="16"/>
        <v>2056</v>
      </c>
      <c r="AN95" s="46" t="s">
        <v>238</v>
      </c>
      <c r="AO95" s="47" t="s">
        <v>276</v>
      </c>
      <c r="AP95" s="48">
        <f>L2+(87*L4)</f>
        <v>88</v>
      </c>
    </row>
    <row r="96" spans="1:42" x14ac:dyDescent="0.2">
      <c r="A96" s="3" t="s">
        <v>1</v>
      </c>
      <c r="B96" s="2">
        <f>SUMSQ(B79:B94)</f>
        <v>351576</v>
      </c>
      <c r="C96" s="2">
        <f t="shared" ref="C96:E96" si="17">SUMSQ(C79:C94)</f>
        <v>351576</v>
      </c>
      <c r="D96" s="2">
        <f t="shared" si="17"/>
        <v>351576</v>
      </c>
      <c r="E96" s="2">
        <f t="shared" si="17"/>
        <v>351576</v>
      </c>
      <c r="F96" s="2">
        <f>SUMSQ(F79:F94)</f>
        <v>351576</v>
      </c>
      <c r="G96" s="2">
        <f t="shared" ref="G96:Q96" si="18">SUMSQ(G79:G94)</f>
        <v>351576</v>
      </c>
      <c r="H96" s="2">
        <f t="shared" si="18"/>
        <v>351576</v>
      </c>
      <c r="I96" s="2">
        <f t="shared" si="18"/>
        <v>351576</v>
      </c>
      <c r="J96" s="2">
        <f t="shared" si="18"/>
        <v>351576</v>
      </c>
      <c r="K96" s="2">
        <f t="shared" si="18"/>
        <v>351576</v>
      </c>
      <c r="L96" s="2">
        <f t="shared" si="18"/>
        <v>351576</v>
      </c>
      <c r="M96" s="2">
        <f t="shared" si="18"/>
        <v>351576</v>
      </c>
      <c r="N96" s="2">
        <f t="shared" si="18"/>
        <v>351576</v>
      </c>
      <c r="O96" s="2">
        <f t="shared" si="18"/>
        <v>351576</v>
      </c>
      <c r="P96" s="2">
        <f t="shared" si="18"/>
        <v>351576</v>
      </c>
      <c r="Q96" s="2">
        <f t="shared" si="18"/>
        <v>351576</v>
      </c>
      <c r="AN96" s="46" t="s">
        <v>253</v>
      </c>
      <c r="AO96" s="47" t="s">
        <v>276</v>
      </c>
      <c r="AP96" s="48">
        <f>L2+(88*L4)</f>
        <v>89</v>
      </c>
    </row>
    <row r="97" spans="1:42" x14ac:dyDescent="0.2">
      <c r="A97" s="3" t="s">
        <v>262</v>
      </c>
      <c r="B97" s="14">
        <f>SUMSQ(B79,C79,D79,E79,F79,G79,H79,I79,I80,H80,G80,F80,E80,D80,C80,B80)</f>
        <v>351576</v>
      </c>
      <c r="C97" s="14">
        <f>SUMSQ(J79,K79,L79,M79,N79,O79,P79,Q79,Q80,P80,O80,N80,M80,L80,K80,J80)</f>
        <v>351576</v>
      </c>
      <c r="D97" s="14">
        <f>SUMSQ(B81,C81,D81,E81,F81,G81,H81,I81,I82,H82,G82,F82,E82,D82,C82,B82)</f>
        <v>351576</v>
      </c>
      <c r="E97" s="14">
        <f>SUMSQ(J81,K81,L81,M81,N81,O81,P81,Q81,Q82,P82,O82,N82,M82,L82,K82,J82)</f>
        <v>351576</v>
      </c>
      <c r="F97" s="14">
        <f>SUMSQ(B83,C83,D83,E83,F83,G83,H83,I83,I84,H84,G84,F84,E84,D84,C84,B84)</f>
        <v>351576</v>
      </c>
      <c r="G97" s="14">
        <f>SUMSQ(J83,K83,L83,M83,N83,O83,P83,Q83,Q84,P84,O84,N84,M84,L84,K84,J84)</f>
        <v>351576</v>
      </c>
      <c r="H97" s="14">
        <f>SUMSQ(B85,C85,D85,E85,F85,G85,H85,I85,I86,H86,G86,F86,E86,D86,C86,B86)</f>
        <v>351576</v>
      </c>
      <c r="I97" s="14">
        <f>SUMSQ(J85,K85,L85,M85,N85,O85,P85,Q85,Q86,P86,O86,N86,M86,L86,K86,J86)</f>
        <v>351576</v>
      </c>
      <c r="J97" s="14">
        <f>SUMSQ(B87,C87,D87,E87,F87,G87,H87,I87,I88,H88,G88,F88,E88,D88,C88,B88)</f>
        <v>351576</v>
      </c>
      <c r="K97" s="14">
        <f>SUMSQ(J87,K87,L87,M87,N87,O87,P87,Q87,Q88,P88,O88,N88,M88,L88,K88,J88)</f>
        <v>351576</v>
      </c>
      <c r="L97" s="14">
        <f>SUMSQ(B89,C89,D89,E89,F89,G89,H89,I89,I90,H90,G90,F90,E90,D90,C90,B90)</f>
        <v>351576</v>
      </c>
      <c r="M97" s="14">
        <f>SUMSQ(J89,K89,L89,M89,N89,O89,P89,Q89,Q90,P90,O90,N90,M90,L90,K90,J90)</f>
        <v>351576</v>
      </c>
      <c r="N97" s="14">
        <f>SUMSQ(B91,C91,D91,E91,F91,G91,H91,I91,I92,H92,G92,F92,E92,D92,C92,B92)</f>
        <v>351576</v>
      </c>
      <c r="O97" s="14">
        <f>SUMSQ(J91,K91,L91,M91,N91,O91,P91,Q91,Q92,P92,O92,N92,M92,L92,K92,J92)</f>
        <v>351576</v>
      </c>
      <c r="P97" s="14">
        <f>SUMSQ(B93,C93,D93,E93,F93,G93,H93,I93,I94,H94,G94,F94,E94,D94,C94,B94)</f>
        <v>351576</v>
      </c>
      <c r="Q97" s="14">
        <f>SUMSQ(J93,K93,L93,M93,N93,O93,P93,Q93,Q94,P94,O94,N94,M94,L94,K94,J94)</f>
        <v>351576</v>
      </c>
      <c r="V97" s="3" t="s">
        <v>3</v>
      </c>
      <c r="W97" s="136" t="s">
        <v>204</v>
      </c>
      <c r="X97" s="137" t="s">
        <v>149</v>
      </c>
      <c r="Y97" s="137" t="s">
        <v>11</v>
      </c>
      <c r="Z97" s="137" t="s">
        <v>97</v>
      </c>
      <c r="AA97" s="137" t="s">
        <v>70</v>
      </c>
      <c r="AB97" s="137" t="s">
        <v>31</v>
      </c>
      <c r="AC97" s="137" t="s">
        <v>145</v>
      </c>
      <c r="AD97" s="137" t="s">
        <v>215</v>
      </c>
      <c r="AE97" s="137" t="s">
        <v>168</v>
      </c>
      <c r="AF97" s="137" t="s">
        <v>254</v>
      </c>
      <c r="AG97" s="137" t="s">
        <v>116</v>
      </c>
      <c r="AH97" s="137" t="s">
        <v>61</v>
      </c>
      <c r="AI97" s="137" t="s">
        <v>49</v>
      </c>
      <c r="AJ97" s="137" t="s">
        <v>120</v>
      </c>
      <c r="AK97" s="137" t="s">
        <v>234</v>
      </c>
      <c r="AL97" s="138" t="s">
        <v>195</v>
      </c>
      <c r="AN97" s="46" t="s">
        <v>26</v>
      </c>
      <c r="AO97" s="47" t="s">
        <v>276</v>
      </c>
      <c r="AP97" s="48">
        <f>L2+(89*L4)</f>
        <v>90</v>
      </c>
    </row>
    <row r="98" spans="1:42" x14ac:dyDescent="0.2">
      <c r="A98" s="3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V98" s="3" t="s">
        <v>4</v>
      </c>
      <c r="W98" s="139" t="s">
        <v>42</v>
      </c>
      <c r="X98" s="140" t="s">
        <v>129</v>
      </c>
      <c r="Y98" s="140" t="s">
        <v>235</v>
      </c>
      <c r="Z98" s="140" t="s">
        <v>180</v>
      </c>
      <c r="AA98" s="140" t="s">
        <v>177</v>
      </c>
      <c r="AB98" s="140" t="s">
        <v>247</v>
      </c>
      <c r="AC98" s="140" t="s">
        <v>101</v>
      </c>
      <c r="AD98" s="140" t="s">
        <v>62</v>
      </c>
      <c r="AE98" s="140" t="s">
        <v>84</v>
      </c>
      <c r="AF98" s="140" t="s">
        <v>30</v>
      </c>
      <c r="AG98" s="140" t="s">
        <v>136</v>
      </c>
      <c r="AH98" s="140" t="s">
        <v>222</v>
      </c>
      <c r="AI98" s="140" t="s">
        <v>203</v>
      </c>
      <c r="AJ98" s="140" t="s">
        <v>164</v>
      </c>
      <c r="AK98" s="140" t="s">
        <v>18</v>
      </c>
      <c r="AL98" s="141" t="s">
        <v>88</v>
      </c>
      <c r="AN98" s="46" t="s">
        <v>124</v>
      </c>
      <c r="AO98" s="47" t="s">
        <v>276</v>
      </c>
      <c r="AP98" s="48">
        <f>L2+(90*L4)</f>
        <v>91</v>
      </c>
    </row>
    <row r="99" spans="1:42" x14ac:dyDescent="0.2">
      <c r="A99" s="3" t="s">
        <v>3</v>
      </c>
      <c r="B99" s="15">
        <f>B79</f>
        <v>247</v>
      </c>
      <c r="C99" s="15">
        <f>C80</f>
        <v>184</v>
      </c>
      <c r="D99" s="15">
        <f>D81</f>
        <v>54</v>
      </c>
      <c r="E99" s="15">
        <f>E82</f>
        <v>117</v>
      </c>
      <c r="F99" s="15">
        <f>F83</f>
        <v>84</v>
      </c>
      <c r="G99" s="15">
        <f>G84</f>
        <v>19</v>
      </c>
      <c r="H99" s="15">
        <f>H85</f>
        <v>145</v>
      </c>
      <c r="I99" s="15">
        <f>I86</f>
        <v>210</v>
      </c>
      <c r="J99" s="15">
        <f>J87</f>
        <v>140</v>
      </c>
      <c r="K99" s="15">
        <f>K88</f>
        <v>203</v>
      </c>
      <c r="L99" s="15">
        <f>L89</f>
        <v>73</v>
      </c>
      <c r="M99" s="15">
        <f>M90</f>
        <v>10</v>
      </c>
      <c r="N99" s="15">
        <f>N91</f>
        <v>47</v>
      </c>
      <c r="O99" s="15">
        <f>O92</f>
        <v>112</v>
      </c>
      <c r="P99" s="15">
        <f>P93</f>
        <v>238</v>
      </c>
      <c r="Q99" s="16">
        <f>Q94</f>
        <v>173</v>
      </c>
      <c r="R99" s="2">
        <f>SUM(B99:Q99)</f>
        <v>2056</v>
      </c>
      <c r="S99" s="2">
        <f>SUMSQ(B99:Q99)</f>
        <v>351576</v>
      </c>
      <c r="T99" s="2">
        <f>B99^3+C99^3+D99^3+E99^3+F99^3+G99^3+H99^3+I99^3+J99^3+K99^3+L99^3+M99^3+N99^3+O99^3+P99^3+Q99^3</f>
        <v>67634176</v>
      </c>
      <c r="W99" s="2" t="s">
        <v>263</v>
      </c>
      <c r="AN99" s="46" t="s">
        <v>163</v>
      </c>
      <c r="AO99" s="47" t="s">
        <v>276</v>
      </c>
      <c r="AP99" s="48">
        <f>L2+(91*L4)</f>
        <v>92</v>
      </c>
    </row>
    <row r="100" spans="1:42" x14ac:dyDescent="0.2">
      <c r="A100" s="3" t="s">
        <v>4</v>
      </c>
      <c r="B100" s="15">
        <f>B94</f>
        <v>81</v>
      </c>
      <c r="C100" s="15">
        <f>C93</f>
        <v>18</v>
      </c>
      <c r="D100" s="15">
        <f>D92</f>
        <v>148</v>
      </c>
      <c r="E100" s="15">
        <f>E91</f>
        <v>211</v>
      </c>
      <c r="F100" s="15">
        <f>F90</f>
        <v>246</v>
      </c>
      <c r="G100" s="15">
        <f>G89</f>
        <v>181</v>
      </c>
      <c r="H100" s="15">
        <f>H88</f>
        <v>55</v>
      </c>
      <c r="I100" s="15">
        <f>I87</f>
        <v>120</v>
      </c>
      <c r="J100" s="15">
        <f>J86</f>
        <v>46</v>
      </c>
      <c r="K100" s="15">
        <f>K85</f>
        <v>109</v>
      </c>
      <c r="L100" s="15">
        <f>L84</f>
        <v>239</v>
      </c>
      <c r="M100" s="15">
        <f>M83</f>
        <v>176</v>
      </c>
      <c r="N100" s="15">
        <f>N82</f>
        <v>137</v>
      </c>
      <c r="O100" s="15">
        <f>O81</f>
        <v>202</v>
      </c>
      <c r="P100" s="15">
        <f>P80</f>
        <v>76</v>
      </c>
      <c r="Q100" s="16">
        <f>Q79</f>
        <v>11</v>
      </c>
      <c r="R100" s="2">
        <f>SUM(B100:Q100)</f>
        <v>2056</v>
      </c>
      <c r="S100" s="2">
        <f>SUMSQ(B100:Q100)</f>
        <v>351576</v>
      </c>
      <c r="T100" s="2">
        <f>B100^3+C100^3+D100^3+E100^3+F100^3+G100^3+H100^3+I100^3+J100^3+K100^3+L100^3+M100^3+N100^3+O100^3+P100^3+Q100^3</f>
        <v>67634176</v>
      </c>
      <c r="AN100" s="46" t="s">
        <v>86</v>
      </c>
      <c r="AO100" s="47" t="s">
        <v>276</v>
      </c>
      <c r="AP100" s="48">
        <f>L2+(92*L4)</f>
        <v>93</v>
      </c>
    </row>
    <row r="101" spans="1:42" x14ac:dyDescent="0.2"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T101" s="14"/>
      <c r="V101" s="1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65"/>
      <c r="AI101" s="65"/>
      <c r="AJ101" s="65"/>
      <c r="AK101" s="65"/>
      <c r="AL101" s="65"/>
      <c r="AN101" s="46" t="s">
        <v>188</v>
      </c>
      <c r="AO101" s="47" t="s">
        <v>276</v>
      </c>
      <c r="AP101" s="48">
        <f>L2+(93*L4)</f>
        <v>94</v>
      </c>
    </row>
    <row r="102" spans="1:42" x14ac:dyDescent="0.2">
      <c r="B102" s="64"/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T102" s="14"/>
      <c r="V102" s="1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  <c r="AI102" s="65"/>
      <c r="AJ102" s="65"/>
      <c r="AK102" s="65"/>
      <c r="AL102" s="65"/>
      <c r="AN102" s="46" t="s">
        <v>223</v>
      </c>
      <c r="AO102" s="47" t="s">
        <v>276</v>
      </c>
      <c r="AP102" s="48">
        <f>L2+(94*L4)</f>
        <v>95</v>
      </c>
    </row>
    <row r="103" spans="1:42" x14ac:dyDescent="0.2">
      <c r="B103" s="64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T103" s="14"/>
      <c r="V103" s="1"/>
      <c r="W103" s="65"/>
      <c r="X103" s="65"/>
      <c r="Y103" s="65"/>
      <c r="Z103" s="65"/>
      <c r="AA103" s="65"/>
      <c r="AB103" s="65"/>
      <c r="AC103" s="65"/>
      <c r="AD103" s="65"/>
      <c r="AE103" s="65"/>
      <c r="AF103" s="65"/>
      <c r="AG103" s="65"/>
      <c r="AH103" s="65"/>
      <c r="AI103" s="65"/>
      <c r="AJ103" s="65"/>
      <c r="AK103" s="65"/>
      <c r="AL103" s="65"/>
      <c r="AN103" s="46" t="s">
        <v>59</v>
      </c>
      <c r="AO103" s="47" t="s">
        <v>276</v>
      </c>
      <c r="AP103" s="48">
        <f>L2+(95*L4)</f>
        <v>96</v>
      </c>
    </row>
    <row r="104" spans="1:42" x14ac:dyDescent="0.2">
      <c r="A104" s="3"/>
      <c r="AN104" s="46" t="s">
        <v>103</v>
      </c>
      <c r="AO104" s="47" t="s">
        <v>276</v>
      </c>
      <c r="AP104" s="48">
        <f>L2+(96*L4)</f>
        <v>97</v>
      </c>
    </row>
    <row r="105" spans="1:42" x14ac:dyDescent="0.2">
      <c r="A105" s="3"/>
      <c r="AN105" s="46" t="s">
        <v>144</v>
      </c>
      <c r="AO105" s="47" t="s">
        <v>276</v>
      </c>
      <c r="AP105" s="48">
        <f>L2+(97*L4)</f>
        <v>98</v>
      </c>
    </row>
    <row r="106" spans="1:42" x14ac:dyDescent="0.2">
      <c r="A106" s="3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AN106" s="46" t="s">
        <v>242</v>
      </c>
      <c r="AO106" s="47" t="s">
        <v>276</v>
      </c>
      <c r="AP106" s="48">
        <f>L2+(98*L4)</f>
        <v>99</v>
      </c>
    </row>
    <row r="107" spans="1:42" x14ac:dyDescent="0.2">
      <c r="A107" s="3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AN107" s="46" t="s">
        <v>13</v>
      </c>
      <c r="AO107" s="47" t="s">
        <v>276</v>
      </c>
      <c r="AP107" s="48">
        <f>L2+(99*L4)</f>
        <v>100</v>
      </c>
    </row>
    <row r="108" spans="1:42" x14ac:dyDescent="0.2">
      <c r="R108" s="4"/>
      <c r="S108" s="4"/>
      <c r="T108" s="4"/>
      <c r="AN108" s="46" t="s">
        <v>205</v>
      </c>
      <c r="AO108" s="47" t="s">
        <v>276</v>
      </c>
      <c r="AP108" s="48">
        <f>L2+(100*L4)</f>
        <v>101</v>
      </c>
    </row>
    <row r="109" spans="1:42" x14ac:dyDescent="0.2">
      <c r="A109" s="3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AN109" s="46" t="s">
        <v>39</v>
      </c>
      <c r="AO109" s="47" t="s">
        <v>276</v>
      </c>
      <c r="AP109" s="48">
        <f>L2+(101*L4)</f>
        <v>102</v>
      </c>
    </row>
    <row r="110" spans="1:42" x14ac:dyDescent="0.2">
      <c r="A110" s="3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AN110" s="46" t="s">
        <v>74</v>
      </c>
      <c r="AO110" s="47" t="s">
        <v>276</v>
      </c>
      <c r="AP110" s="48">
        <f>L2+(102*L4)</f>
        <v>103</v>
      </c>
    </row>
    <row r="111" spans="1:42" x14ac:dyDescent="0.2">
      <c r="A111" s="3"/>
      <c r="B111" s="17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AN111" s="46" t="s">
        <v>178</v>
      </c>
      <c r="AO111" s="47" t="s">
        <v>276</v>
      </c>
      <c r="AP111" s="48">
        <f>L2+(103*L4)</f>
        <v>104</v>
      </c>
    </row>
    <row r="112" spans="1:42" x14ac:dyDescent="0.2">
      <c r="A112" s="3"/>
      <c r="B112" s="17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AN112" s="46" t="s">
        <v>192</v>
      </c>
      <c r="AO112" s="47" t="s">
        <v>276</v>
      </c>
      <c r="AP112" s="48">
        <f>L2+(104*L4)</f>
        <v>105</v>
      </c>
    </row>
    <row r="113" spans="40:42" x14ac:dyDescent="0.2">
      <c r="AN113" s="46" t="s">
        <v>90</v>
      </c>
      <c r="AO113" s="47" t="s">
        <v>276</v>
      </c>
      <c r="AP113" s="48">
        <f>L2+(105*L4)</f>
        <v>106</v>
      </c>
    </row>
    <row r="114" spans="40:42" x14ac:dyDescent="0.2">
      <c r="AN114" s="46" t="s">
        <v>55</v>
      </c>
      <c r="AO114" s="47" t="s">
        <v>276</v>
      </c>
      <c r="AP114" s="48">
        <f>L2+(106*L4)</f>
        <v>107</v>
      </c>
    </row>
    <row r="115" spans="40:42" x14ac:dyDescent="0.2">
      <c r="AN115" s="46" t="s">
        <v>219</v>
      </c>
      <c r="AO115" s="47" t="s">
        <v>276</v>
      </c>
      <c r="AP115" s="48">
        <f>L2+(107*L4)</f>
        <v>108</v>
      </c>
    </row>
    <row r="116" spans="40:42" x14ac:dyDescent="0.2">
      <c r="AN116" s="46" t="s">
        <v>30</v>
      </c>
      <c r="AO116" s="47" t="s">
        <v>276</v>
      </c>
      <c r="AP116" s="48">
        <f>L2+(108*L4)</f>
        <v>109</v>
      </c>
    </row>
    <row r="117" spans="40:42" x14ac:dyDescent="0.2">
      <c r="AN117" s="46" t="s">
        <v>257</v>
      </c>
      <c r="AO117" s="47" t="s">
        <v>276</v>
      </c>
      <c r="AP117" s="48">
        <f>L2+(109*L4)</f>
        <v>110</v>
      </c>
    </row>
    <row r="118" spans="40:42" x14ac:dyDescent="0.2">
      <c r="AN118" s="46" t="s">
        <v>159</v>
      </c>
      <c r="AO118" s="47" t="s">
        <v>276</v>
      </c>
      <c r="AP118" s="48">
        <f>L2+(110*L4)</f>
        <v>111</v>
      </c>
    </row>
    <row r="119" spans="40:42" x14ac:dyDescent="0.2">
      <c r="AN119" s="46" t="s">
        <v>120</v>
      </c>
      <c r="AO119" s="47" t="s">
        <v>276</v>
      </c>
      <c r="AP119" s="48">
        <f>L2+(111*L4)</f>
        <v>112</v>
      </c>
    </row>
    <row r="120" spans="40:42" x14ac:dyDescent="0.2">
      <c r="AN120" s="46" t="s">
        <v>250</v>
      </c>
      <c r="AO120" s="47" t="s">
        <v>276</v>
      </c>
      <c r="AP120" s="48">
        <f>L2+(112*L4)</f>
        <v>113</v>
      </c>
    </row>
    <row r="121" spans="40:42" x14ac:dyDescent="0.2">
      <c r="AN121" s="46" t="s">
        <v>37</v>
      </c>
      <c r="AO121" s="47" t="s">
        <v>276</v>
      </c>
      <c r="AP121" s="48">
        <f>L2+(113*L4)</f>
        <v>114</v>
      </c>
    </row>
    <row r="122" spans="40:42" x14ac:dyDescent="0.2">
      <c r="AN122" s="46" t="s">
        <v>127</v>
      </c>
      <c r="AO122" s="47" t="s">
        <v>276</v>
      </c>
      <c r="AP122" s="48">
        <f>L2+(114*L4)</f>
        <v>115</v>
      </c>
    </row>
    <row r="123" spans="40:42" x14ac:dyDescent="0.2">
      <c r="AN123" s="46" t="s">
        <v>152</v>
      </c>
      <c r="AO123" s="47" t="s">
        <v>276</v>
      </c>
      <c r="AP123" s="48">
        <f>L2+(115*L4)</f>
        <v>116</v>
      </c>
    </row>
    <row r="124" spans="40:42" x14ac:dyDescent="0.2">
      <c r="AN124" s="46" t="s">
        <v>97</v>
      </c>
      <c r="AO124" s="47" t="s">
        <v>276</v>
      </c>
      <c r="AP124" s="48">
        <f>L2+(116*L4)</f>
        <v>117</v>
      </c>
    </row>
    <row r="125" spans="40:42" x14ac:dyDescent="0.2">
      <c r="AN125" s="46" t="s">
        <v>185</v>
      </c>
      <c r="AO125" s="47" t="s">
        <v>276</v>
      </c>
      <c r="AP125" s="48">
        <f>L2+(117*L4)</f>
        <v>118</v>
      </c>
    </row>
    <row r="126" spans="40:42" x14ac:dyDescent="0.2">
      <c r="AN126" s="46" t="s">
        <v>212</v>
      </c>
      <c r="AO126" s="47" t="s">
        <v>276</v>
      </c>
      <c r="AP126" s="48">
        <f>L2+(118*L4)</f>
        <v>119</v>
      </c>
    </row>
    <row r="127" spans="40:42" x14ac:dyDescent="0.2">
      <c r="AN127" s="46" t="s">
        <v>62</v>
      </c>
      <c r="AO127" s="47" t="s">
        <v>276</v>
      </c>
      <c r="AP127" s="48">
        <f>L2+(119*L4)</f>
        <v>120</v>
      </c>
    </row>
    <row r="128" spans="40:42" x14ac:dyDescent="0.2">
      <c r="AN128" s="46" t="s">
        <v>47</v>
      </c>
      <c r="AO128" s="47" t="s">
        <v>276</v>
      </c>
      <c r="AP128" s="48">
        <f>L2+(120*L4)</f>
        <v>121</v>
      </c>
    </row>
    <row r="129" spans="40:42" x14ac:dyDescent="0.2">
      <c r="AN129" s="46" t="s">
        <v>196</v>
      </c>
      <c r="AO129" s="47" t="s">
        <v>276</v>
      </c>
      <c r="AP129" s="48">
        <f>L2+(121*L4)</f>
        <v>122</v>
      </c>
    </row>
    <row r="130" spans="40:42" x14ac:dyDescent="0.2">
      <c r="AN130" s="46" t="s">
        <v>169</v>
      </c>
      <c r="AO130" s="47" t="s">
        <v>276</v>
      </c>
      <c r="AP130" s="48">
        <f>L2+(122*L4)</f>
        <v>123</v>
      </c>
    </row>
    <row r="131" spans="40:42" x14ac:dyDescent="0.2">
      <c r="AN131" s="46" t="s">
        <v>82</v>
      </c>
      <c r="AO131" s="47" t="s">
        <v>276</v>
      </c>
      <c r="AP131" s="48">
        <f>L2+(123*L4)</f>
        <v>124</v>
      </c>
    </row>
    <row r="132" spans="40:42" x14ac:dyDescent="0.2">
      <c r="AN132" s="46" t="s">
        <v>135</v>
      </c>
      <c r="AO132" s="47" t="s">
        <v>276</v>
      </c>
      <c r="AP132" s="48">
        <f>L2+(124*L4)</f>
        <v>125</v>
      </c>
    </row>
    <row r="133" spans="40:42" x14ac:dyDescent="0.2">
      <c r="AN133" s="46" t="s">
        <v>112</v>
      </c>
      <c r="AO133" s="47" t="s">
        <v>276</v>
      </c>
      <c r="AP133" s="48">
        <f>L2+(125*L4)</f>
        <v>126</v>
      </c>
    </row>
    <row r="134" spans="40:42" x14ac:dyDescent="0.2">
      <c r="AN134" s="46" t="s">
        <v>22</v>
      </c>
      <c r="AO134" s="47" t="s">
        <v>276</v>
      </c>
      <c r="AP134" s="48">
        <f>L2+(126*L4)</f>
        <v>127</v>
      </c>
    </row>
    <row r="135" spans="40:42" x14ac:dyDescent="0.2">
      <c r="AN135" s="46" t="s">
        <v>233</v>
      </c>
      <c r="AO135" s="47" t="s">
        <v>276</v>
      </c>
      <c r="AP135" s="48">
        <f>L2+(127*L4)</f>
        <v>128</v>
      </c>
    </row>
    <row r="136" spans="40:42" x14ac:dyDescent="0.2">
      <c r="AN136" s="46" t="s">
        <v>32</v>
      </c>
      <c r="AO136" s="47" t="s">
        <v>276</v>
      </c>
      <c r="AP136" s="48">
        <f>L2+(128*L4)</f>
        <v>129</v>
      </c>
    </row>
    <row r="137" spans="40:42" x14ac:dyDescent="0.2">
      <c r="AN137" s="46" t="s">
        <v>243</v>
      </c>
      <c r="AO137" s="47" t="s">
        <v>276</v>
      </c>
      <c r="AP137" s="48">
        <f>L2+(129*L4)</f>
        <v>130</v>
      </c>
    </row>
    <row r="138" spans="40:42" x14ac:dyDescent="0.2">
      <c r="AN138" s="46" t="s">
        <v>153</v>
      </c>
      <c r="AO138" s="47" t="s">
        <v>276</v>
      </c>
      <c r="AP138" s="48">
        <f>L2+(130*L4)</f>
        <v>131</v>
      </c>
    </row>
    <row r="139" spans="40:42" x14ac:dyDescent="0.2">
      <c r="AN139" s="46" t="s">
        <v>130</v>
      </c>
      <c r="AO139" s="47" t="s">
        <v>276</v>
      </c>
      <c r="AP139" s="48">
        <f>L2+(131*L4)</f>
        <v>132</v>
      </c>
    </row>
    <row r="140" spans="40:42" x14ac:dyDescent="0.2">
      <c r="AN140" s="46" t="s">
        <v>182</v>
      </c>
      <c r="AO140" s="47" t="s">
        <v>276</v>
      </c>
      <c r="AP140" s="48">
        <f>L2+(132*L4)</f>
        <v>133</v>
      </c>
    </row>
    <row r="141" spans="40:42" x14ac:dyDescent="0.2">
      <c r="AN141" s="46" t="s">
        <v>96</v>
      </c>
      <c r="AO141" s="47" t="s">
        <v>276</v>
      </c>
      <c r="AP141" s="48">
        <f>L2+(133*L4)</f>
        <v>134</v>
      </c>
    </row>
    <row r="142" spans="40:42" x14ac:dyDescent="0.2">
      <c r="AN142" s="46" t="s">
        <v>69</v>
      </c>
      <c r="AO142" s="47" t="s">
        <v>276</v>
      </c>
      <c r="AP142" s="48">
        <f>L2+(134*L4)</f>
        <v>135</v>
      </c>
    </row>
    <row r="143" spans="40:42" x14ac:dyDescent="0.2">
      <c r="AN143" s="46" t="s">
        <v>217</v>
      </c>
      <c r="AO143" s="47" t="s">
        <v>276</v>
      </c>
      <c r="AP143" s="48">
        <f>L2+(135*L4)</f>
        <v>136</v>
      </c>
    </row>
    <row r="144" spans="40:42" x14ac:dyDescent="0.2">
      <c r="AN144" s="46" t="s">
        <v>203</v>
      </c>
      <c r="AO144" s="47" t="s">
        <v>276</v>
      </c>
      <c r="AP144" s="48">
        <f>L2+(136*L4)</f>
        <v>137</v>
      </c>
    </row>
    <row r="145" spans="40:42" x14ac:dyDescent="0.2">
      <c r="AN145" s="46" t="s">
        <v>52</v>
      </c>
      <c r="AO145" s="47" t="s">
        <v>276</v>
      </c>
      <c r="AP145" s="48">
        <f>L2+(137*L4)</f>
        <v>138</v>
      </c>
    </row>
    <row r="146" spans="40:42" x14ac:dyDescent="0.2">
      <c r="AN146" s="46" t="s">
        <v>79</v>
      </c>
      <c r="AO146" s="47" t="s">
        <v>276</v>
      </c>
      <c r="AP146" s="48">
        <f>L2+(138*L4)</f>
        <v>139</v>
      </c>
    </row>
    <row r="147" spans="40:42" x14ac:dyDescent="0.2">
      <c r="AN147" s="46" t="s">
        <v>168</v>
      </c>
      <c r="AO147" s="47" t="s">
        <v>276</v>
      </c>
      <c r="AP147" s="48">
        <f>L2+(139*L4)</f>
        <v>140</v>
      </c>
    </row>
    <row r="148" spans="40:42" x14ac:dyDescent="0.2">
      <c r="AN148" s="46" t="s">
        <v>113</v>
      </c>
      <c r="AO148" s="47" t="s">
        <v>276</v>
      </c>
      <c r="AP148" s="48">
        <f>L2+(140*L4)</f>
        <v>141</v>
      </c>
    </row>
    <row r="149" spans="40:42" x14ac:dyDescent="0.2">
      <c r="AN149" s="46" t="s">
        <v>138</v>
      </c>
      <c r="AO149" s="47" t="s">
        <v>276</v>
      </c>
      <c r="AP149" s="48">
        <f>L2+(141*L4)</f>
        <v>142</v>
      </c>
    </row>
    <row r="150" spans="40:42" x14ac:dyDescent="0.2">
      <c r="AN150" s="46" t="s">
        <v>228</v>
      </c>
      <c r="AO150" s="47" t="s">
        <v>276</v>
      </c>
      <c r="AP150" s="48">
        <f>L2+(142*L4)</f>
        <v>143</v>
      </c>
    </row>
    <row r="151" spans="40:42" x14ac:dyDescent="0.2">
      <c r="AN151" s="46" t="s">
        <v>15</v>
      </c>
      <c r="AO151" s="47" t="s">
        <v>276</v>
      </c>
      <c r="AP151" s="48">
        <f>L2+(143*L4)</f>
        <v>144</v>
      </c>
    </row>
    <row r="152" spans="40:42" x14ac:dyDescent="0.2">
      <c r="AN152" s="46" t="s">
        <v>145</v>
      </c>
      <c r="AO152" s="47" t="s">
        <v>276</v>
      </c>
      <c r="AP152" s="48">
        <f>L2+(144*L4)</f>
        <v>145</v>
      </c>
    </row>
    <row r="153" spans="40:42" x14ac:dyDescent="0.2">
      <c r="AN153" s="46" t="s">
        <v>106</v>
      </c>
      <c r="AO153" s="47" t="s">
        <v>276</v>
      </c>
      <c r="AP153" s="48">
        <f>L2+(145*L4)</f>
        <v>146</v>
      </c>
    </row>
    <row r="154" spans="40:42" x14ac:dyDescent="0.2">
      <c r="AN154" s="46" t="s">
        <v>8</v>
      </c>
      <c r="AO154" s="47" t="s">
        <v>276</v>
      </c>
      <c r="AP154" s="48">
        <f>L2+(146*L4)</f>
        <v>147</v>
      </c>
    </row>
    <row r="155" spans="40:42" x14ac:dyDescent="0.2">
      <c r="AN155" s="46" t="s">
        <v>235</v>
      </c>
      <c r="AO155" s="47" t="s">
        <v>276</v>
      </c>
      <c r="AP155" s="48">
        <f>L2+(147*L4)</f>
        <v>148</v>
      </c>
    </row>
    <row r="156" spans="40:42" x14ac:dyDescent="0.2">
      <c r="AN156" s="46" t="s">
        <v>45</v>
      </c>
      <c r="AO156" s="47" t="s">
        <v>276</v>
      </c>
      <c r="AP156" s="48">
        <f>L2+(148*L4)</f>
        <v>149</v>
      </c>
    </row>
    <row r="157" spans="40:42" x14ac:dyDescent="0.2">
      <c r="AN157" s="46" t="s">
        <v>209</v>
      </c>
      <c r="AO157" s="47" t="s">
        <v>276</v>
      </c>
      <c r="AP157" s="48">
        <f>L2+(149*L4)</f>
        <v>150</v>
      </c>
    </row>
    <row r="158" spans="40:42" x14ac:dyDescent="0.2">
      <c r="AN158" s="46" t="s">
        <v>175</v>
      </c>
      <c r="AO158" s="47" t="s">
        <v>276</v>
      </c>
      <c r="AP158" s="48">
        <f>L2+(150*L4)</f>
        <v>151</v>
      </c>
    </row>
    <row r="159" spans="40:42" x14ac:dyDescent="0.2">
      <c r="AN159" s="46" t="s">
        <v>73</v>
      </c>
      <c r="AO159" s="47" t="s">
        <v>276</v>
      </c>
      <c r="AP159" s="48">
        <f>L2+(151*L4)</f>
        <v>152</v>
      </c>
    </row>
    <row r="160" spans="40:42" x14ac:dyDescent="0.2">
      <c r="AN160" s="46" t="s">
        <v>87</v>
      </c>
      <c r="AO160" s="47" t="s">
        <v>276</v>
      </c>
      <c r="AP160" s="48">
        <f>L2+(152*L4)</f>
        <v>153</v>
      </c>
    </row>
    <row r="161" spans="40:42" x14ac:dyDescent="0.2">
      <c r="AN161" s="46" t="s">
        <v>191</v>
      </c>
      <c r="AO161" s="47" t="s">
        <v>276</v>
      </c>
      <c r="AP161" s="48">
        <f>L2+(153*L4)</f>
        <v>154</v>
      </c>
    </row>
    <row r="162" spans="40:42" x14ac:dyDescent="0.2">
      <c r="AN162" s="46" t="s">
        <v>226</v>
      </c>
      <c r="AO162" s="47" t="s">
        <v>276</v>
      </c>
      <c r="AP162" s="48">
        <f>L2+(154*L4)</f>
        <v>155</v>
      </c>
    </row>
    <row r="163" spans="40:42" x14ac:dyDescent="0.2">
      <c r="AN163" s="46" t="s">
        <v>60</v>
      </c>
      <c r="AO163" s="47" t="s">
        <v>276</v>
      </c>
      <c r="AP163" s="48">
        <f>L2+(155*L4)</f>
        <v>156</v>
      </c>
    </row>
    <row r="164" spans="40:42" x14ac:dyDescent="0.2">
      <c r="AN164" s="46" t="s">
        <v>252</v>
      </c>
      <c r="AO164" s="47" t="s">
        <v>276</v>
      </c>
      <c r="AP164" s="48">
        <f>L2+(156*L4)</f>
        <v>157</v>
      </c>
    </row>
    <row r="165" spans="40:42" x14ac:dyDescent="0.2">
      <c r="AN165" s="46" t="s">
        <v>23</v>
      </c>
      <c r="AO165" s="47" t="s">
        <v>276</v>
      </c>
      <c r="AP165" s="48">
        <f>L2+(157*L4)</f>
        <v>158</v>
      </c>
    </row>
    <row r="166" spans="40:42" x14ac:dyDescent="0.2">
      <c r="AN166" s="46" t="s">
        <v>121</v>
      </c>
      <c r="AO166" s="47" t="s">
        <v>276</v>
      </c>
      <c r="AP166" s="48">
        <f>L2+(158*L4)</f>
        <v>159</v>
      </c>
    </row>
    <row r="167" spans="40:42" x14ac:dyDescent="0.2">
      <c r="AN167" s="46" t="s">
        <v>162</v>
      </c>
      <c r="AO167" s="47" t="s">
        <v>276</v>
      </c>
      <c r="AP167" s="48">
        <f>L2+(159*L4)</f>
        <v>160</v>
      </c>
    </row>
    <row r="168" spans="40:42" x14ac:dyDescent="0.2">
      <c r="AN168" s="46" t="s">
        <v>206</v>
      </c>
      <c r="AO168" s="47" t="s">
        <v>276</v>
      </c>
      <c r="AP168" s="48">
        <f>L2+(160*L4)</f>
        <v>161</v>
      </c>
    </row>
    <row r="169" spans="40:42" x14ac:dyDescent="0.2">
      <c r="AN169" s="46" t="s">
        <v>41</v>
      </c>
      <c r="AO169" s="47" t="s">
        <v>276</v>
      </c>
      <c r="AP169" s="48">
        <f>L2+(161*L4)</f>
        <v>162</v>
      </c>
    </row>
    <row r="170" spans="40:42" x14ac:dyDescent="0.2">
      <c r="AN170" s="46" t="s">
        <v>76</v>
      </c>
      <c r="AO170" s="47" t="s">
        <v>276</v>
      </c>
      <c r="AP170" s="48">
        <f>L2+(162*L4)</f>
        <v>163</v>
      </c>
    </row>
    <row r="171" spans="40:42" x14ac:dyDescent="0.2">
      <c r="AN171" s="46" t="s">
        <v>179</v>
      </c>
      <c r="AO171" s="47" t="s">
        <v>276</v>
      </c>
      <c r="AP171" s="48">
        <f>L2+(163*L4)</f>
        <v>164</v>
      </c>
    </row>
    <row r="172" spans="40:42" x14ac:dyDescent="0.2">
      <c r="AN172" s="46" t="s">
        <v>102</v>
      </c>
      <c r="AO172" s="47" t="s">
        <v>276</v>
      </c>
      <c r="AP172" s="48">
        <f>L2+(164*L4)</f>
        <v>165</v>
      </c>
    </row>
    <row r="173" spans="40:42" x14ac:dyDescent="0.2">
      <c r="AN173" s="46" t="s">
        <v>141</v>
      </c>
      <c r="AO173" s="47" t="s">
        <v>276</v>
      </c>
      <c r="AP173" s="48">
        <f>L2+(165*L4)</f>
        <v>166</v>
      </c>
    </row>
    <row r="174" spans="40:42" x14ac:dyDescent="0.2">
      <c r="AN174" s="46" t="s">
        <v>239</v>
      </c>
      <c r="AO174" s="47" t="s">
        <v>276</v>
      </c>
      <c r="AP174" s="48">
        <f>L2+(166*L4)</f>
        <v>167</v>
      </c>
    </row>
    <row r="175" spans="40:42" x14ac:dyDescent="0.2">
      <c r="AN175" s="46" t="s">
        <v>12</v>
      </c>
      <c r="AO175" s="47" t="s">
        <v>276</v>
      </c>
      <c r="AP175" s="48">
        <f>L2+(167*L4)</f>
        <v>168</v>
      </c>
    </row>
    <row r="176" spans="40:42" x14ac:dyDescent="0.2">
      <c r="AN176" s="46" t="s">
        <v>27</v>
      </c>
      <c r="AO176" s="47" t="s">
        <v>276</v>
      </c>
      <c r="AP176" s="48">
        <f>L2+(168*L4)</f>
        <v>169</v>
      </c>
    </row>
    <row r="177" spans="40:42" x14ac:dyDescent="0.2">
      <c r="AN177" s="46" t="s">
        <v>256</v>
      </c>
      <c r="AO177" s="47" t="s">
        <v>276</v>
      </c>
      <c r="AP177" s="48">
        <f>L2+(169*L4)</f>
        <v>170</v>
      </c>
    </row>
    <row r="178" spans="40:42" x14ac:dyDescent="0.2">
      <c r="AN178" s="46" t="s">
        <v>158</v>
      </c>
      <c r="AO178" s="47" t="s">
        <v>276</v>
      </c>
      <c r="AP178" s="48">
        <f>L2+(170*L4)</f>
        <v>171</v>
      </c>
    </row>
    <row r="179" spans="40:42" x14ac:dyDescent="0.2">
      <c r="AN179" s="46" t="s">
        <v>117</v>
      </c>
      <c r="AO179" s="47" t="s">
        <v>276</v>
      </c>
      <c r="AP179" s="48">
        <f>L2+(171*L4)</f>
        <v>172</v>
      </c>
    </row>
    <row r="180" spans="40:42" x14ac:dyDescent="0.2">
      <c r="AN180" s="46" t="s">
        <v>195</v>
      </c>
      <c r="AO180" s="47" t="s">
        <v>276</v>
      </c>
      <c r="AP180" s="48">
        <f>L2+(172*L4)</f>
        <v>173</v>
      </c>
    </row>
    <row r="181" spans="40:42" x14ac:dyDescent="0.2">
      <c r="AN181" s="46" t="s">
        <v>91</v>
      </c>
      <c r="AO181" s="47" t="s">
        <v>276</v>
      </c>
      <c r="AP181" s="48">
        <f>L2+(173*L4)</f>
        <v>174</v>
      </c>
    </row>
    <row r="182" spans="40:42" x14ac:dyDescent="0.2">
      <c r="AN182" s="46" t="s">
        <v>56</v>
      </c>
      <c r="AO182" s="47" t="s">
        <v>276</v>
      </c>
      <c r="AP182" s="48">
        <f>L2+(174*L4)</f>
        <v>175</v>
      </c>
    </row>
    <row r="183" spans="40:42" x14ac:dyDescent="0.2">
      <c r="AN183" s="46" t="s">
        <v>222</v>
      </c>
      <c r="AO183" s="47" t="s">
        <v>276</v>
      </c>
      <c r="AP183" s="48">
        <f>L2+(175*L4)</f>
        <v>176</v>
      </c>
    </row>
    <row r="184" spans="40:42" x14ac:dyDescent="0.2">
      <c r="AN184" s="46" t="s">
        <v>100</v>
      </c>
      <c r="AO184" s="47" t="s">
        <v>276</v>
      </c>
      <c r="AP184" s="48">
        <f>L2+(176*L4)</f>
        <v>177</v>
      </c>
    </row>
    <row r="185" spans="40:42" x14ac:dyDescent="0.2">
      <c r="AN185" s="46" t="s">
        <v>186</v>
      </c>
      <c r="AO185" s="47" t="s">
        <v>276</v>
      </c>
      <c r="AP185" s="48">
        <f>L2+(177*L4)</f>
        <v>178</v>
      </c>
    </row>
    <row r="186" spans="40:42" x14ac:dyDescent="0.2">
      <c r="AN186" s="46" t="s">
        <v>213</v>
      </c>
      <c r="AO186" s="47" t="s">
        <v>276</v>
      </c>
      <c r="AP186" s="48">
        <f>L2+(178*L4)</f>
        <v>179</v>
      </c>
    </row>
    <row r="187" spans="40:42" x14ac:dyDescent="0.2">
      <c r="AN187" s="46" t="s">
        <v>65</v>
      </c>
      <c r="AO187" s="47" t="s">
        <v>276</v>
      </c>
      <c r="AP187" s="48">
        <f>L2+(179*L4)</f>
        <v>180</v>
      </c>
    </row>
    <row r="188" spans="40:42" x14ac:dyDescent="0.2">
      <c r="AN188" s="46" t="s">
        <v>247</v>
      </c>
      <c r="AO188" s="47" t="s">
        <v>276</v>
      </c>
      <c r="AP188" s="48">
        <f>L2+(180*L4)</f>
        <v>181</v>
      </c>
    </row>
    <row r="189" spans="40:42" x14ac:dyDescent="0.2">
      <c r="AN189" s="46" t="s">
        <v>36</v>
      </c>
      <c r="AO189" s="47" t="s">
        <v>276</v>
      </c>
      <c r="AP189" s="48">
        <f>L2+(181*L4)</f>
        <v>182</v>
      </c>
    </row>
    <row r="190" spans="40:42" x14ac:dyDescent="0.2">
      <c r="AN190" s="46" t="s">
        <v>126</v>
      </c>
      <c r="AO190" s="47" t="s">
        <v>276</v>
      </c>
      <c r="AP190" s="48">
        <f>L2+(182*L4)</f>
        <v>183</v>
      </c>
    </row>
    <row r="191" spans="40:42" x14ac:dyDescent="0.2">
      <c r="AN191" s="46" t="s">
        <v>149</v>
      </c>
      <c r="AO191" s="47" t="s">
        <v>276</v>
      </c>
      <c r="AP191" s="48">
        <f>L2+(183*L4)</f>
        <v>184</v>
      </c>
    </row>
    <row r="192" spans="40:42" x14ac:dyDescent="0.2">
      <c r="AN192" s="46" t="s">
        <v>134</v>
      </c>
      <c r="AO192" s="47" t="s">
        <v>276</v>
      </c>
      <c r="AP192" s="48">
        <f>L2+(184*L4)</f>
        <v>185</v>
      </c>
    </row>
    <row r="193" spans="40:42" x14ac:dyDescent="0.2">
      <c r="AN193" s="46" t="s">
        <v>109</v>
      </c>
      <c r="AO193" s="47" t="s">
        <v>276</v>
      </c>
      <c r="AP193" s="48">
        <f>L2+(185*L4)</f>
        <v>186</v>
      </c>
    </row>
    <row r="194" spans="40:42" x14ac:dyDescent="0.2">
      <c r="AN194" s="46" t="s">
        <v>19</v>
      </c>
      <c r="AO194" s="47" t="s">
        <v>276</v>
      </c>
      <c r="AP194" s="48">
        <f>L2+(186*L4)</f>
        <v>187</v>
      </c>
    </row>
    <row r="195" spans="40:42" x14ac:dyDescent="0.2">
      <c r="AN195" s="46" t="s">
        <v>232</v>
      </c>
      <c r="AO195" s="47" t="s">
        <v>276</v>
      </c>
      <c r="AP195" s="48">
        <f>L2+(187*L4)</f>
        <v>188</v>
      </c>
    </row>
    <row r="196" spans="40:42" x14ac:dyDescent="0.2">
      <c r="AN196" s="46" t="s">
        <v>48</v>
      </c>
      <c r="AO196" s="47" t="s">
        <v>276</v>
      </c>
      <c r="AP196" s="48">
        <f>L2+(188*L4)</f>
        <v>189</v>
      </c>
    </row>
    <row r="197" spans="40:42" x14ac:dyDescent="0.2">
      <c r="AN197" s="46" t="s">
        <v>199</v>
      </c>
      <c r="AO197" s="47" t="s">
        <v>276</v>
      </c>
      <c r="AP197" s="48">
        <f>L2+(189*L4)</f>
        <v>190</v>
      </c>
    </row>
    <row r="198" spans="40:42" x14ac:dyDescent="0.2">
      <c r="AN198" s="46" t="s">
        <v>172</v>
      </c>
      <c r="AO198" s="47" t="s">
        <v>276</v>
      </c>
      <c r="AP198" s="48">
        <f>L2+(190*L4)</f>
        <v>191</v>
      </c>
    </row>
    <row r="199" spans="40:42" x14ac:dyDescent="0.2">
      <c r="AN199" s="46" t="s">
        <v>83</v>
      </c>
      <c r="AO199" s="47" t="s">
        <v>276</v>
      </c>
      <c r="AP199" s="48">
        <f>L2+(191*L4)</f>
        <v>192</v>
      </c>
    </row>
    <row r="200" spans="40:42" x14ac:dyDescent="0.2">
      <c r="AN200" s="46" t="s">
        <v>173</v>
      </c>
      <c r="AO200" s="47" t="s">
        <v>276</v>
      </c>
      <c r="AP200" s="48">
        <f>L2+(192*L4)</f>
        <v>193</v>
      </c>
    </row>
    <row r="201" spans="40:42" x14ac:dyDescent="0.2">
      <c r="AN201" s="46" t="s">
        <v>71</v>
      </c>
      <c r="AO201" s="47" t="s">
        <v>276</v>
      </c>
      <c r="AP201" s="48">
        <f>L2+(193*L4)</f>
        <v>194</v>
      </c>
    </row>
    <row r="202" spans="40:42" x14ac:dyDescent="0.2">
      <c r="AN202" s="46" t="s">
        <v>43</v>
      </c>
      <c r="AO202" s="47" t="s">
        <v>276</v>
      </c>
      <c r="AP202" s="48">
        <f>L2+(194*L4)</f>
        <v>195</v>
      </c>
    </row>
    <row r="203" spans="40:42" x14ac:dyDescent="0.2">
      <c r="AN203" s="46" t="s">
        <v>207</v>
      </c>
      <c r="AO203" s="47" t="s">
        <v>276</v>
      </c>
      <c r="AP203" s="48">
        <f>L2+(195*L4)</f>
        <v>196</v>
      </c>
    </row>
    <row r="204" spans="40:42" x14ac:dyDescent="0.2">
      <c r="AN204" s="46" t="s">
        <v>10</v>
      </c>
      <c r="AO204" s="47" t="s">
        <v>276</v>
      </c>
      <c r="AP204" s="48">
        <f>L2+(196*L4)</f>
        <v>197</v>
      </c>
    </row>
    <row r="205" spans="40:42" x14ac:dyDescent="0.2">
      <c r="AN205" s="46" t="s">
        <v>237</v>
      </c>
      <c r="AO205" s="47" t="s">
        <v>276</v>
      </c>
      <c r="AP205" s="48">
        <f>L2+(197*L4)</f>
        <v>198</v>
      </c>
    </row>
    <row r="206" spans="40:42" x14ac:dyDescent="0.2">
      <c r="AN206" s="46" t="s">
        <v>147</v>
      </c>
      <c r="AO206" s="47" t="s">
        <v>276</v>
      </c>
      <c r="AP206" s="48">
        <f>L2+(198*L4)</f>
        <v>199</v>
      </c>
    </row>
    <row r="207" spans="40:42" x14ac:dyDescent="0.2">
      <c r="AN207" s="46" t="s">
        <v>108</v>
      </c>
      <c r="AO207" s="47" t="s">
        <v>276</v>
      </c>
      <c r="AP207" s="48">
        <f>L2+(199*L4)</f>
        <v>200</v>
      </c>
    </row>
    <row r="208" spans="40:42" x14ac:dyDescent="0.2">
      <c r="AN208" s="46" t="s">
        <v>123</v>
      </c>
      <c r="AO208" s="47" t="s">
        <v>276</v>
      </c>
      <c r="AP208" s="48">
        <f>L2+(200*L4)</f>
        <v>201</v>
      </c>
    </row>
    <row r="209" spans="40:42" x14ac:dyDescent="0.2">
      <c r="AN209" s="46" t="s">
        <v>164</v>
      </c>
      <c r="AO209" s="47" t="s">
        <v>276</v>
      </c>
      <c r="AP209" s="48">
        <f>L2+(201*L4)</f>
        <v>202</v>
      </c>
    </row>
    <row r="210" spans="40:42" x14ac:dyDescent="0.2">
      <c r="AN210" s="46" t="s">
        <v>254</v>
      </c>
      <c r="AO210" s="47" t="s">
        <v>276</v>
      </c>
      <c r="AP210" s="48">
        <f>L2+(202*L4)</f>
        <v>203</v>
      </c>
    </row>
    <row r="211" spans="40:42" x14ac:dyDescent="0.2">
      <c r="AN211" s="46" t="s">
        <v>25</v>
      </c>
      <c r="AO211" s="47" t="s">
        <v>276</v>
      </c>
      <c r="AP211" s="48">
        <f>L2+(203*L4)</f>
        <v>204</v>
      </c>
    </row>
    <row r="212" spans="40:42" x14ac:dyDescent="0.2">
      <c r="AN212" s="46" t="s">
        <v>224</v>
      </c>
      <c r="AO212" s="47" t="s">
        <v>276</v>
      </c>
      <c r="AP212" s="48">
        <f>L2+(204*L4)</f>
        <v>205</v>
      </c>
    </row>
    <row r="213" spans="40:42" x14ac:dyDescent="0.2">
      <c r="AN213" s="46" t="s">
        <v>58</v>
      </c>
      <c r="AO213" s="47" t="s">
        <v>276</v>
      </c>
      <c r="AP213" s="48">
        <f>L2+(205*L4)</f>
        <v>206</v>
      </c>
    </row>
    <row r="214" spans="40:42" x14ac:dyDescent="0.2">
      <c r="AN214" s="46" t="s">
        <v>85</v>
      </c>
      <c r="AO214" s="47" t="s">
        <v>276</v>
      </c>
      <c r="AP214" s="48">
        <f>L2+(206*L4)</f>
        <v>207</v>
      </c>
    </row>
    <row r="215" spans="40:42" x14ac:dyDescent="0.2">
      <c r="AN215" s="46" t="s">
        <v>189</v>
      </c>
      <c r="AO215" s="47" t="s">
        <v>276</v>
      </c>
      <c r="AP215" s="48">
        <f>L2+(207*L4)</f>
        <v>208</v>
      </c>
    </row>
    <row r="216" spans="40:42" x14ac:dyDescent="0.2">
      <c r="AN216" s="46" t="s">
        <v>67</v>
      </c>
      <c r="AO216" s="47" t="s">
        <v>276</v>
      </c>
      <c r="AP216" s="48">
        <f>L2+(208*L4)</f>
        <v>209</v>
      </c>
    </row>
    <row r="217" spans="40:42" x14ac:dyDescent="0.2">
      <c r="AN217" s="46" t="s">
        <v>215</v>
      </c>
      <c r="AO217" s="47" t="s">
        <v>276</v>
      </c>
      <c r="AP217" s="48">
        <f>L2+(209*L4)</f>
        <v>210</v>
      </c>
    </row>
    <row r="218" spans="40:42" x14ac:dyDescent="0.2">
      <c r="AN218" s="46" t="s">
        <v>180</v>
      </c>
      <c r="AO218" s="47" t="s">
        <v>276</v>
      </c>
      <c r="AP218" s="48">
        <f>L2+(210*L4)</f>
        <v>211</v>
      </c>
    </row>
    <row r="219" spans="40:42" x14ac:dyDescent="0.2">
      <c r="AN219" s="46" t="s">
        <v>94</v>
      </c>
      <c r="AO219" s="47" t="s">
        <v>276</v>
      </c>
      <c r="AP219" s="48">
        <f>L2+(211*L4)</f>
        <v>212</v>
      </c>
    </row>
    <row r="220" spans="40:42" x14ac:dyDescent="0.2">
      <c r="AN220" s="46" t="s">
        <v>155</v>
      </c>
      <c r="AO220" s="47" t="s">
        <v>276</v>
      </c>
      <c r="AP220" s="48">
        <f>L2+(212*L4)</f>
        <v>213</v>
      </c>
    </row>
    <row r="221" spans="40:42" x14ac:dyDescent="0.2">
      <c r="AN221" s="46" t="s">
        <v>132</v>
      </c>
      <c r="AO221" s="47" t="s">
        <v>276</v>
      </c>
      <c r="AP221" s="48">
        <f>L2+(213*L4)</f>
        <v>214</v>
      </c>
    </row>
    <row r="222" spans="40:42" x14ac:dyDescent="0.2">
      <c r="AN222" s="46" t="s">
        <v>34</v>
      </c>
      <c r="AO222" s="47" t="s">
        <v>276</v>
      </c>
      <c r="AP222" s="48">
        <f>L2+(214*L4)</f>
        <v>215</v>
      </c>
    </row>
    <row r="223" spans="40:42" x14ac:dyDescent="0.2">
      <c r="AN223" s="46" t="s">
        <v>245</v>
      </c>
      <c r="AO223" s="47" t="s">
        <v>276</v>
      </c>
      <c r="AP223" s="48">
        <f>L2+(215*L4)</f>
        <v>216</v>
      </c>
    </row>
    <row r="224" spans="40:42" x14ac:dyDescent="0.2">
      <c r="AN224" s="46" t="s">
        <v>230</v>
      </c>
      <c r="AO224" s="47" t="s">
        <v>276</v>
      </c>
      <c r="AP224" s="48">
        <f>L2+(216*L4)</f>
        <v>217</v>
      </c>
    </row>
    <row r="225" spans="40:42" x14ac:dyDescent="0.2">
      <c r="AN225" s="46" t="s">
        <v>17</v>
      </c>
      <c r="AO225" s="47" t="s">
        <v>276</v>
      </c>
      <c r="AP225" s="48">
        <f>L2+(217*L4)</f>
        <v>218</v>
      </c>
    </row>
    <row r="226" spans="40:42" x14ac:dyDescent="0.2">
      <c r="AN226" s="46" t="s">
        <v>115</v>
      </c>
      <c r="AO226" s="47" t="s">
        <v>276</v>
      </c>
      <c r="AP226" s="48">
        <f>L2+(218*L4)</f>
        <v>219</v>
      </c>
    </row>
    <row r="227" spans="40:42" x14ac:dyDescent="0.2">
      <c r="AN227" s="46" t="s">
        <v>140</v>
      </c>
      <c r="AO227" s="47" t="s">
        <v>276</v>
      </c>
      <c r="AP227" s="48">
        <f>L2+(219*L4)</f>
        <v>220</v>
      </c>
    </row>
    <row r="228" spans="40:42" x14ac:dyDescent="0.2">
      <c r="AN228" s="46" t="s">
        <v>77</v>
      </c>
      <c r="AO228" s="47" t="s">
        <v>276</v>
      </c>
      <c r="AP228" s="48">
        <f>L2+(220*L4)</f>
        <v>221</v>
      </c>
    </row>
    <row r="229" spans="40:42" x14ac:dyDescent="0.2">
      <c r="AN229" s="46" t="s">
        <v>166</v>
      </c>
      <c r="AO229" s="47" t="s">
        <v>276</v>
      </c>
      <c r="AP229" s="48">
        <f>L2+(221*L4)</f>
        <v>222</v>
      </c>
    </row>
    <row r="230" spans="40:42" x14ac:dyDescent="0.2">
      <c r="AN230" s="46" t="s">
        <v>201</v>
      </c>
      <c r="AO230" s="47" t="s">
        <v>276</v>
      </c>
      <c r="AP230" s="48">
        <f>L2+(222*L4)</f>
        <v>223</v>
      </c>
    </row>
    <row r="231" spans="40:42" x14ac:dyDescent="0.2">
      <c r="AN231" s="46" t="s">
        <v>50</v>
      </c>
      <c r="AO231" s="47" t="s">
        <v>276</v>
      </c>
      <c r="AP231" s="48">
        <f>L2+(223*L4)</f>
        <v>224</v>
      </c>
    </row>
    <row r="232" spans="40:42" x14ac:dyDescent="0.2">
      <c r="AN232" s="46" t="s">
        <v>128</v>
      </c>
      <c r="AO232" s="47" t="s">
        <v>276</v>
      </c>
      <c r="AP232" s="48">
        <f>L2+(224*L4)</f>
        <v>225</v>
      </c>
    </row>
    <row r="233" spans="40:42" x14ac:dyDescent="0.2">
      <c r="AN233" s="46" t="s">
        <v>151</v>
      </c>
      <c r="AO233" s="47" t="s">
        <v>276</v>
      </c>
      <c r="AP233" s="48">
        <f>L2+(225*L4)</f>
        <v>226</v>
      </c>
    </row>
    <row r="234" spans="40:42" x14ac:dyDescent="0.2">
      <c r="AN234" s="46" t="s">
        <v>249</v>
      </c>
      <c r="AO234" s="47" t="s">
        <v>276</v>
      </c>
      <c r="AP234" s="48">
        <f>L2+(226*L4)</f>
        <v>227</v>
      </c>
    </row>
    <row r="235" spans="40:42" x14ac:dyDescent="0.2">
      <c r="AN235" s="46" t="s">
        <v>38</v>
      </c>
      <c r="AO235" s="47" t="s">
        <v>276</v>
      </c>
      <c r="AP235" s="48">
        <f>L2+(227*L4)</f>
        <v>228</v>
      </c>
    </row>
    <row r="236" spans="40:42" x14ac:dyDescent="0.2">
      <c r="AN236" s="46" t="s">
        <v>211</v>
      </c>
      <c r="AO236" s="47" t="s">
        <v>276</v>
      </c>
      <c r="AP236" s="48">
        <f>L2+(228*L4)</f>
        <v>229</v>
      </c>
    </row>
    <row r="237" spans="40:42" x14ac:dyDescent="0.2">
      <c r="AN237" s="46" t="s">
        <v>63</v>
      </c>
      <c r="AO237" s="47" t="s">
        <v>276</v>
      </c>
      <c r="AP237" s="48">
        <f>L2+(229*L4)</f>
        <v>230</v>
      </c>
    </row>
    <row r="238" spans="40:42" x14ac:dyDescent="0.2">
      <c r="AN238" s="46" t="s">
        <v>98</v>
      </c>
      <c r="AO238" s="47" t="s">
        <v>276</v>
      </c>
      <c r="AP238" s="48">
        <f>L2+(230*L4)</f>
        <v>231</v>
      </c>
    </row>
    <row r="239" spans="40:42" x14ac:dyDescent="0.2">
      <c r="AN239" s="46" t="s">
        <v>184</v>
      </c>
      <c r="AO239" s="47" t="s">
        <v>276</v>
      </c>
      <c r="AP239" s="48">
        <f>L2+(231*L4)</f>
        <v>232</v>
      </c>
    </row>
    <row r="240" spans="40:42" x14ac:dyDescent="0.2">
      <c r="AN240" s="46" t="s">
        <v>170</v>
      </c>
      <c r="AO240" s="47" t="s">
        <v>276</v>
      </c>
      <c r="AP240" s="48">
        <f>L2+(232*L4)</f>
        <v>233</v>
      </c>
    </row>
    <row r="241" spans="40:42" x14ac:dyDescent="0.2">
      <c r="AN241" s="46" t="s">
        <v>81</v>
      </c>
      <c r="AO241" s="47" t="s">
        <v>276</v>
      </c>
      <c r="AP241" s="48">
        <f>L2+(233*L4)</f>
        <v>234</v>
      </c>
    </row>
    <row r="242" spans="40:42" x14ac:dyDescent="0.2">
      <c r="AN242" s="46" t="s">
        <v>46</v>
      </c>
      <c r="AO242" s="47" t="s">
        <v>276</v>
      </c>
      <c r="AP242" s="48">
        <f>L2+(234*L4)</f>
        <v>235</v>
      </c>
    </row>
    <row r="243" spans="40:42" x14ac:dyDescent="0.2">
      <c r="AN243" s="46" t="s">
        <v>197</v>
      </c>
      <c r="AO243" s="47" t="s">
        <v>276</v>
      </c>
      <c r="AP243" s="48">
        <f>L2+(235*L4)</f>
        <v>236</v>
      </c>
    </row>
    <row r="244" spans="40:42" x14ac:dyDescent="0.2">
      <c r="AN244" s="46" t="s">
        <v>21</v>
      </c>
      <c r="AO244" s="47" t="s">
        <v>276</v>
      </c>
      <c r="AP244" s="48">
        <f>L2+(236*L4)</f>
        <v>237</v>
      </c>
    </row>
    <row r="245" spans="40:42" x14ac:dyDescent="0.2">
      <c r="AN245" s="46" t="s">
        <v>234</v>
      </c>
      <c r="AO245" s="47" t="s">
        <v>276</v>
      </c>
      <c r="AP245" s="48">
        <f>L2+(237*L4)</f>
        <v>238</v>
      </c>
    </row>
    <row r="246" spans="40:42" x14ac:dyDescent="0.2">
      <c r="AN246" s="46" t="s">
        <v>136</v>
      </c>
      <c r="AO246" s="47" t="s">
        <v>276</v>
      </c>
      <c r="AP246" s="48">
        <f>L2+(238*L4)</f>
        <v>239</v>
      </c>
    </row>
    <row r="247" spans="40:42" x14ac:dyDescent="0.2">
      <c r="AN247" s="46" t="s">
        <v>111</v>
      </c>
      <c r="AO247" s="47" t="s">
        <v>276</v>
      </c>
      <c r="AP247" s="48">
        <f>L2+(239*L4)</f>
        <v>240</v>
      </c>
    </row>
    <row r="248" spans="40:42" x14ac:dyDescent="0.2">
      <c r="AN248" s="46" t="s">
        <v>241</v>
      </c>
      <c r="AO248" s="47" t="s">
        <v>276</v>
      </c>
      <c r="AP248" s="48">
        <f>L2+(240*L4)</f>
        <v>241</v>
      </c>
    </row>
    <row r="249" spans="40:42" x14ac:dyDescent="0.2">
      <c r="AN249" s="46" t="s">
        <v>14</v>
      </c>
      <c r="AO249" s="47" t="s">
        <v>276</v>
      </c>
      <c r="AP249" s="48">
        <f>L2+(241*L4)</f>
        <v>242</v>
      </c>
    </row>
    <row r="250" spans="40:42" x14ac:dyDescent="0.2">
      <c r="AN250" s="46" t="s">
        <v>104</v>
      </c>
      <c r="AO250" s="47" t="s">
        <v>276</v>
      </c>
      <c r="AP250" s="48">
        <f>L2+(242*L4)</f>
        <v>243</v>
      </c>
    </row>
    <row r="251" spans="40:42" x14ac:dyDescent="0.2">
      <c r="AN251" s="46" t="s">
        <v>143</v>
      </c>
      <c r="AO251" s="47" t="s">
        <v>276</v>
      </c>
      <c r="AP251" s="48">
        <f>L2+(243*L4)</f>
        <v>244</v>
      </c>
    </row>
    <row r="252" spans="40:42" x14ac:dyDescent="0.2">
      <c r="AN252" s="46" t="s">
        <v>75</v>
      </c>
      <c r="AO252" s="47" t="s">
        <v>276</v>
      </c>
      <c r="AP252" s="48">
        <f>L2+(244*L4)</f>
        <v>245</v>
      </c>
    </row>
    <row r="253" spans="40:42" x14ac:dyDescent="0.2">
      <c r="AN253" s="46" t="s">
        <v>177</v>
      </c>
      <c r="AO253" s="47" t="s">
        <v>276</v>
      </c>
      <c r="AP253" s="48">
        <f>L2+(245*L4)</f>
        <v>246</v>
      </c>
    </row>
    <row r="254" spans="40:42" x14ac:dyDescent="0.2">
      <c r="AN254" s="46" t="s">
        <v>204</v>
      </c>
      <c r="AO254" s="47" t="s">
        <v>276</v>
      </c>
      <c r="AP254" s="48">
        <f>L2+(246*L4)</f>
        <v>247</v>
      </c>
    </row>
    <row r="255" spans="40:42" x14ac:dyDescent="0.2">
      <c r="AN255" s="46" t="s">
        <v>40</v>
      </c>
      <c r="AO255" s="47" t="s">
        <v>276</v>
      </c>
      <c r="AP255" s="48">
        <f>L2+(247*L4)</f>
        <v>248</v>
      </c>
    </row>
    <row r="256" spans="40:42" x14ac:dyDescent="0.2">
      <c r="AN256" s="46" t="s">
        <v>54</v>
      </c>
      <c r="AO256" s="47" t="s">
        <v>276</v>
      </c>
      <c r="AP256" s="48">
        <f>L2+(248*L4)</f>
        <v>249</v>
      </c>
    </row>
    <row r="257" spans="40:42" x14ac:dyDescent="0.2">
      <c r="AN257" s="46" t="s">
        <v>220</v>
      </c>
      <c r="AO257" s="47" t="s">
        <v>276</v>
      </c>
      <c r="AP257" s="48">
        <f>L2+(249*L4)</f>
        <v>250</v>
      </c>
    </row>
    <row r="258" spans="40:42" x14ac:dyDescent="0.2">
      <c r="AN258" s="46" t="s">
        <v>193</v>
      </c>
      <c r="AO258" s="47" t="s">
        <v>276</v>
      </c>
      <c r="AP258" s="48">
        <f>L2+(250*L4)</f>
        <v>251</v>
      </c>
    </row>
    <row r="259" spans="40:42" x14ac:dyDescent="0.2">
      <c r="AN259" s="46" t="s">
        <v>89</v>
      </c>
      <c r="AO259" s="47" t="s">
        <v>276</v>
      </c>
      <c r="AP259" s="48">
        <f>L2+(251*L4)</f>
        <v>252</v>
      </c>
    </row>
    <row r="260" spans="40:42" x14ac:dyDescent="0.2">
      <c r="AN260" s="46" t="s">
        <v>160</v>
      </c>
      <c r="AO260" s="47" t="s">
        <v>276</v>
      </c>
      <c r="AP260" s="48">
        <f>L2+(252*L4)</f>
        <v>253</v>
      </c>
    </row>
    <row r="261" spans="40:42" x14ac:dyDescent="0.2">
      <c r="AN261" s="46" t="s">
        <v>119</v>
      </c>
      <c r="AO261" s="47" t="s">
        <v>276</v>
      </c>
      <c r="AP261" s="48">
        <f>L2+(253*L4)</f>
        <v>254</v>
      </c>
    </row>
    <row r="262" spans="40:42" x14ac:dyDescent="0.2">
      <c r="AN262" s="46" t="s">
        <v>29</v>
      </c>
      <c r="AO262" s="47" t="s">
        <v>276</v>
      </c>
      <c r="AP262" s="48">
        <f>L2+(254*L4)</f>
        <v>255</v>
      </c>
    </row>
    <row r="263" spans="40:42" x14ac:dyDescent="0.2">
      <c r="AN263" s="49" t="s">
        <v>258</v>
      </c>
      <c r="AO263" s="50" t="s">
        <v>276</v>
      </c>
      <c r="AP263" s="51">
        <f>L2+(255*L4)</f>
        <v>256</v>
      </c>
    </row>
    <row r="264" spans="40:42" x14ac:dyDescent="0.2">
      <c r="AN264" s="41"/>
      <c r="AO264" s="38"/>
      <c r="AP264" s="35"/>
    </row>
    <row r="265" spans="40:42" x14ac:dyDescent="0.2">
      <c r="AN265" s="36"/>
      <c r="AO265" s="37"/>
      <c r="AP265" s="37"/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R79:S94 R55:S70 R31:S46 B23:P24 R7:S22 Q23:Q24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BCF84-913C-47F1-8BCF-257FF413EF9B}">
  <sheetPr>
    <tabColor rgb="FFFFFF00"/>
  </sheetPr>
  <dimension ref="A1:AP263"/>
  <sheetViews>
    <sheetView workbookViewId="0">
      <pane xSplit="1" ySplit="6" topLeftCell="B7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18" width="7.7109375" style="2" customWidth="1"/>
    <col min="19" max="19" width="8.7109375" style="2" customWidth="1"/>
    <col min="20" max="20" width="9.7109375" style="2" customWidth="1"/>
    <col min="21" max="21" width="7.7109375" style="2" customWidth="1"/>
    <col min="22" max="38" width="5.7109375" style="2" customWidth="1"/>
    <col min="39" max="39" width="9.140625" style="2"/>
    <col min="40" max="40" width="4.7109375" style="42" customWidth="1"/>
    <col min="41" max="41" width="4.7109375" style="2" customWidth="1"/>
    <col min="42" max="42" width="5.7109375" style="2" customWidth="1"/>
    <col min="43" max="16384" width="9.140625" style="2"/>
  </cols>
  <sheetData>
    <row r="1" spans="1:42" s="1" customFormat="1" ht="21" x14ac:dyDescent="0.35">
      <c r="A1" s="26"/>
      <c r="B1" s="28" t="s">
        <v>324</v>
      </c>
      <c r="C1" s="27"/>
      <c r="D1" s="27"/>
      <c r="E1" s="27"/>
      <c r="F1" s="27"/>
      <c r="G1" s="27"/>
      <c r="H1" s="27"/>
      <c r="I1" s="27"/>
      <c r="J1" s="26"/>
      <c r="K1" s="31"/>
      <c r="L1" s="31"/>
      <c r="M1" s="32"/>
      <c r="N1" s="32"/>
      <c r="O1" s="33"/>
      <c r="P1" s="19"/>
      <c r="Q1" s="19"/>
      <c r="R1" s="19"/>
      <c r="S1" s="19"/>
      <c r="T1" s="19"/>
      <c r="U1" s="19"/>
      <c r="V1" s="19"/>
      <c r="W1" s="19"/>
      <c r="X1" s="19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N1" s="39"/>
    </row>
    <row r="2" spans="1:42" x14ac:dyDescent="0.2">
      <c r="A2" s="26"/>
      <c r="B2" s="29" t="s">
        <v>323</v>
      </c>
      <c r="C2" s="27"/>
      <c r="D2" s="27"/>
      <c r="E2" s="27"/>
      <c r="F2" s="27"/>
      <c r="G2" s="27"/>
      <c r="H2" s="27"/>
      <c r="I2" s="27"/>
      <c r="J2" s="27"/>
      <c r="K2" s="20" t="s">
        <v>264</v>
      </c>
      <c r="L2" s="21">
        <v>1</v>
      </c>
      <c r="M2" s="19"/>
      <c r="N2" s="22" t="s">
        <v>265</v>
      </c>
      <c r="O2" s="19"/>
      <c r="P2" s="23" t="s">
        <v>266</v>
      </c>
      <c r="Q2" s="23"/>
      <c r="R2" s="20" t="s">
        <v>270</v>
      </c>
      <c r="S2" s="43">
        <f>SUM(AP8:AP263)/Z2</f>
        <v>2056</v>
      </c>
      <c r="T2" s="19"/>
      <c r="U2" s="19" t="s">
        <v>271</v>
      </c>
      <c r="V2" s="19"/>
      <c r="W2" s="19"/>
      <c r="X2" s="19"/>
      <c r="Y2" s="32" t="s">
        <v>275</v>
      </c>
      <c r="Z2" s="33">
        <v>16</v>
      </c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34"/>
      <c r="AN2" s="40"/>
      <c r="AO2" s="35"/>
    </row>
    <row r="3" spans="1:42" x14ac:dyDescent="0.2">
      <c r="A3" s="26"/>
      <c r="B3" s="29"/>
      <c r="C3" s="27"/>
      <c r="D3" s="27"/>
      <c r="E3" s="27"/>
      <c r="F3" s="27"/>
      <c r="G3" s="27"/>
      <c r="H3" s="31" t="s">
        <v>274</v>
      </c>
      <c r="I3" s="31"/>
      <c r="J3" s="27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34"/>
      <c r="AN3" s="40"/>
      <c r="AO3" s="35"/>
    </row>
    <row r="4" spans="1:42" x14ac:dyDescent="0.2">
      <c r="A4" s="26"/>
      <c r="B4" s="30"/>
      <c r="C4" s="27"/>
      <c r="D4" s="27"/>
      <c r="E4" s="27"/>
      <c r="F4" s="27"/>
      <c r="G4" s="27"/>
      <c r="H4" s="27"/>
      <c r="I4" s="27"/>
      <c r="J4" s="27"/>
      <c r="K4" s="20" t="s">
        <v>267</v>
      </c>
      <c r="L4" s="21">
        <v>1</v>
      </c>
      <c r="M4" s="19"/>
      <c r="N4" s="22" t="s">
        <v>268</v>
      </c>
      <c r="O4" s="19"/>
      <c r="P4" s="22" t="s">
        <v>269</v>
      </c>
      <c r="Q4" s="22"/>
      <c r="R4" s="20" t="s">
        <v>270</v>
      </c>
      <c r="S4" s="24">
        <f>0.5*Z2*(2*L2+L4*(Z2^2-1))</f>
        <v>2056</v>
      </c>
      <c r="T4" s="19"/>
      <c r="U4" s="22" t="s">
        <v>272</v>
      </c>
      <c r="V4" s="22"/>
      <c r="W4" s="19"/>
      <c r="X4" s="19"/>
      <c r="Y4" s="27"/>
      <c r="Z4" s="27"/>
      <c r="AA4" s="27"/>
      <c r="AB4" s="27"/>
      <c r="AC4" s="27"/>
      <c r="AD4" s="63" t="s">
        <v>288</v>
      </c>
      <c r="AE4" s="27"/>
      <c r="AF4" s="27"/>
      <c r="AG4" s="27"/>
      <c r="AH4" s="27"/>
      <c r="AI4" s="27"/>
      <c r="AJ4" s="27"/>
      <c r="AK4" s="27"/>
      <c r="AL4" s="27"/>
      <c r="AM4" s="34"/>
      <c r="AN4" s="40"/>
      <c r="AO4" s="35"/>
    </row>
    <row r="5" spans="1:42" x14ac:dyDescent="0.2">
      <c r="A5" s="26"/>
      <c r="B5" s="30" t="s">
        <v>318</v>
      </c>
      <c r="C5" s="27"/>
      <c r="D5" s="27"/>
      <c r="E5" s="27"/>
      <c r="F5" s="27"/>
      <c r="G5" s="27"/>
      <c r="H5" s="27"/>
      <c r="I5" s="27"/>
      <c r="J5" s="27"/>
      <c r="K5" s="19"/>
      <c r="L5" s="19"/>
      <c r="M5" s="19"/>
      <c r="N5" s="19"/>
      <c r="O5" s="19"/>
      <c r="P5" s="19"/>
      <c r="Q5" s="19"/>
      <c r="R5" s="19"/>
      <c r="S5" s="19"/>
      <c r="T5" s="19"/>
      <c r="U5" s="25" t="s">
        <v>273</v>
      </c>
      <c r="V5" s="19"/>
      <c r="W5" s="19"/>
      <c r="X5" s="19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34"/>
      <c r="AN5" s="40"/>
      <c r="AO5" s="35"/>
    </row>
    <row r="6" spans="1:42" s="1" customFormat="1" x14ac:dyDescent="0.2">
      <c r="B6" s="1">
        <v>1</v>
      </c>
      <c r="C6" s="1">
        <v>2</v>
      </c>
      <c r="D6" s="1">
        <v>3</v>
      </c>
      <c r="E6" s="1">
        <v>4</v>
      </c>
      <c r="F6" s="1">
        <v>5</v>
      </c>
      <c r="G6" s="1">
        <v>6</v>
      </c>
      <c r="H6" s="1">
        <v>7</v>
      </c>
      <c r="I6" s="1">
        <v>8</v>
      </c>
      <c r="J6" s="1">
        <v>9</v>
      </c>
      <c r="K6" s="1">
        <v>10</v>
      </c>
      <c r="L6" s="1">
        <v>11</v>
      </c>
      <c r="M6" s="1">
        <v>12</v>
      </c>
      <c r="N6" s="1">
        <v>13</v>
      </c>
      <c r="O6" s="1">
        <v>14</v>
      </c>
      <c r="P6" s="1">
        <v>15</v>
      </c>
      <c r="Q6" s="1">
        <v>16</v>
      </c>
      <c r="R6" s="4" t="s">
        <v>0</v>
      </c>
      <c r="S6" s="4" t="s">
        <v>1</v>
      </c>
      <c r="T6" s="4" t="s">
        <v>2</v>
      </c>
      <c r="W6" s="1">
        <v>1</v>
      </c>
      <c r="X6" s="1">
        <v>2</v>
      </c>
      <c r="Y6" s="1">
        <v>3</v>
      </c>
      <c r="Z6" s="1">
        <v>4</v>
      </c>
      <c r="AA6" s="1">
        <v>5</v>
      </c>
      <c r="AB6" s="1">
        <v>6</v>
      </c>
      <c r="AC6" s="1">
        <v>7</v>
      </c>
      <c r="AD6" s="1">
        <v>8</v>
      </c>
      <c r="AE6" s="1">
        <v>9</v>
      </c>
      <c r="AF6" s="1">
        <v>10</v>
      </c>
      <c r="AG6" s="1">
        <v>11</v>
      </c>
      <c r="AH6" s="1">
        <v>12</v>
      </c>
      <c r="AI6" s="1">
        <v>13</v>
      </c>
      <c r="AJ6" s="1">
        <v>14</v>
      </c>
      <c r="AK6" s="1">
        <v>15</v>
      </c>
      <c r="AL6" s="1">
        <v>16</v>
      </c>
      <c r="AN6" s="39"/>
    </row>
    <row r="7" spans="1:42" x14ac:dyDescent="0.2">
      <c r="A7" s="1">
        <v>1</v>
      </c>
      <c r="B7" s="5">
        <f>AP128</f>
        <v>121</v>
      </c>
      <c r="C7" s="6">
        <f>AP236</f>
        <v>229</v>
      </c>
      <c r="D7" s="6">
        <f>AP94</f>
        <v>87</v>
      </c>
      <c r="E7" s="6">
        <f>AP210</f>
        <v>203</v>
      </c>
      <c r="F7" s="6">
        <f>AP186</f>
        <v>179</v>
      </c>
      <c r="G7" s="6">
        <f>AP54</f>
        <v>47</v>
      </c>
      <c r="H7" s="6">
        <f>AP164</f>
        <v>157</v>
      </c>
      <c r="I7" s="6">
        <f>AP8</f>
        <v>1</v>
      </c>
      <c r="J7" s="6">
        <f>AP263</f>
        <v>256</v>
      </c>
      <c r="K7" s="6">
        <f>AP107</f>
        <v>100</v>
      </c>
      <c r="L7" s="6">
        <f>AP217</f>
        <v>210</v>
      </c>
      <c r="M7" s="6">
        <f>AP85</f>
        <v>78</v>
      </c>
      <c r="N7" s="6">
        <f>AP61</f>
        <v>54</v>
      </c>
      <c r="O7" s="6">
        <f>AP177</f>
        <v>170</v>
      </c>
      <c r="P7" s="6">
        <f>AP35</f>
        <v>28</v>
      </c>
      <c r="Q7" s="7">
        <f>AP143</f>
        <v>136</v>
      </c>
      <c r="R7" s="2">
        <f>SUM(B7:Q7)</f>
        <v>2056</v>
      </c>
      <c r="S7" s="2">
        <f>SUMSQ(B7:Q7)</f>
        <v>351576</v>
      </c>
      <c r="T7" s="2">
        <f t="shared" ref="T7:T22" si="0">B7^3+C7^3+D7^3+E7^3+F7^3+G7^3+H7^3+I7^3+J7^3+K7^3+L7^3+M7^3+N7^3+O7^3+P7^3+Q7^3</f>
        <v>67634176</v>
      </c>
      <c r="V7" s="1">
        <v>1</v>
      </c>
      <c r="W7" s="158" t="s">
        <v>47</v>
      </c>
      <c r="X7" s="54" t="s">
        <v>211</v>
      </c>
      <c r="Y7" s="54" t="s">
        <v>9</v>
      </c>
      <c r="Z7" s="54" t="s">
        <v>254</v>
      </c>
      <c r="AA7" s="54" t="s">
        <v>213</v>
      </c>
      <c r="AB7" s="54" t="s">
        <v>49</v>
      </c>
      <c r="AC7" s="54" t="s">
        <v>252</v>
      </c>
      <c r="AD7" s="54" t="s">
        <v>7</v>
      </c>
      <c r="AE7" s="67" t="s">
        <v>258</v>
      </c>
      <c r="AF7" s="54" t="s">
        <v>13</v>
      </c>
      <c r="AG7" s="70" t="s">
        <v>215</v>
      </c>
      <c r="AH7" s="54" t="s">
        <v>51</v>
      </c>
      <c r="AI7" s="69" t="s">
        <v>11</v>
      </c>
      <c r="AJ7" s="54" t="s">
        <v>256</v>
      </c>
      <c r="AK7" s="159" t="s">
        <v>53</v>
      </c>
      <c r="AL7" s="55" t="s">
        <v>217</v>
      </c>
      <c r="AN7" s="44"/>
      <c r="AO7" s="52" t="s">
        <v>277</v>
      </c>
      <c r="AP7" s="45"/>
    </row>
    <row r="8" spans="1:42" x14ac:dyDescent="0.2">
      <c r="A8" s="1">
        <v>2</v>
      </c>
      <c r="B8" s="8">
        <f>AP105</f>
        <v>98</v>
      </c>
      <c r="C8" s="9">
        <f>AP261</f>
        <v>254</v>
      </c>
      <c r="D8" s="9">
        <f>AP87</f>
        <v>80</v>
      </c>
      <c r="E8" s="9">
        <f>AP219</f>
        <v>212</v>
      </c>
      <c r="F8" s="9">
        <f>AP179</f>
        <v>172</v>
      </c>
      <c r="G8" s="9">
        <f>AP63</f>
        <v>56</v>
      </c>
      <c r="H8" s="9">
        <f>AP141</f>
        <v>134</v>
      </c>
      <c r="I8" s="9">
        <f>AP33</f>
        <v>26</v>
      </c>
      <c r="J8" s="9">
        <f>AP238</f>
        <v>231</v>
      </c>
      <c r="K8" s="9">
        <f>AP130</f>
        <v>123</v>
      </c>
      <c r="L8" s="9">
        <f>AP208</f>
        <v>201</v>
      </c>
      <c r="M8" s="9">
        <f>AP92</f>
        <v>85</v>
      </c>
      <c r="N8" s="9">
        <f>AP52</f>
        <v>45</v>
      </c>
      <c r="O8" s="9">
        <f>AP184</f>
        <v>177</v>
      </c>
      <c r="P8" s="9">
        <f>AP10</f>
        <v>3</v>
      </c>
      <c r="Q8" s="10">
        <f>AP166</f>
        <v>159</v>
      </c>
      <c r="R8" s="2">
        <f t="shared" ref="R8:R22" si="1">SUM(B8:Q8)</f>
        <v>2056</v>
      </c>
      <c r="S8" s="2">
        <f t="shared" ref="S8:S22" si="2">SUMSQ(B8:Q8)</f>
        <v>351576</v>
      </c>
      <c r="T8" s="2">
        <f t="shared" si="0"/>
        <v>67634176</v>
      </c>
      <c r="V8" s="1">
        <v>2</v>
      </c>
      <c r="W8" s="56" t="s">
        <v>144</v>
      </c>
      <c r="X8" s="156" t="s">
        <v>119</v>
      </c>
      <c r="Y8" s="57" t="s">
        <v>165</v>
      </c>
      <c r="Z8" s="57" t="s">
        <v>94</v>
      </c>
      <c r="AA8" s="57" t="s">
        <v>117</v>
      </c>
      <c r="AB8" s="57" t="s">
        <v>142</v>
      </c>
      <c r="AC8" s="57" t="s">
        <v>96</v>
      </c>
      <c r="AD8" s="57" t="s">
        <v>167</v>
      </c>
      <c r="AE8" s="57" t="s">
        <v>98</v>
      </c>
      <c r="AF8" s="72" t="s">
        <v>169</v>
      </c>
      <c r="AG8" s="57" t="s">
        <v>123</v>
      </c>
      <c r="AH8" s="76" t="s">
        <v>148</v>
      </c>
      <c r="AI8" s="57" t="s">
        <v>171</v>
      </c>
      <c r="AJ8" s="74" t="s">
        <v>100</v>
      </c>
      <c r="AK8" s="57" t="s">
        <v>146</v>
      </c>
      <c r="AL8" s="160" t="s">
        <v>121</v>
      </c>
      <c r="AN8" s="46" t="s">
        <v>7</v>
      </c>
      <c r="AO8" s="47" t="s">
        <v>276</v>
      </c>
      <c r="AP8" s="48">
        <f>L2+(0*L4)</f>
        <v>1</v>
      </c>
    </row>
    <row r="9" spans="1:42" x14ac:dyDescent="0.2">
      <c r="A9" s="1">
        <v>3</v>
      </c>
      <c r="B9" s="8">
        <f>AP246</f>
        <v>239</v>
      </c>
      <c r="C9" s="9">
        <f>AP122</f>
        <v>115</v>
      </c>
      <c r="D9" s="9">
        <f>AP200</f>
        <v>193</v>
      </c>
      <c r="E9" s="9">
        <f>AP100</f>
        <v>93</v>
      </c>
      <c r="F9" s="9">
        <f>AP44</f>
        <v>37</v>
      </c>
      <c r="G9" s="9">
        <f>AP192</f>
        <v>185</v>
      </c>
      <c r="H9" s="9">
        <f>AP18</f>
        <v>11</v>
      </c>
      <c r="I9" s="9">
        <f>AP158</f>
        <v>151</v>
      </c>
      <c r="J9" s="9">
        <f>AP113</f>
        <v>106</v>
      </c>
      <c r="K9" s="9">
        <f>AP253</f>
        <v>246</v>
      </c>
      <c r="L9" s="9">
        <f>AP79</f>
        <v>72</v>
      </c>
      <c r="M9" s="9">
        <f>AP227</f>
        <v>220</v>
      </c>
      <c r="N9" s="9">
        <f>AP171</f>
        <v>164</v>
      </c>
      <c r="O9" s="9">
        <f>AP71</f>
        <v>64</v>
      </c>
      <c r="P9" s="9">
        <f>AP149</f>
        <v>142</v>
      </c>
      <c r="Q9" s="10">
        <f>AP25</f>
        <v>18</v>
      </c>
      <c r="R9" s="2">
        <f t="shared" si="1"/>
        <v>2056</v>
      </c>
      <c r="S9" s="2">
        <f t="shared" si="2"/>
        <v>351576</v>
      </c>
      <c r="T9" s="2">
        <f t="shared" si="0"/>
        <v>67634176</v>
      </c>
      <c r="V9" s="1">
        <v>3</v>
      </c>
      <c r="W9" s="56" t="s">
        <v>136</v>
      </c>
      <c r="X9" s="57" t="s">
        <v>127</v>
      </c>
      <c r="Y9" s="156" t="s">
        <v>173</v>
      </c>
      <c r="Z9" s="57" t="s">
        <v>86</v>
      </c>
      <c r="AA9" s="57" t="s">
        <v>125</v>
      </c>
      <c r="AB9" s="57" t="s">
        <v>134</v>
      </c>
      <c r="AC9" s="57" t="s">
        <v>88</v>
      </c>
      <c r="AD9" s="57" t="s">
        <v>175</v>
      </c>
      <c r="AE9" s="76" t="s">
        <v>90</v>
      </c>
      <c r="AF9" s="57" t="s">
        <v>177</v>
      </c>
      <c r="AG9" s="72" t="s">
        <v>131</v>
      </c>
      <c r="AH9" s="57" t="s">
        <v>140</v>
      </c>
      <c r="AI9" s="157" t="s">
        <v>179</v>
      </c>
      <c r="AJ9" s="57" t="s">
        <v>92</v>
      </c>
      <c r="AK9" s="74" t="s">
        <v>138</v>
      </c>
      <c r="AL9" s="58" t="s">
        <v>129</v>
      </c>
      <c r="AN9" s="46" t="s">
        <v>236</v>
      </c>
      <c r="AO9" s="47" t="s">
        <v>276</v>
      </c>
      <c r="AP9" s="48">
        <f>L2+(1*L4)</f>
        <v>2</v>
      </c>
    </row>
    <row r="10" spans="1:42" x14ac:dyDescent="0.2">
      <c r="A10" s="1">
        <v>4</v>
      </c>
      <c r="B10" s="8">
        <f>AP255</f>
        <v>248</v>
      </c>
      <c r="C10" s="9">
        <f>AP115</f>
        <v>108</v>
      </c>
      <c r="D10" s="9">
        <f>AP225</f>
        <v>218</v>
      </c>
      <c r="E10" s="9">
        <f>AP77</f>
        <v>70</v>
      </c>
      <c r="F10" s="9">
        <f>AP69</f>
        <v>62</v>
      </c>
      <c r="G10" s="9">
        <f>AP169</f>
        <v>162</v>
      </c>
      <c r="H10" s="9">
        <f>AP27</f>
        <v>20</v>
      </c>
      <c r="I10" s="9">
        <f>AP151</f>
        <v>144</v>
      </c>
      <c r="J10" s="9">
        <f>AP120</f>
        <v>113</v>
      </c>
      <c r="K10" s="9">
        <f>AP244</f>
        <v>237</v>
      </c>
      <c r="L10" s="9">
        <f>AP102</f>
        <v>95</v>
      </c>
      <c r="M10" s="9">
        <f>AP202</f>
        <v>195</v>
      </c>
      <c r="N10" s="9">
        <f>AP194</f>
        <v>187</v>
      </c>
      <c r="O10" s="9">
        <f>AP46</f>
        <v>39</v>
      </c>
      <c r="P10" s="9">
        <f>AP156</f>
        <v>149</v>
      </c>
      <c r="Q10" s="10">
        <f>AP16</f>
        <v>9</v>
      </c>
      <c r="R10" s="2">
        <f t="shared" si="1"/>
        <v>2056</v>
      </c>
      <c r="S10" s="2">
        <f t="shared" si="2"/>
        <v>351576</v>
      </c>
      <c r="T10" s="2">
        <f t="shared" si="0"/>
        <v>67634176</v>
      </c>
      <c r="V10" s="1">
        <v>4</v>
      </c>
      <c r="W10" s="56" t="s">
        <v>40</v>
      </c>
      <c r="X10" s="57" t="s">
        <v>219</v>
      </c>
      <c r="Y10" s="57" t="s">
        <v>17</v>
      </c>
      <c r="Z10" s="156" t="s">
        <v>246</v>
      </c>
      <c r="AA10" s="57" t="s">
        <v>221</v>
      </c>
      <c r="AB10" s="57" t="s">
        <v>41</v>
      </c>
      <c r="AC10" s="57" t="s">
        <v>244</v>
      </c>
      <c r="AD10" s="57" t="s">
        <v>15</v>
      </c>
      <c r="AE10" s="57" t="s">
        <v>250</v>
      </c>
      <c r="AF10" s="76" t="s">
        <v>21</v>
      </c>
      <c r="AG10" s="57" t="s">
        <v>223</v>
      </c>
      <c r="AH10" s="72" t="s">
        <v>43</v>
      </c>
      <c r="AI10" s="57" t="s">
        <v>19</v>
      </c>
      <c r="AJ10" s="157" t="s">
        <v>248</v>
      </c>
      <c r="AK10" s="57" t="s">
        <v>45</v>
      </c>
      <c r="AL10" s="77" t="s">
        <v>225</v>
      </c>
      <c r="AN10" s="46" t="s">
        <v>146</v>
      </c>
      <c r="AO10" s="47" t="s">
        <v>276</v>
      </c>
      <c r="AP10" s="48">
        <f>L2+(2*L4)</f>
        <v>3</v>
      </c>
    </row>
    <row r="11" spans="1:42" x14ac:dyDescent="0.2">
      <c r="A11" s="1">
        <v>5</v>
      </c>
      <c r="B11" s="8">
        <f>AP203</f>
        <v>196</v>
      </c>
      <c r="C11" s="9">
        <f>AP103</f>
        <v>96</v>
      </c>
      <c r="D11" s="9">
        <f>AP245</f>
        <v>238</v>
      </c>
      <c r="E11" s="9">
        <f>AP121</f>
        <v>114</v>
      </c>
      <c r="F11" s="9">
        <f>AP17</f>
        <v>10</v>
      </c>
      <c r="G11" s="9">
        <f>AP157</f>
        <v>150</v>
      </c>
      <c r="H11" s="9">
        <f>AP47</f>
        <v>40</v>
      </c>
      <c r="I11" s="9">
        <f>AP195</f>
        <v>188</v>
      </c>
      <c r="J11" s="9">
        <f>AP76</f>
        <v>69</v>
      </c>
      <c r="K11" s="9">
        <f>AP224</f>
        <v>217</v>
      </c>
      <c r="L11" s="9">
        <f>AP114</f>
        <v>107</v>
      </c>
      <c r="M11" s="9">
        <f>AP254</f>
        <v>247</v>
      </c>
      <c r="N11" s="9">
        <f>AP150</f>
        <v>143</v>
      </c>
      <c r="O11" s="9">
        <f>AP26</f>
        <v>19</v>
      </c>
      <c r="P11" s="9">
        <f>AP168</f>
        <v>161</v>
      </c>
      <c r="Q11" s="10">
        <f>AP68</f>
        <v>61</v>
      </c>
      <c r="R11" s="2">
        <f t="shared" si="1"/>
        <v>2056</v>
      </c>
      <c r="S11" s="2">
        <f t="shared" si="2"/>
        <v>351576</v>
      </c>
      <c r="T11" s="2">
        <f t="shared" si="0"/>
        <v>67634176</v>
      </c>
      <c r="V11" s="1">
        <v>5</v>
      </c>
      <c r="W11" s="56" t="s">
        <v>207</v>
      </c>
      <c r="X11" s="57" t="s">
        <v>59</v>
      </c>
      <c r="Y11" s="57" t="s">
        <v>234</v>
      </c>
      <c r="Z11" s="57" t="s">
        <v>37</v>
      </c>
      <c r="AA11" s="156" t="s">
        <v>61</v>
      </c>
      <c r="AB11" s="57" t="s">
        <v>209</v>
      </c>
      <c r="AC11" s="57" t="s">
        <v>35</v>
      </c>
      <c r="AD11" s="57" t="s">
        <v>232</v>
      </c>
      <c r="AE11" s="74" t="s">
        <v>33</v>
      </c>
      <c r="AF11" s="57" t="s">
        <v>230</v>
      </c>
      <c r="AG11" s="157" t="s">
        <v>55</v>
      </c>
      <c r="AH11" s="57" t="s">
        <v>204</v>
      </c>
      <c r="AI11" s="72" t="s">
        <v>228</v>
      </c>
      <c r="AJ11" s="57" t="s">
        <v>31</v>
      </c>
      <c r="AK11" s="76" t="s">
        <v>206</v>
      </c>
      <c r="AL11" s="58" t="s">
        <v>57</v>
      </c>
      <c r="AN11" s="46" t="s">
        <v>105</v>
      </c>
      <c r="AO11" s="47" t="s">
        <v>276</v>
      </c>
      <c r="AP11" s="48">
        <f>L2+(3*L4)</f>
        <v>4</v>
      </c>
    </row>
    <row r="12" spans="1:42" x14ac:dyDescent="0.2">
      <c r="A12" s="1">
        <v>6</v>
      </c>
      <c r="B12" s="8">
        <f>AP226</f>
        <v>219</v>
      </c>
      <c r="C12" s="9">
        <f>AP78</f>
        <v>71</v>
      </c>
      <c r="D12" s="9">
        <f>AP252</f>
        <v>245</v>
      </c>
      <c r="E12" s="9">
        <f>AP112</f>
        <v>105</v>
      </c>
      <c r="F12" s="9">
        <f>AP24</f>
        <v>17</v>
      </c>
      <c r="G12" s="9">
        <f>AP148</f>
        <v>141</v>
      </c>
      <c r="H12" s="9">
        <f>AP70</f>
        <v>63</v>
      </c>
      <c r="I12" s="9">
        <f>AP170</f>
        <v>163</v>
      </c>
      <c r="J12" s="9">
        <f>AP101</f>
        <v>94</v>
      </c>
      <c r="K12" s="9">
        <f>AP201</f>
        <v>194</v>
      </c>
      <c r="L12" s="9">
        <f>AP123</f>
        <v>116</v>
      </c>
      <c r="M12" s="9">
        <f>AP247</f>
        <v>240</v>
      </c>
      <c r="N12" s="9">
        <f>AP159</f>
        <v>152</v>
      </c>
      <c r="O12" s="9">
        <f>AP19</f>
        <v>12</v>
      </c>
      <c r="P12" s="9">
        <f>AP193</f>
        <v>186</v>
      </c>
      <c r="Q12" s="10">
        <f>AP45</f>
        <v>38</v>
      </c>
      <c r="R12" s="2">
        <f t="shared" si="1"/>
        <v>2056</v>
      </c>
      <c r="S12" s="2">
        <f t="shared" si="2"/>
        <v>351576</v>
      </c>
      <c r="T12" s="2">
        <f t="shared" si="0"/>
        <v>67634176</v>
      </c>
      <c r="V12" s="1">
        <v>6</v>
      </c>
      <c r="W12" s="56" t="s">
        <v>115</v>
      </c>
      <c r="X12" s="57" t="s">
        <v>156</v>
      </c>
      <c r="Y12" s="57" t="s">
        <v>75</v>
      </c>
      <c r="Z12" s="57" t="s">
        <v>192</v>
      </c>
      <c r="AA12" s="57" t="s">
        <v>154</v>
      </c>
      <c r="AB12" s="156" t="s">
        <v>113</v>
      </c>
      <c r="AC12" s="57" t="s">
        <v>194</v>
      </c>
      <c r="AD12" s="57" t="s">
        <v>76</v>
      </c>
      <c r="AE12" s="57" t="s">
        <v>188</v>
      </c>
      <c r="AF12" s="74" t="s">
        <v>71</v>
      </c>
      <c r="AG12" s="57" t="s">
        <v>152</v>
      </c>
      <c r="AH12" s="157" t="s">
        <v>111</v>
      </c>
      <c r="AI12" s="57" t="s">
        <v>73</v>
      </c>
      <c r="AJ12" s="72" t="s">
        <v>190</v>
      </c>
      <c r="AK12" s="57" t="s">
        <v>109</v>
      </c>
      <c r="AL12" s="75" t="s">
        <v>150</v>
      </c>
      <c r="AN12" s="46" t="s">
        <v>176</v>
      </c>
      <c r="AO12" s="47" t="s">
        <v>276</v>
      </c>
      <c r="AP12" s="48">
        <f>L2+(4*L4)</f>
        <v>5</v>
      </c>
    </row>
    <row r="13" spans="1:42" x14ac:dyDescent="0.2">
      <c r="A13" s="1">
        <v>7</v>
      </c>
      <c r="B13" s="8">
        <f>AP93</f>
        <v>86</v>
      </c>
      <c r="C13" s="9">
        <f>AP209</f>
        <v>202</v>
      </c>
      <c r="D13" s="9">
        <f>AP131</f>
        <v>124</v>
      </c>
      <c r="E13" s="9">
        <f>AP239</f>
        <v>232</v>
      </c>
      <c r="F13" s="9">
        <f>AP167</f>
        <v>160</v>
      </c>
      <c r="G13" s="9">
        <f>AP11</f>
        <v>4</v>
      </c>
      <c r="H13" s="9">
        <f>AP185</f>
        <v>178</v>
      </c>
      <c r="I13" s="9">
        <f>AP53</f>
        <v>46</v>
      </c>
      <c r="J13" s="9">
        <f>AP218</f>
        <v>211</v>
      </c>
      <c r="K13" s="9">
        <f>AP86</f>
        <v>79</v>
      </c>
      <c r="L13" s="9">
        <f>AP260</f>
        <v>253</v>
      </c>
      <c r="M13" s="9">
        <f>AP104</f>
        <v>97</v>
      </c>
      <c r="N13" s="9">
        <f>AP32</f>
        <v>25</v>
      </c>
      <c r="O13" s="9">
        <f>AP140</f>
        <v>133</v>
      </c>
      <c r="P13" s="9">
        <f>AP62</f>
        <v>55</v>
      </c>
      <c r="Q13" s="10">
        <f>AP178</f>
        <v>171</v>
      </c>
      <c r="R13" s="2">
        <f t="shared" si="1"/>
        <v>2056</v>
      </c>
      <c r="S13" s="2">
        <f t="shared" si="2"/>
        <v>351576</v>
      </c>
      <c r="T13" s="2">
        <f t="shared" si="0"/>
        <v>67634176</v>
      </c>
      <c r="V13" s="1">
        <v>7</v>
      </c>
      <c r="W13" s="56" t="s">
        <v>107</v>
      </c>
      <c r="X13" s="57" t="s">
        <v>164</v>
      </c>
      <c r="Y13" s="57" t="s">
        <v>82</v>
      </c>
      <c r="Z13" s="57" t="s">
        <v>184</v>
      </c>
      <c r="AA13" s="57" t="s">
        <v>162</v>
      </c>
      <c r="AB13" s="57" t="s">
        <v>105</v>
      </c>
      <c r="AC13" s="156" t="s">
        <v>186</v>
      </c>
      <c r="AD13" s="57" t="s">
        <v>84</v>
      </c>
      <c r="AE13" s="157" t="s">
        <v>180</v>
      </c>
      <c r="AF13" s="57" t="s">
        <v>78</v>
      </c>
      <c r="AG13" s="74" t="s">
        <v>160</v>
      </c>
      <c r="AH13" s="57" t="s">
        <v>103</v>
      </c>
      <c r="AI13" s="76" t="s">
        <v>80</v>
      </c>
      <c r="AJ13" s="57" t="s">
        <v>182</v>
      </c>
      <c r="AK13" s="72" t="s">
        <v>101</v>
      </c>
      <c r="AL13" s="58" t="s">
        <v>158</v>
      </c>
      <c r="AN13" s="46" t="s">
        <v>72</v>
      </c>
      <c r="AO13" s="47" t="s">
        <v>276</v>
      </c>
      <c r="AP13" s="48">
        <f>L2+(5*L4)</f>
        <v>6</v>
      </c>
    </row>
    <row r="14" spans="1:42" x14ac:dyDescent="0.2">
      <c r="A14" s="1">
        <v>8</v>
      </c>
      <c r="B14" s="8">
        <f>AP84</f>
        <v>77</v>
      </c>
      <c r="C14" s="9">
        <f>AP216</f>
        <v>209</v>
      </c>
      <c r="D14" s="9">
        <f>AP106</f>
        <v>99</v>
      </c>
      <c r="E14" s="9">
        <f>AP262</f>
        <v>255</v>
      </c>
      <c r="F14" s="9">
        <f>AP142</f>
        <v>135</v>
      </c>
      <c r="G14" s="9">
        <f>AP34</f>
        <v>27</v>
      </c>
      <c r="H14" s="9">
        <f>AP176</f>
        <v>169</v>
      </c>
      <c r="I14" s="9">
        <f>AP60</f>
        <v>53</v>
      </c>
      <c r="J14" s="9">
        <f>AP211</f>
        <v>204</v>
      </c>
      <c r="K14" s="9">
        <f>AP95</f>
        <v>88</v>
      </c>
      <c r="L14" s="9">
        <f>AP237</f>
        <v>230</v>
      </c>
      <c r="M14" s="9">
        <f>AP129</f>
        <v>122</v>
      </c>
      <c r="N14" s="9">
        <f>AP9</f>
        <v>2</v>
      </c>
      <c r="O14" s="9">
        <f>AP165</f>
        <v>158</v>
      </c>
      <c r="P14" s="9">
        <f>AP55</f>
        <v>48</v>
      </c>
      <c r="Q14" s="10">
        <f>AP187</f>
        <v>180</v>
      </c>
      <c r="R14" s="2">
        <f t="shared" si="1"/>
        <v>2056</v>
      </c>
      <c r="S14" s="2">
        <f t="shared" si="2"/>
        <v>351576</v>
      </c>
      <c r="T14" s="2">
        <f t="shared" si="0"/>
        <v>67634176</v>
      </c>
      <c r="V14" s="1">
        <v>8</v>
      </c>
      <c r="W14" s="56" t="s">
        <v>200</v>
      </c>
      <c r="X14" s="57" t="s">
        <v>67</v>
      </c>
      <c r="Y14" s="57" t="s">
        <v>242</v>
      </c>
      <c r="Z14" s="57" t="s">
        <v>29</v>
      </c>
      <c r="AA14" s="57" t="s">
        <v>69</v>
      </c>
      <c r="AB14" s="57" t="s">
        <v>202</v>
      </c>
      <c r="AC14" s="57" t="s">
        <v>27</v>
      </c>
      <c r="AD14" s="156" t="s">
        <v>240</v>
      </c>
      <c r="AE14" s="57" t="s">
        <v>25</v>
      </c>
      <c r="AF14" s="157" t="s">
        <v>238</v>
      </c>
      <c r="AG14" s="57" t="s">
        <v>63</v>
      </c>
      <c r="AH14" s="74" t="s">
        <v>196</v>
      </c>
      <c r="AI14" s="57" t="s">
        <v>236</v>
      </c>
      <c r="AJ14" s="76" t="s">
        <v>23</v>
      </c>
      <c r="AK14" s="57" t="s">
        <v>198</v>
      </c>
      <c r="AL14" s="79" t="s">
        <v>65</v>
      </c>
      <c r="AN14" s="46" t="s">
        <v>44</v>
      </c>
      <c r="AO14" s="47" t="s">
        <v>276</v>
      </c>
      <c r="AP14" s="48">
        <f>L2+(6*L4)</f>
        <v>7</v>
      </c>
    </row>
    <row r="15" spans="1:42" x14ac:dyDescent="0.2">
      <c r="A15" s="1">
        <v>9</v>
      </c>
      <c r="B15" s="8">
        <f>AP152</f>
        <v>145</v>
      </c>
      <c r="C15" s="9">
        <f>AP20</f>
        <v>13</v>
      </c>
      <c r="D15" s="9">
        <f>AP198</f>
        <v>191</v>
      </c>
      <c r="E15" s="9">
        <f>AP42</f>
        <v>35</v>
      </c>
      <c r="F15" s="9">
        <f>AP98</f>
        <v>91</v>
      </c>
      <c r="G15" s="9">
        <f>AP206</f>
        <v>199</v>
      </c>
      <c r="H15" s="9">
        <f>AP124</f>
        <v>117</v>
      </c>
      <c r="I15" s="9">
        <f>AP240</f>
        <v>233</v>
      </c>
      <c r="J15" s="9">
        <f>AP31</f>
        <v>24</v>
      </c>
      <c r="K15" s="9">
        <f>AP147</f>
        <v>140</v>
      </c>
      <c r="L15" s="9">
        <f>AP65</f>
        <v>58</v>
      </c>
      <c r="M15" s="9">
        <f>AP173</f>
        <v>166</v>
      </c>
      <c r="N15" s="9">
        <f>AP229</f>
        <v>222</v>
      </c>
      <c r="O15" s="9">
        <f>AP73</f>
        <v>66</v>
      </c>
      <c r="P15" s="9">
        <f>AP251</f>
        <v>244</v>
      </c>
      <c r="Q15" s="10">
        <f>AP119</f>
        <v>112</v>
      </c>
      <c r="R15" s="2">
        <f t="shared" si="1"/>
        <v>2056</v>
      </c>
      <c r="S15" s="2">
        <f t="shared" si="2"/>
        <v>351576</v>
      </c>
      <c r="T15" s="2">
        <f t="shared" si="0"/>
        <v>67634176</v>
      </c>
      <c r="V15" s="1">
        <v>9</v>
      </c>
      <c r="W15" s="80" t="s">
        <v>145</v>
      </c>
      <c r="X15" s="57" t="s">
        <v>122</v>
      </c>
      <c r="Y15" s="76" t="s">
        <v>172</v>
      </c>
      <c r="Z15" s="57" t="s">
        <v>99</v>
      </c>
      <c r="AA15" s="74" t="s">
        <v>124</v>
      </c>
      <c r="AB15" s="57" t="s">
        <v>147</v>
      </c>
      <c r="AC15" s="157" t="s">
        <v>97</v>
      </c>
      <c r="AD15" s="57" t="s">
        <v>170</v>
      </c>
      <c r="AE15" s="156" t="s">
        <v>95</v>
      </c>
      <c r="AF15" s="57" t="s">
        <v>168</v>
      </c>
      <c r="AG15" s="57" t="s">
        <v>118</v>
      </c>
      <c r="AH15" s="57" t="s">
        <v>141</v>
      </c>
      <c r="AI15" s="57" t="s">
        <v>166</v>
      </c>
      <c r="AJ15" s="57" t="s">
        <v>93</v>
      </c>
      <c r="AK15" s="57" t="s">
        <v>143</v>
      </c>
      <c r="AL15" s="58" t="s">
        <v>120</v>
      </c>
      <c r="AN15" s="46" t="s">
        <v>210</v>
      </c>
      <c r="AO15" s="47" t="s">
        <v>276</v>
      </c>
      <c r="AP15" s="48">
        <f>L2+(7*L4)</f>
        <v>8</v>
      </c>
    </row>
    <row r="16" spans="1:42" x14ac:dyDescent="0.2">
      <c r="A16" s="1">
        <v>10</v>
      </c>
      <c r="B16" s="8">
        <f>AP145</f>
        <v>138</v>
      </c>
      <c r="C16" s="9">
        <f>AP29</f>
        <v>22</v>
      </c>
      <c r="D16" s="9">
        <f>AP175</f>
        <v>168</v>
      </c>
      <c r="E16" s="9">
        <f>AP67</f>
        <v>60</v>
      </c>
      <c r="F16" s="9">
        <f>AP75</f>
        <v>68</v>
      </c>
      <c r="G16" s="9">
        <f>AP231</f>
        <v>224</v>
      </c>
      <c r="H16" s="9">
        <f>AP117</f>
        <v>110</v>
      </c>
      <c r="I16" s="9">
        <f>AP249</f>
        <v>242</v>
      </c>
      <c r="J16" s="9">
        <f>AP22</f>
        <v>15</v>
      </c>
      <c r="K16" s="9">
        <f>AP154</f>
        <v>147</v>
      </c>
      <c r="L16" s="9">
        <f>AP40</f>
        <v>33</v>
      </c>
      <c r="M16" s="9">
        <f>AP196</f>
        <v>189</v>
      </c>
      <c r="N16" s="9">
        <f>AP204</f>
        <v>197</v>
      </c>
      <c r="O16" s="9">
        <f>AP96</f>
        <v>89</v>
      </c>
      <c r="P16" s="9">
        <f>AP242</f>
        <v>235</v>
      </c>
      <c r="Q16" s="10">
        <f>AP126</f>
        <v>119</v>
      </c>
      <c r="R16" s="2">
        <f t="shared" si="1"/>
        <v>2056</v>
      </c>
      <c r="S16" s="2">
        <f t="shared" si="2"/>
        <v>351576</v>
      </c>
      <c r="T16" s="2">
        <f t="shared" si="0"/>
        <v>67634176</v>
      </c>
      <c r="V16" s="1">
        <v>10</v>
      </c>
      <c r="W16" s="56" t="s">
        <v>52</v>
      </c>
      <c r="X16" s="72" t="s">
        <v>218</v>
      </c>
      <c r="Y16" s="57" t="s">
        <v>12</v>
      </c>
      <c r="Z16" s="76" t="s">
        <v>255</v>
      </c>
      <c r="AA16" s="57" t="s">
        <v>216</v>
      </c>
      <c r="AB16" s="74" t="s">
        <v>50</v>
      </c>
      <c r="AC16" s="57" t="s">
        <v>257</v>
      </c>
      <c r="AD16" s="157" t="s">
        <v>14</v>
      </c>
      <c r="AE16" s="57" t="s">
        <v>251</v>
      </c>
      <c r="AF16" s="156" t="s">
        <v>8</v>
      </c>
      <c r="AG16" s="57" t="s">
        <v>214</v>
      </c>
      <c r="AH16" s="57" t="s">
        <v>48</v>
      </c>
      <c r="AI16" s="57" t="s">
        <v>10</v>
      </c>
      <c r="AJ16" s="57" t="s">
        <v>253</v>
      </c>
      <c r="AK16" s="57" t="s">
        <v>46</v>
      </c>
      <c r="AL16" s="58" t="s">
        <v>212</v>
      </c>
      <c r="AN16" s="46" t="s">
        <v>225</v>
      </c>
      <c r="AO16" s="47" t="s">
        <v>276</v>
      </c>
      <c r="AP16" s="48">
        <f>L2+(8*L4)</f>
        <v>9</v>
      </c>
    </row>
    <row r="17" spans="1:42" x14ac:dyDescent="0.2">
      <c r="A17" s="1">
        <v>11</v>
      </c>
      <c r="B17" s="8">
        <f>AP14</f>
        <v>7</v>
      </c>
      <c r="C17" s="9">
        <f>AP162</f>
        <v>155</v>
      </c>
      <c r="D17" s="9">
        <f>AP48</f>
        <v>41</v>
      </c>
      <c r="E17" s="9">
        <f>AP188</f>
        <v>181</v>
      </c>
      <c r="F17" s="9">
        <f>AP212</f>
        <v>205</v>
      </c>
      <c r="G17" s="9">
        <f>AP88</f>
        <v>81</v>
      </c>
      <c r="H17" s="9">
        <f>AP234</f>
        <v>227</v>
      </c>
      <c r="I17" s="9">
        <f>AP134</f>
        <v>127</v>
      </c>
      <c r="J17" s="9">
        <f>AP137</f>
        <v>130</v>
      </c>
      <c r="K17" s="9">
        <f>AP37</f>
        <v>30</v>
      </c>
      <c r="L17" s="9">
        <f>AP183</f>
        <v>176</v>
      </c>
      <c r="M17" s="9">
        <f>AP59</f>
        <v>52</v>
      </c>
      <c r="N17" s="9">
        <f>AP83</f>
        <v>76</v>
      </c>
      <c r="O17" s="9">
        <f>AP223</f>
        <v>216</v>
      </c>
      <c r="P17" s="9">
        <f>AP109</f>
        <v>102</v>
      </c>
      <c r="Q17" s="10">
        <f>AP257</f>
        <v>250</v>
      </c>
      <c r="R17" s="2">
        <f t="shared" si="1"/>
        <v>2056</v>
      </c>
      <c r="S17" s="2">
        <f t="shared" si="2"/>
        <v>351576</v>
      </c>
      <c r="T17" s="2">
        <f t="shared" si="0"/>
        <v>67634176</v>
      </c>
      <c r="V17" s="1">
        <v>11</v>
      </c>
      <c r="W17" s="83" t="s">
        <v>44</v>
      </c>
      <c r="X17" s="57" t="s">
        <v>226</v>
      </c>
      <c r="Y17" s="72" t="s">
        <v>20</v>
      </c>
      <c r="Z17" s="57" t="s">
        <v>247</v>
      </c>
      <c r="AA17" s="157" t="s">
        <v>224</v>
      </c>
      <c r="AB17" s="57" t="s">
        <v>42</v>
      </c>
      <c r="AC17" s="74" t="s">
        <v>249</v>
      </c>
      <c r="AD17" s="57" t="s">
        <v>22</v>
      </c>
      <c r="AE17" s="57" t="s">
        <v>243</v>
      </c>
      <c r="AF17" s="57" t="s">
        <v>16</v>
      </c>
      <c r="AG17" s="156" t="s">
        <v>222</v>
      </c>
      <c r="AH17" s="57" t="s">
        <v>6</v>
      </c>
      <c r="AI17" s="57" t="s">
        <v>18</v>
      </c>
      <c r="AJ17" s="57" t="s">
        <v>245</v>
      </c>
      <c r="AK17" s="57" t="s">
        <v>39</v>
      </c>
      <c r="AL17" s="58" t="s">
        <v>220</v>
      </c>
      <c r="AN17" s="46" t="s">
        <v>61</v>
      </c>
      <c r="AO17" s="47" t="s">
        <v>276</v>
      </c>
      <c r="AP17" s="48">
        <f>L2+(9*L4)</f>
        <v>10</v>
      </c>
    </row>
    <row r="18" spans="1:42" x14ac:dyDescent="0.2">
      <c r="A18" s="1">
        <v>12</v>
      </c>
      <c r="B18" s="8">
        <f>AP39</f>
        <v>32</v>
      </c>
      <c r="C18" s="9">
        <f>AP139</f>
        <v>132</v>
      </c>
      <c r="D18" s="9">
        <f>AP57</f>
        <v>50</v>
      </c>
      <c r="E18" s="9">
        <f>AP181</f>
        <v>174</v>
      </c>
      <c r="F18" s="9">
        <f>AP221</f>
        <v>214</v>
      </c>
      <c r="G18" s="9">
        <f>AP81</f>
        <v>74</v>
      </c>
      <c r="H18" s="9">
        <f>AP259</f>
        <v>252</v>
      </c>
      <c r="I18" s="9">
        <f>AP111</f>
        <v>104</v>
      </c>
      <c r="J18" s="9">
        <f>AP160</f>
        <v>153</v>
      </c>
      <c r="K18" s="9">
        <f>AP12</f>
        <v>5</v>
      </c>
      <c r="L18" s="9">
        <f>AP190</f>
        <v>183</v>
      </c>
      <c r="M18" s="9">
        <f>AP50</f>
        <v>43</v>
      </c>
      <c r="N18" s="9">
        <f>AP90</f>
        <v>83</v>
      </c>
      <c r="O18" s="9">
        <f>AP214</f>
        <v>207</v>
      </c>
      <c r="P18" s="9">
        <f>AP132</f>
        <v>125</v>
      </c>
      <c r="Q18" s="10">
        <f>AP232</f>
        <v>225</v>
      </c>
      <c r="R18" s="2">
        <f t="shared" si="1"/>
        <v>2056</v>
      </c>
      <c r="S18" s="2">
        <f t="shared" si="2"/>
        <v>351576</v>
      </c>
      <c r="T18" s="2">
        <f t="shared" si="0"/>
        <v>67634176</v>
      </c>
      <c r="V18" s="1">
        <v>12</v>
      </c>
      <c r="W18" s="56" t="s">
        <v>137</v>
      </c>
      <c r="X18" s="76" t="s">
        <v>130</v>
      </c>
      <c r="Y18" s="57" t="s">
        <v>4</v>
      </c>
      <c r="Z18" s="72" t="s">
        <v>91</v>
      </c>
      <c r="AA18" s="57" t="s">
        <v>132</v>
      </c>
      <c r="AB18" s="157" t="s">
        <v>139</v>
      </c>
      <c r="AC18" s="57" t="s">
        <v>89</v>
      </c>
      <c r="AD18" s="74" t="s">
        <v>178</v>
      </c>
      <c r="AE18" s="57" t="s">
        <v>87</v>
      </c>
      <c r="AF18" s="57" t="s">
        <v>176</v>
      </c>
      <c r="AG18" s="57" t="s">
        <v>126</v>
      </c>
      <c r="AH18" s="156" t="s">
        <v>133</v>
      </c>
      <c r="AI18" s="57" t="s">
        <v>174</v>
      </c>
      <c r="AJ18" s="57" t="s">
        <v>85</v>
      </c>
      <c r="AK18" s="57" t="s">
        <v>135</v>
      </c>
      <c r="AL18" s="58" t="s">
        <v>128</v>
      </c>
      <c r="AN18" s="46" t="s">
        <v>88</v>
      </c>
      <c r="AO18" s="47" t="s">
        <v>276</v>
      </c>
      <c r="AP18" s="48">
        <f>L2+(10*L4)</f>
        <v>11</v>
      </c>
    </row>
    <row r="19" spans="1:42" x14ac:dyDescent="0.2">
      <c r="A19" s="1">
        <v>13</v>
      </c>
      <c r="B19" s="8">
        <f>AP51</f>
        <v>44</v>
      </c>
      <c r="C19" s="9">
        <f>AP191</f>
        <v>184</v>
      </c>
      <c r="D19" s="9">
        <f>AP13</f>
        <v>6</v>
      </c>
      <c r="E19" s="9">
        <f>AP161</f>
        <v>154</v>
      </c>
      <c r="F19" s="9">
        <f>AP233</f>
        <v>226</v>
      </c>
      <c r="G19" s="9">
        <f>AP133</f>
        <v>126</v>
      </c>
      <c r="H19" s="9">
        <f>AP215</f>
        <v>208</v>
      </c>
      <c r="I19" s="9">
        <f>AP91</f>
        <v>84</v>
      </c>
      <c r="J19" s="9">
        <f>AP180</f>
        <v>173</v>
      </c>
      <c r="K19" s="9">
        <f>AP56</f>
        <v>49</v>
      </c>
      <c r="L19" s="9">
        <f>AP138</f>
        <v>131</v>
      </c>
      <c r="M19" s="9">
        <f>AP38</f>
        <v>31</v>
      </c>
      <c r="N19" s="9">
        <f>AP110</f>
        <v>103</v>
      </c>
      <c r="O19" s="9">
        <f>AP258</f>
        <v>251</v>
      </c>
      <c r="P19" s="9">
        <f>AP80</f>
        <v>73</v>
      </c>
      <c r="Q19" s="10">
        <f>AP220</f>
        <v>213</v>
      </c>
      <c r="R19" s="2">
        <f t="shared" si="1"/>
        <v>2056</v>
      </c>
      <c r="S19" s="2">
        <f t="shared" si="2"/>
        <v>351576</v>
      </c>
      <c r="T19" s="2">
        <f t="shared" si="0"/>
        <v>67634176</v>
      </c>
      <c r="V19" s="1">
        <v>13</v>
      </c>
      <c r="W19" s="82" t="s">
        <v>110</v>
      </c>
      <c r="X19" s="57" t="s">
        <v>149</v>
      </c>
      <c r="Y19" s="157" t="s">
        <v>72</v>
      </c>
      <c r="Z19" s="57" t="s">
        <v>191</v>
      </c>
      <c r="AA19" s="72" t="s">
        <v>151</v>
      </c>
      <c r="AB19" s="57" t="s">
        <v>112</v>
      </c>
      <c r="AC19" s="76" t="s">
        <v>189</v>
      </c>
      <c r="AD19" s="57" t="s">
        <v>70</v>
      </c>
      <c r="AE19" s="57" t="s">
        <v>195</v>
      </c>
      <c r="AF19" s="57" t="s">
        <v>3</v>
      </c>
      <c r="AG19" s="57" t="s">
        <v>153</v>
      </c>
      <c r="AH19" s="57" t="s">
        <v>114</v>
      </c>
      <c r="AI19" s="156" t="s">
        <v>74</v>
      </c>
      <c r="AJ19" s="57" t="s">
        <v>193</v>
      </c>
      <c r="AK19" s="57" t="s">
        <v>116</v>
      </c>
      <c r="AL19" s="58" t="s">
        <v>155</v>
      </c>
      <c r="AN19" s="46" t="s">
        <v>190</v>
      </c>
      <c r="AO19" s="47" t="s">
        <v>276</v>
      </c>
      <c r="AP19" s="48">
        <f>L2+(11*L4)</f>
        <v>12</v>
      </c>
    </row>
    <row r="20" spans="1:42" x14ac:dyDescent="0.2">
      <c r="A20" s="1">
        <v>14</v>
      </c>
      <c r="B20" s="8">
        <f>AP58</f>
        <v>51</v>
      </c>
      <c r="C20" s="9">
        <f>AP182</f>
        <v>175</v>
      </c>
      <c r="D20" s="9">
        <f>AP36</f>
        <v>29</v>
      </c>
      <c r="E20" s="9">
        <f>AP136</f>
        <v>129</v>
      </c>
      <c r="F20" s="9">
        <f>AP256</f>
        <v>249</v>
      </c>
      <c r="G20" s="9">
        <f>AP108</f>
        <v>101</v>
      </c>
      <c r="H20" s="9">
        <f>AP222</f>
        <v>215</v>
      </c>
      <c r="I20" s="9">
        <f>AP82</f>
        <v>75</v>
      </c>
      <c r="J20" s="9">
        <f>AP189</f>
        <v>182</v>
      </c>
      <c r="K20" s="9">
        <f>AP49</f>
        <v>42</v>
      </c>
      <c r="L20" s="9">
        <f>AP163</f>
        <v>156</v>
      </c>
      <c r="M20" s="9">
        <f>AP15</f>
        <v>8</v>
      </c>
      <c r="N20" s="9">
        <f>AP135</f>
        <v>128</v>
      </c>
      <c r="O20" s="9">
        <f>AP235</f>
        <v>228</v>
      </c>
      <c r="P20" s="9">
        <f>AP89</f>
        <v>82</v>
      </c>
      <c r="Q20" s="10">
        <f>AP213</f>
        <v>206</v>
      </c>
      <c r="R20" s="2">
        <f t="shared" si="1"/>
        <v>2056</v>
      </c>
      <c r="S20" s="2">
        <f t="shared" si="2"/>
        <v>351576</v>
      </c>
      <c r="T20" s="2">
        <f t="shared" si="0"/>
        <v>67634176</v>
      </c>
      <c r="V20" s="1">
        <v>14</v>
      </c>
      <c r="W20" s="56" t="s">
        <v>5</v>
      </c>
      <c r="X20" s="74" t="s">
        <v>56</v>
      </c>
      <c r="Y20" s="57" t="s">
        <v>227</v>
      </c>
      <c r="Z20" s="157" t="s">
        <v>32</v>
      </c>
      <c r="AA20" s="57" t="s">
        <v>54</v>
      </c>
      <c r="AB20" s="72" t="s">
        <v>205</v>
      </c>
      <c r="AC20" s="57" t="s">
        <v>34</v>
      </c>
      <c r="AD20" s="76" t="s">
        <v>229</v>
      </c>
      <c r="AE20" s="57" t="s">
        <v>36</v>
      </c>
      <c r="AF20" s="57" t="s">
        <v>231</v>
      </c>
      <c r="AG20" s="57" t="s">
        <v>60</v>
      </c>
      <c r="AH20" s="57" t="s">
        <v>210</v>
      </c>
      <c r="AI20" s="57" t="s">
        <v>233</v>
      </c>
      <c r="AJ20" s="156" t="s">
        <v>38</v>
      </c>
      <c r="AK20" s="57" t="s">
        <v>208</v>
      </c>
      <c r="AL20" s="58" t="s">
        <v>58</v>
      </c>
      <c r="AN20" s="46" t="s">
        <v>122</v>
      </c>
      <c r="AO20" s="47" t="s">
        <v>276</v>
      </c>
      <c r="AP20" s="48">
        <f>L2+(12*L4)</f>
        <v>13</v>
      </c>
    </row>
    <row r="21" spans="1:42" x14ac:dyDescent="0.2">
      <c r="A21" s="1">
        <v>15</v>
      </c>
      <c r="B21" s="8">
        <f>AP197</f>
        <v>190</v>
      </c>
      <c r="C21" s="9">
        <f>AP41</f>
        <v>34</v>
      </c>
      <c r="D21" s="9">
        <f>AP155</f>
        <v>148</v>
      </c>
      <c r="E21" s="9">
        <f>AP23</f>
        <v>16</v>
      </c>
      <c r="F21" s="9">
        <f>AP127</f>
        <v>120</v>
      </c>
      <c r="G21" s="9">
        <f>AP243</f>
        <v>236</v>
      </c>
      <c r="H21" s="9">
        <f>AP97</f>
        <v>90</v>
      </c>
      <c r="I21" s="9">
        <f>AP205</f>
        <v>198</v>
      </c>
      <c r="J21" s="9">
        <f>AP66</f>
        <v>59</v>
      </c>
      <c r="K21" s="9">
        <f>AP174</f>
        <v>167</v>
      </c>
      <c r="L21" s="9">
        <f>AP28</f>
        <v>21</v>
      </c>
      <c r="M21" s="9">
        <f>AP144</f>
        <v>137</v>
      </c>
      <c r="N21" s="9">
        <f>AP248</f>
        <v>241</v>
      </c>
      <c r="O21" s="9">
        <f>AP116</f>
        <v>109</v>
      </c>
      <c r="P21" s="9">
        <f>AP230</f>
        <v>223</v>
      </c>
      <c r="Q21" s="10">
        <f>AP74</f>
        <v>67</v>
      </c>
      <c r="R21" s="2">
        <f t="shared" si="1"/>
        <v>2056</v>
      </c>
      <c r="S21" s="2">
        <f>SUMSQ(B21:Q21)</f>
        <v>351576</v>
      </c>
      <c r="T21" s="2">
        <f t="shared" si="0"/>
        <v>67634176</v>
      </c>
      <c r="V21" s="1">
        <v>15</v>
      </c>
      <c r="W21" s="161" t="s">
        <v>199</v>
      </c>
      <c r="X21" s="57" t="s">
        <v>64</v>
      </c>
      <c r="Y21" s="74" t="s">
        <v>235</v>
      </c>
      <c r="Z21" s="57" t="s">
        <v>24</v>
      </c>
      <c r="AA21" s="76" t="s">
        <v>62</v>
      </c>
      <c r="AB21" s="57" t="s">
        <v>197</v>
      </c>
      <c r="AC21" s="72" t="s">
        <v>26</v>
      </c>
      <c r="AD21" s="57" t="s">
        <v>237</v>
      </c>
      <c r="AE21" s="57" t="s">
        <v>28</v>
      </c>
      <c r="AF21" s="57" t="s">
        <v>239</v>
      </c>
      <c r="AG21" s="57" t="s">
        <v>68</v>
      </c>
      <c r="AH21" s="57" t="s">
        <v>203</v>
      </c>
      <c r="AI21" s="57" t="s">
        <v>241</v>
      </c>
      <c r="AJ21" s="57" t="s">
        <v>30</v>
      </c>
      <c r="AK21" s="156" t="s">
        <v>201</v>
      </c>
      <c r="AL21" s="58" t="s">
        <v>66</v>
      </c>
      <c r="AN21" s="46" t="s">
        <v>161</v>
      </c>
      <c r="AO21" s="47" t="s">
        <v>276</v>
      </c>
      <c r="AP21" s="48">
        <f>L2+(13*L4)</f>
        <v>14</v>
      </c>
    </row>
    <row r="22" spans="1:42" x14ac:dyDescent="0.2">
      <c r="A22" s="1">
        <v>16</v>
      </c>
      <c r="B22" s="11">
        <f>AP172</f>
        <v>165</v>
      </c>
      <c r="C22" s="12">
        <f>AP64</f>
        <v>57</v>
      </c>
      <c r="D22" s="12">
        <f>AP146</f>
        <v>139</v>
      </c>
      <c r="E22" s="12">
        <f>AP30</f>
        <v>23</v>
      </c>
      <c r="F22" s="12">
        <f>AP118</f>
        <v>111</v>
      </c>
      <c r="G22" s="12">
        <f>AP250</f>
        <v>243</v>
      </c>
      <c r="H22" s="12">
        <f>AP72</f>
        <v>65</v>
      </c>
      <c r="I22" s="12">
        <f>AP228</f>
        <v>221</v>
      </c>
      <c r="J22" s="12">
        <f>AP43</f>
        <v>36</v>
      </c>
      <c r="K22" s="12">
        <f>AP199</f>
        <v>192</v>
      </c>
      <c r="L22" s="12">
        <f>AP21</f>
        <v>14</v>
      </c>
      <c r="M22" s="12">
        <f>AP153</f>
        <v>146</v>
      </c>
      <c r="N22" s="12">
        <f>AP241</f>
        <v>234</v>
      </c>
      <c r="O22" s="12">
        <f>AP125</f>
        <v>118</v>
      </c>
      <c r="P22" s="12">
        <f>AP207</f>
        <v>200</v>
      </c>
      <c r="Q22" s="13">
        <f>AP99</f>
        <v>92</v>
      </c>
      <c r="R22" s="2">
        <f t="shared" si="1"/>
        <v>2056</v>
      </c>
      <c r="S22" s="2">
        <f t="shared" si="2"/>
        <v>351576</v>
      </c>
      <c r="T22" s="2">
        <f t="shared" si="0"/>
        <v>67634176</v>
      </c>
      <c r="V22" s="1">
        <v>16</v>
      </c>
      <c r="W22" s="59" t="s">
        <v>102</v>
      </c>
      <c r="X22" s="162" t="s">
        <v>157</v>
      </c>
      <c r="Y22" s="60" t="s">
        <v>79</v>
      </c>
      <c r="Z22" s="85" t="s">
        <v>183</v>
      </c>
      <c r="AA22" s="60" t="s">
        <v>159</v>
      </c>
      <c r="AB22" s="84" t="s">
        <v>104</v>
      </c>
      <c r="AC22" s="60" t="s">
        <v>181</v>
      </c>
      <c r="AD22" s="87" t="s">
        <v>77</v>
      </c>
      <c r="AE22" s="60" t="s">
        <v>187</v>
      </c>
      <c r="AF22" s="60" t="s">
        <v>83</v>
      </c>
      <c r="AG22" s="60" t="s">
        <v>161</v>
      </c>
      <c r="AH22" s="60" t="s">
        <v>106</v>
      </c>
      <c r="AI22" s="60" t="s">
        <v>81</v>
      </c>
      <c r="AJ22" s="60" t="s">
        <v>185</v>
      </c>
      <c r="AK22" s="60" t="s">
        <v>108</v>
      </c>
      <c r="AL22" s="163" t="s">
        <v>163</v>
      </c>
      <c r="AN22" s="46" t="s">
        <v>251</v>
      </c>
      <c r="AO22" s="47" t="s">
        <v>276</v>
      </c>
      <c r="AP22" s="48">
        <f>L2+(14*L4)</f>
        <v>15</v>
      </c>
    </row>
    <row r="23" spans="1:42" x14ac:dyDescent="0.2">
      <c r="A23" s="3" t="s">
        <v>0</v>
      </c>
      <c r="B23" s="2">
        <f>SUM(B7:B22)</f>
        <v>2056</v>
      </c>
      <c r="C23" s="2">
        <f t="shared" ref="C23:Q23" si="3">SUM(C7:C22)</f>
        <v>2056</v>
      </c>
      <c r="D23" s="2">
        <f t="shared" si="3"/>
        <v>2056</v>
      </c>
      <c r="E23" s="2">
        <f t="shared" si="3"/>
        <v>2056</v>
      </c>
      <c r="F23" s="2">
        <f t="shared" si="3"/>
        <v>2056</v>
      </c>
      <c r="G23" s="2">
        <f t="shared" si="3"/>
        <v>2056</v>
      </c>
      <c r="H23" s="2">
        <f t="shared" si="3"/>
        <v>2056</v>
      </c>
      <c r="I23" s="2">
        <f t="shared" si="3"/>
        <v>2056</v>
      </c>
      <c r="J23" s="2">
        <f t="shared" si="3"/>
        <v>2056</v>
      </c>
      <c r="K23" s="2">
        <f t="shared" si="3"/>
        <v>2056</v>
      </c>
      <c r="L23" s="2">
        <f t="shared" si="3"/>
        <v>2056</v>
      </c>
      <c r="M23" s="2">
        <f t="shared" si="3"/>
        <v>2056</v>
      </c>
      <c r="N23" s="2">
        <f t="shared" si="3"/>
        <v>2056</v>
      </c>
      <c r="O23" s="2">
        <f t="shared" si="3"/>
        <v>2056</v>
      </c>
      <c r="P23" s="2">
        <f t="shared" si="3"/>
        <v>2056</v>
      </c>
      <c r="Q23" s="2">
        <f t="shared" si="3"/>
        <v>2056</v>
      </c>
      <c r="AN23" s="46" t="s">
        <v>24</v>
      </c>
      <c r="AO23" s="47" t="s">
        <v>276</v>
      </c>
      <c r="AP23" s="48">
        <f>L2+(15*L4)</f>
        <v>16</v>
      </c>
    </row>
    <row r="24" spans="1:42" x14ac:dyDescent="0.2">
      <c r="A24" s="3" t="s">
        <v>1</v>
      </c>
      <c r="B24" s="2">
        <f>SUMSQ(B7:B22)</f>
        <v>351576</v>
      </c>
      <c r="C24" s="2">
        <f t="shared" ref="C24:Q24" si="4">SUMSQ(C7:C22)</f>
        <v>351576</v>
      </c>
      <c r="D24" s="2">
        <f t="shared" si="4"/>
        <v>351576</v>
      </c>
      <c r="E24" s="2">
        <f t="shared" si="4"/>
        <v>351576</v>
      </c>
      <c r="F24" s="2">
        <f>SUMSQ(F7:F22)</f>
        <v>351576</v>
      </c>
      <c r="G24" s="2">
        <f t="shared" si="4"/>
        <v>351576</v>
      </c>
      <c r="H24" s="2">
        <f t="shared" si="4"/>
        <v>351576</v>
      </c>
      <c r="I24" s="2">
        <f t="shared" si="4"/>
        <v>351576</v>
      </c>
      <c r="J24" s="2">
        <f t="shared" si="4"/>
        <v>351576</v>
      </c>
      <c r="K24" s="2">
        <f t="shared" si="4"/>
        <v>351576</v>
      </c>
      <c r="L24" s="2">
        <f t="shared" si="4"/>
        <v>351576</v>
      </c>
      <c r="M24" s="2">
        <f t="shared" si="4"/>
        <v>351576</v>
      </c>
      <c r="N24" s="2">
        <f t="shared" si="4"/>
        <v>351576</v>
      </c>
      <c r="O24" s="2">
        <f t="shared" si="4"/>
        <v>351576</v>
      </c>
      <c r="P24" s="2">
        <f t="shared" si="4"/>
        <v>351576</v>
      </c>
      <c r="Q24" s="2">
        <f t="shared" si="4"/>
        <v>351576</v>
      </c>
      <c r="AN24" s="46" t="s">
        <v>154</v>
      </c>
      <c r="AO24" s="47" t="s">
        <v>276</v>
      </c>
      <c r="AP24" s="48">
        <f>L2+(16*L4)</f>
        <v>17</v>
      </c>
    </row>
    <row r="25" spans="1:42" x14ac:dyDescent="0.2">
      <c r="A25" s="3" t="s">
        <v>262</v>
      </c>
      <c r="B25" s="14">
        <f>SUMSQ(B7,C7,D7,E7,F7,G7,H7,I7,I8,H8,G8,F8,E8,D8,C8,B8)</f>
        <v>351576</v>
      </c>
      <c r="C25" s="14">
        <f>SUMSQ(J7,K7,L7,M7,N7,O7,P7,Q7,Q8,P8,O8,N8,M8,L8,K8,J8)</f>
        <v>351576</v>
      </c>
      <c r="D25" s="14">
        <f>SUMSQ(B9,C9,D9,E9,F9,G9,H9,I9,I10,H10,G10,F10,E10,D10,C10,B10)</f>
        <v>351576</v>
      </c>
      <c r="E25" s="14">
        <f>SUMSQ(J9,K9,L9,M9,N9,O9,P9,Q9,Q10,P10,O10,N10,M10,L10,K10,J10)</f>
        <v>351576</v>
      </c>
      <c r="F25" s="14">
        <f>SUMSQ(B11,C11,D11,E11,F11,G11,H11,I11,I12,H12,G12,F12,E12,D12,C12,B12)</f>
        <v>351576</v>
      </c>
      <c r="G25" s="14">
        <f>SUMSQ(J11,K11,L11,M11,N11,O11,P11,Q11,Q12,P12,O12,N12,M12,L12,K12,J12)</f>
        <v>351576</v>
      </c>
      <c r="H25" s="14">
        <f>SUMSQ(B13,C13,D13,E13,F13,G13,H13,I13,I14,H14,G14,F14,E14,D14,C14,B14)</f>
        <v>351576</v>
      </c>
      <c r="I25" s="14">
        <f>SUMSQ(J13,K13,L13,M13,N13,O13,P13,Q13,Q14,P14,O14,N14,M14,L14,K14,J14)</f>
        <v>351576</v>
      </c>
      <c r="J25" s="14">
        <f>SUMSQ(B15,C15,D15,E15,F15,G15,H15,I15,I16,H16,G16,F16,E16,D16,C16,B16)</f>
        <v>351576</v>
      </c>
      <c r="K25" s="14">
        <f>SUMSQ(J15,K15,L15,M15,N15,O15,P15,Q15,Q16,P16,O16,N16,M16,L16,K16,J16)</f>
        <v>351576</v>
      </c>
      <c r="L25" s="14">
        <f>SUMSQ(B17,C17,D17,E17,F17,G17,H17,I17,I18,H18,G18,F18,E18,D18,C18,B18)</f>
        <v>351576</v>
      </c>
      <c r="M25" s="14">
        <f>SUMSQ(J17,K17,L17,M17,N17,O17,P17,Q17,Q18,P18,O18,N18,M18,L18,K18,J18)</f>
        <v>351576</v>
      </c>
      <c r="N25" s="14">
        <f>SUMSQ(B19,C19,D19,E19,F19,G19,H19,I19,I20,H20,G20,F20,E20,D20,C20,B20)</f>
        <v>351576</v>
      </c>
      <c r="O25" s="14">
        <f>SUMSQ(J19,K19,L19,M19,N19,O19,P19,Q19,Q20,P20,O20,N20,M20,L20,K20,J20)</f>
        <v>351576</v>
      </c>
      <c r="P25" s="14">
        <f>SUMSQ(B21,C21,D21,E21,F21,G21,H21,I21,I22,H22,G22,F22,E22,D22,C22,B22)</f>
        <v>351576</v>
      </c>
      <c r="Q25" s="14">
        <f>SUMSQ(J21,K21,L21,M21,N21,O21,P21,Q21,Q22,P22,O22,N22,M22,L22,K22,J22)</f>
        <v>351576</v>
      </c>
      <c r="V25" s="3" t="s">
        <v>3</v>
      </c>
      <c r="W25" s="155" t="s">
        <v>47</v>
      </c>
      <c r="X25" s="155" t="s">
        <v>119</v>
      </c>
      <c r="Y25" s="155" t="s">
        <v>173</v>
      </c>
      <c r="Z25" s="155" t="s">
        <v>246</v>
      </c>
      <c r="AA25" s="155" t="s">
        <v>61</v>
      </c>
      <c r="AB25" s="155" t="s">
        <v>113</v>
      </c>
      <c r="AC25" s="155" t="s">
        <v>186</v>
      </c>
      <c r="AD25" s="155" t="s">
        <v>240</v>
      </c>
      <c r="AE25" s="155" t="s">
        <v>95</v>
      </c>
      <c r="AF25" s="155" t="s">
        <v>8</v>
      </c>
      <c r="AG25" s="155" t="s">
        <v>222</v>
      </c>
      <c r="AH25" s="155" t="s">
        <v>133</v>
      </c>
      <c r="AI25" s="155" t="s">
        <v>74</v>
      </c>
      <c r="AJ25" s="155" t="s">
        <v>38</v>
      </c>
      <c r="AK25" s="155" t="s">
        <v>201</v>
      </c>
      <c r="AL25" s="155" t="s">
        <v>163</v>
      </c>
      <c r="AN25" s="46" t="s">
        <v>129</v>
      </c>
      <c r="AO25" s="47" t="s">
        <v>276</v>
      </c>
      <c r="AP25" s="48">
        <f>L2+(17*L4)</f>
        <v>18</v>
      </c>
    </row>
    <row r="26" spans="1:42" x14ac:dyDescent="0.2">
      <c r="A26" s="3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V26" s="3" t="s">
        <v>4</v>
      </c>
      <c r="W26" s="172" t="s">
        <v>102</v>
      </c>
      <c r="X26" s="172" t="s">
        <v>64</v>
      </c>
      <c r="Y26" s="172" t="s">
        <v>227</v>
      </c>
      <c r="Z26" s="172" t="s">
        <v>191</v>
      </c>
      <c r="AA26" s="172" t="s">
        <v>132</v>
      </c>
      <c r="AB26" s="172" t="s">
        <v>124</v>
      </c>
      <c r="AC26" s="172" t="s">
        <v>257</v>
      </c>
      <c r="AD26" s="172" t="s">
        <v>170</v>
      </c>
      <c r="AE26" s="172" t="s">
        <v>25</v>
      </c>
      <c r="AF26" s="172" t="s">
        <v>78</v>
      </c>
      <c r="AG26" s="172" t="s">
        <v>152</v>
      </c>
      <c r="AH26" s="172" t="s">
        <v>204</v>
      </c>
      <c r="AI26" s="172" t="s">
        <v>19</v>
      </c>
      <c r="AJ26" s="172" t="s">
        <v>92</v>
      </c>
      <c r="AK26" s="172" t="s">
        <v>146</v>
      </c>
      <c r="AL26" s="172" t="s">
        <v>217</v>
      </c>
      <c r="AN26" s="46" t="s">
        <v>31</v>
      </c>
      <c r="AO26" s="47" t="s">
        <v>276</v>
      </c>
      <c r="AP26" s="48">
        <f>L2+(18*L4)</f>
        <v>19</v>
      </c>
    </row>
    <row r="27" spans="1:42" x14ac:dyDescent="0.2">
      <c r="A27" s="3" t="s">
        <v>3</v>
      </c>
      <c r="B27" s="15">
        <f>B7</f>
        <v>121</v>
      </c>
      <c r="C27" s="15">
        <f>C8</f>
        <v>254</v>
      </c>
      <c r="D27" s="15">
        <f>D9</f>
        <v>193</v>
      </c>
      <c r="E27" s="15">
        <f>E10</f>
        <v>70</v>
      </c>
      <c r="F27" s="15">
        <f>F11</f>
        <v>10</v>
      </c>
      <c r="G27" s="15">
        <f>G12</f>
        <v>141</v>
      </c>
      <c r="H27" s="15">
        <f>H13</f>
        <v>178</v>
      </c>
      <c r="I27" s="15">
        <f>I14</f>
        <v>53</v>
      </c>
      <c r="J27" s="15">
        <f>J15</f>
        <v>24</v>
      </c>
      <c r="K27" s="15">
        <f>K16</f>
        <v>147</v>
      </c>
      <c r="L27" s="15">
        <f>L17</f>
        <v>176</v>
      </c>
      <c r="M27" s="15">
        <f>M18</f>
        <v>43</v>
      </c>
      <c r="N27" s="15">
        <f>N19</f>
        <v>103</v>
      </c>
      <c r="O27" s="15">
        <f>O20</f>
        <v>228</v>
      </c>
      <c r="P27" s="15">
        <f>P21</f>
        <v>223</v>
      </c>
      <c r="Q27" s="16">
        <f>Q22</f>
        <v>92</v>
      </c>
      <c r="R27" s="2">
        <f>SUM(B27:Q27)</f>
        <v>2056</v>
      </c>
      <c r="S27" s="2">
        <f>SUMSQ(B27:Q27)</f>
        <v>351576</v>
      </c>
      <c r="U27" s="2" t="s">
        <v>263</v>
      </c>
      <c r="AN27" s="46" t="s">
        <v>244</v>
      </c>
      <c r="AO27" s="47" t="s">
        <v>276</v>
      </c>
      <c r="AP27" s="48">
        <f>L2+(19*L4)</f>
        <v>20</v>
      </c>
    </row>
    <row r="28" spans="1:42" x14ac:dyDescent="0.2">
      <c r="A28" s="3" t="s">
        <v>4</v>
      </c>
      <c r="B28" s="15">
        <f>B22</f>
        <v>165</v>
      </c>
      <c r="C28" s="15">
        <f>C21</f>
        <v>34</v>
      </c>
      <c r="D28" s="15">
        <f>D20</f>
        <v>29</v>
      </c>
      <c r="E28" s="15">
        <f>E19</f>
        <v>154</v>
      </c>
      <c r="F28" s="15">
        <f>F18</f>
        <v>214</v>
      </c>
      <c r="G28" s="15">
        <f>G17</f>
        <v>81</v>
      </c>
      <c r="H28" s="15">
        <f>H16</f>
        <v>110</v>
      </c>
      <c r="I28" s="15">
        <f>I15</f>
        <v>233</v>
      </c>
      <c r="J28" s="15">
        <f>J14</f>
        <v>204</v>
      </c>
      <c r="K28" s="15">
        <f>K13</f>
        <v>79</v>
      </c>
      <c r="L28" s="15">
        <f>L12</f>
        <v>116</v>
      </c>
      <c r="M28" s="15">
        <f>M11</f>
        <v>247</v>
      </c>
      <c r="N28" s="15">
        <f>N10</f>
        <v>187</v>
      </c>
      <c r="O28" s="15">
        <f>O9</f>
        <v>64</v>
      </c>
      <c r="P28" s="15">
        <f>P8</f>
        <v>3</v>
      </c>
      <c r="Q28" s="16">
        <f>Q7</f>
        <v>136</v>
      </c>
      <c r="R28" s="2">
        <f>SUM(B28:Q28)</f>
        <v>2056</v>
      </c>
      <c r="S28" s="2">
        <f>SUMSQ(B28:Q28)</f>
        <v>351576</v>
      </c>
      <c r="AN28" s="46" t="s">
        <v>68</v>
      </c>
      <c r="AO28" s="47" t="s">
        <v>276</v>
      </c>
      <c r="AP28" s="48">
        <f>L2+(20*L4)</f>
        <v>21</v>
      </c>
    </row>
    <row r="29" spans="1:42" x14ac:dyDescent="0.2">
      <c r="A29" s="3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AN29" s="46" t="s">
        <v>218</v>
      </c>
      <c r="AO29" s="47" t="s">
        <v>276</v>
      </c>
      <c r="AP29" s="48">
        <f>L2+(21*L4)</f>
        <v>22</v>
      </c>
    </row>
    <row r="30" spans="1:42" x14ac:dyDescent="0.2">
      <c r="A30" s="3" t="s">
        <v>259</v>
      </c>
      <c r="B30" s="17"/>
      <c r="C30" s="15"/>
      <c r="D30" s="15"/>
      <c r="E30" s="15"/>
      <c r="F30" s="15"/>
      <c r="G30" s="15"/>
      <c r="H30" s="15"/>
      <c r="I30" s="62" t="s">
        <v>319</v>
      </c>
      <c r="J30" s="15"/>
      <c r="K30" s="15"/>
      <c r="L30" s="15"/>
      <c r="M30" s="15"/>
      <c r="N30" s="15"/>
      <c r="O30" s="15"/>
      <c r="P30" s="15"/>
      <c r="Q30" s="15"/>
      <c r="AD30" s="62" t="s">
        <v>291</v>
      </c>
      <c r="AN30" s="46" t="s">
        <v>183</v>
      </c>
      <c r="AO30" s="47" t="s">
        <v>276</v>
      </c>
      <c r="AP30" s="48">
        <f>L2+(22*L4)</f>
        <v>23</v>
      </c>
    </row>
    <row r="31" spans="1:42" x14ac:dyDescent="0.2">
      <c r="A31" s="1">
        <v>1</v>
      </c>
      <c r="B31" s="5">
        <f>AP127</f>
        <v>120</v>
      </c>
      <c r="C31" s="6">
        <f>AP243</f>
        <v>236</v>
      </c>
      <c r="D31" s="6">
        <f>AP97</f>
        <v>90</v>
      </c>
      <c r="E31" s="6">
        <f>AP205</f>
        <v>198</v>
      </c>
      <c r="F31" s="6">
        <f>AP197</f>
        <v>190</v>
      </c>
      <c r="G31" s="6">
        <f>AP41</f>
        <v>34</v>
      </c>
      <c r="H31" s="6">
        <f>AP155</f>
        <v>148</v>
      </c>
      <c r="I31" s="6">
        <f>AP23</f>
        <v>16</v>
      </c>
      <c r="J31" s="6">
        <f>AP248</f>
        <v>241</v>
      </c>
      <c r="K31" s="6">
        <f>AP116</f>
        <v>109</v>
      </c>
      <c r="L31" s="6">
        <f>AP230</f>
        <v>223</v>
      </c>
      <c r="M31" s="6">
        <f>AP74</f>
        <v>67</v>
      </c>
      <c r="N31" s="6">
        <f>AP66</f>
        <v>59</v>
      </c>
      <c r="O31" s="6">
        <f>AP174</f>
        <v>167</v>
      </c>
      <c r="P31" s="6">
        <f>AP28</f>
        <v>21</v>
      </c>
      <c r="Q31" s="7">
        <f>AP144</f>
        <v>137</v>
      </c>
      <c r="R31" s="2">
        <f>SUM(B31:Q31)</f>
        <v>2056</v>
      </c>
      <c r="S31" s="2">
        <f>SUMSQ(B31:Q31)</f>
        <v>351576</v>
      </c>
      <c r="T31" s="2">
        <f t="shared" ref="T31:T46" si="5">B31^3+C31^3+D31^3+E31^3+F31^3+G31^3+H31^3+I31^3+J31^3+K31^3+L31^3+M31^3+N31^3+O31^3+P31^3+Q31^3</f>
        <v>67634176</v>
      </c>
      <c r="V31" s="1">
        <v>1</v>
      </c>
      <c r="W31" s="165" t="s">
        <v>62</v>
      </c>
      <c r="X31" s="54" t="s">
        <v>197</v>
      </c>
      <c r="Y31" s="54" t="s">
        <v>26</v>
      </c>
      <c r="Z31" s="54" t="s">
        <v>237</v>
      </c>
      <c r="AA31" s="54" t="s">
        <v>199</v>
      </c>
      <c r="AB31" s="54" t="s">
        <v>64</v>
      </c>
      <c r="AC31" s="54" t="s">
        <v>235</v>
      </c>
      <c r="AD31" s="54" t="s">
        <v>24</v>
      </c>
      <c r="AE31" s="67" t="s">
        <v>241</v>
      </c>
      <c r="AF31" s="54" t="s">
        <v>30</v>
      </c>
      <c r="AG31" s="166" t="s">
        <v>201</v>
      </c>
      <c r="AH31" s="54" t="s">
        <v>66</v>
      </c>
      <c r="AI31" s="69" t="s">
        <v>28</v>
      </c>
      <c r="AJ31" s="54" t="s">
        <v>239</v>
      </c>
      <c r="AK31" s="159" t="s">
        <v>68</v>
      </c>
      <c r="AL31" s="55" t="s">
        <v>203</v>
      </c>
      <c r="AN31" s="46" t="s">
        <v>95</v>
      </c>
      <c r="AO31" s="47" t="s">
        <v>276</v>
      </c>
      <c r="AP31" s="48">
        <f>L2+(23*L4)</f>
        <v>24</v>
      </c>
    </row>
    <row r="32" spans="1:42" x14ac:dyDescent="0.2">
      <c r="A32" s="1">
        <v>2</v>
      </c>
      <c r="B32" s="8">
        <f>AP118</f>
        <v>111</v>
      </c>
      <c r="C32" s="9">
        <f>AP250</f>
        <v>243</v>
      </c>
      <c r="D32" s="9">
        <f>AP72</f>
        <v>65</v>
      </c>
      <c r="E32" s="9">
        <f>AP228</f>
        <v>221</v>
      </c>
      <c r="F32" s="9">
        <f>AP172</f>
        <v>165</v>
      </c>
      <c r="G32" s="9">
        <f>AP64</f>
        <v>57</v>
      </c>
      <c r="H32" s="9">
        <f>AP146</f>
        <v>139</v>
      </c>
      <c r="I32" s="9">
        <f>AP30</f>
        <v>23</v>
      </c>
      <c r="J32" s="9">
        <f>AP241</f>
        <v>234</v>
      </c>
      <c r="K32" s="9">
        <f>AP125</f>
        <v>118</v>
      </c>
      <c r="L32" s="9">
        <f>AP207</f>
        <v>200</v>
      </c>
      <c r="M32" s="9">
        <f>AP99</f>
        <v>92</v>
      </c>
      <c r="N32" s="9">
        <f>AP43</f>
        <v>36</v>
      </c>
      <c r="O32" s="9">
        <f>AP199</f>
        <v>192</v>
      </c>
      <c r="P32" s="9">
        <f>AP21</f>
        <v>14</v>
      </c>
      <c r="Q32" s="10">
        <f>AP153</f>
        <v>146</v>
      </c>
      <c r="R32" s="2">
        <f t="shared" ref="R32:R46" si="6">SUM(B32:Q32)</f>
        <v>2056</v>
      </c>
      <c r="S32" s="2">
        <f t="shared" ref="S32:S44" si="7">SUMSQ(B32:Q32)</f>
        <v>351576</v>
      </c>
      <c r="T32" s="2">
        <f t="shared" si="5"/>
        <v>67634176</v>
      </c>
      <c r="V32" s="1">
        <v>2</v>
      </c>
      <c r="W32" s="56" t="s">
        <v>159</v>
      </c>
      <c r="X32" s="76" t="s">
        <v>104</v>
      </c>
      <c r="Y32" s="57" t="s">
        <v>181</v>
      </c>
      <c r="Z32" s="57" t="s">
        <v>77</v>
      </c>
      <c r="AA32" s="57" t="s">
        <v>102</v>
      </c>
      <c r="AB32" s="57" t="s">
        <v>157</v>
      </c>
      <c r="AC32" s="57" t="s">
        <v>79</v>
      </c>
      <c r="AD32" s="57" t="s">
        <v>183</v>
      </c>
      <c r="AE32" s="57" t="s">
        <v>81</v>
      </c>
      <c r="AF32" s="72" t="s">
        <v>185</v>
      </c>
      <c r="AG32" s="57" t="s">
        <v>108</v>
      </c>
      <c r="AH32" s="156" t="s">
        <v>163</v>
      </c>
      <c r="AI32" s="57" t="s">
        <v>187</v>
      </c>
      <c r="AJ32" s="74" t="s">
        <v>83</v>
      </c>
      <c r="AK32" s="57" t="s">
        <v>161</v>
      </c>
      <c r="AL32" s="160" t="s">
        <v>106</v>
      </c>
      <c r="AN32" s="46" t="s">
        <v>80</v>
      </c>
      <c r="AO32" s="47" t="s">
        <v>276</v>
      </c>
      <c r="AP32" s="48">
        <f>L2+(24*L4)</f>
        <v>25</v>
      </c>
    </row>
    <row r="33" spans="1:42" x14ac:dyDescent="0.2">
      <c r="A33" s="1">
        <v>3</v>
      </c>
      <c r="B33" s="8">
        <f>AP233</f>
        <v>226</v>
      </c>
      <c r="C33" s="9">
        <f>AP133</f>
        <v>126</v>
      </c>
      <c r="D33" s="9">
        <f>AP215</f>
        <v>208</v>
      </c>
      <c r="E33" s="9">
        <f>AP91</f>
        <v>84</v>
      </c>
      <c r="F33" s="9">
        <f>AP51</f>
        <v>44</v>
      </c>
      <c r="G33" s="9">
        <f>AP191</f>
        <v>184</v>
      </c>
      <c r="H33" s="9">
        <f>AP13</f>
        <v>6</v>
      </c>
      <c r="I33" s="9">
        <f>AP161</f>
        <v>154</v>
      </c>
      <c r="J33" s="9">
        <f>AP110</f>
        <v>103</v>
      </c>
      <c r="K33" s="9">
        <f>AP258</f>
        <v>251</v>
      </c>
      <c r="L33" s="9">
        <f>AP80</f>
        <v>73</v>
      </c>
      <c r="M33" s="9">
        <f>AP220</f>
        <v>213</v>
      </c>
      <c r="N33" s="9">
        <f>AP180</f>
        <v>173</v>
      </c>
      <c r="O33" s="9">
        <f>AP56</f>
        <v>49</v>
      </c>
      <c r="P33" s="9">
        <f>AP138</f>
        <v>131</v>
      </c>
      <c r="Q33" s="10">
        <f>AP38</f>
        <v>31</v>
      </c>
      <c r="R33" s="2">
        <f t="shared" si="6"/>
        <v>2056</v>
      </c>
      <c r="S33" s="2">
        <f t="shared" si="7"/>
        <v>351576</v>
      </c>
      <c r="T33" s="2">
        <f t="shared" si="5"/>
        <v>67634176</v>
      </c>
      <c r="V33" s="1">
        <v>3</v>
      </c>
      <c r="W33" s="56" t="s">
        <v>151</v>
      </c>
      <c r="X33" s="57" t="s">
        <v>112</v>
      </c>
      <c r="Y33" s="76" t="s">
        <v>189</v>
      </c>
      <c r="Z33" s="57" t="s">
        <v>70</v>
      </c>
      <c r="AA33" s="57" t="s">
        <v>110</v>
      </c>
      <c r="AB33" s="57" t="s">
        <v>149</v>
      </c>
      <c r="AC33" s="57" t="s">
        <v>72</v>
      </c>
      <c r="AD33" s="57" t="s">
        <v>191</v>
      </c>
      <c r="AE33" s="156" t="s">
        <v>74</v>
      </c>
      <c r="AF33" s="57" t="s">
        <v>193</v>
      </c>
      <c r="AG33" s="72" t="s">
        <v>116</v>
      </c>
      <c r="AH33" s="57" t="s">
        <v>155</v>
      </c>
      <c r="AI33" s="157" t="s">
        <v>195</v>
      </c>
      <c r="AJ33" s="57" t="s">
        <v>3</v>
      </c>
      <c r="AK33" s="74" t="s">
        <v>153</v>
      </c>
      <c r="AL33" s="58" t="s">
        <v>114</v>
      </c>
      <c r="AN33" s="46" t="s">
        <v>167</v>
      </c>
      <c r="AO33" s="47" t="s">
        <v>276</v>
      </c>
      <c r="AP33" s="48">
        <f>L2+(25*L4)</f>
        <v>26</v>
      </c>
    </row>
    <row r="34" spans="1:42" x14ac:dyDescent="0.2">
      <c r="A34" s="1">
        <v>4</v>
      </c>
      <c r="B34" s="8">
        <f>AP256</f>
        <v>249</v>
      </c>
      <c r="C34" s="9">
        <f>AP108</f>
        <v>101</v>
      </c>
      <c r="D34" s="9">
        <f>AP222</f>
        <v>215</v>
      </c>
      <c r="E34" s="9">
        <f>AP82</f>
        <v>75</v>
      </c>
      <c r="F34" s="9">
        <f>AP58</f>
        <v>51</v>
      </c>
      <c r="G34" s="9">
        <f>AP182</f>
        <v>175</v>
      </c>
      <c r="H34" s="9">
        <f>AP36</f>
        <v>29</v>
      </c>
      <c r="I34" s="9">
        <f>AP136</f>
        <v>129</v>
      </c>
      <c r="J34" s="9">
        <f>AP135</f>
        <v>128</v>
      </c>
      <c r="K34" s="9">
        <f>AP235</f>
        <v>228</v>
      </c>
      <c r="L34" s="9">
        <f>AP89</f>
        <v>82</v>
      </c>
      <c r="M34" s="9">
        <f>AP213</f>
        <v>206</v>
      </c>
      <c r="N34" s="9">
        <f>AP189</f>
        <v>182</v>
      </c>
      <c r="O34" s="9">
        <f>AP49</f>
        <v>42</v>
      </c>
      <c r="P34" s="9">
        <f>AP163</f>
        <v>156</v>
      </c>
      <c r="Q34" s="10">
        <f>AP15</f>
        <v>8</v>
      </c>
      <c r="R34" s="2">
        <f t="shared" si="6"/>
        <v>2056</v>
      </c>
      <c r="S34" s="2">
        <f t="shared" si="7"/>
        <v>351576</v>
      </c>
      <c r="T34" s="2">
        <f t="shared" si="5"/>
        <v>67634176</v>
      </c>
      <c r="V34" s="1">
        <v>4</v>
      </c>
      <c r="W34" s="56" t="s">
        <v>54</v>
      </c>
      <c r="X34" s="57" t="s">
        <v>205</v>
      </c>
      <c r="Y34" s="57" t="s">
        <v>34</v>
      </c>
      <c r="Z34" s="76" t="s">
        <v>229</v>
      </c>
      <c r="AA34" s="57" t="s">
        <v>5</v>
      </c>
      <c r="AB34" s="57" t="s">
        <v>56</v>
      </c>
      <c r="AC34" s="57" t="s">
        <v>227</v>
      </c>
      <c r="AD34" s="57" t="s">
        <v>32</v>
      </c>
      <c r="AE34" s="57" t="s">
        <v>233</v>
      </c>
      <c r="AF34" s="156" t="s">
        <v>38</v>
      </c>
      <c r="AG34" s="57" t="s">
        <v>208</v>
      </c>
      <c r="AH34" s="72" t="s">
        <v>58</v>
      </c>
      <c r="AI34" s="57" t="s">
        <v>36</v>
      </c>
      <c r="AJ34" s="157" t="s">
        <v>231</v>
      </c>
      <c r="AK34" s="57" t="s">
        <v>60</v>
      </c>
      <c r="AL34" s="77" t="s">
        <v>210</v>
      </c>
      <c r="AN34" s="46" t="s">
        <v>202</v>
      </c>
      <c r="AO34" s="47" t="s">
        <v>276</v>
      </c>
      <c r="AP34" s="48">
        <f>L2+(26*L4)</f>
        <v>27</v>
      </c>
    </row>
    <row r="35" spans="1:42" x14ac:dyDescent="0.2">
      <c r="A35" s="1">
        <v>5</v>
      </c>
      <c r="B35" s="8">
        <f>AP212</f>
        <v>205</v>
      </c>
      <c r="C35" s="9">
        <f>AP88</f>
        <v>81</v>
      </c>
      <c r="D35" s="9">
        <f>AP234</f>
        <v>227</v>
      </c>
      <c r="E35" s="9">
        <f>AP134</f>
        <v>127</v>
      </c>
      <c r="F35" s="9">
        <f>AP14</f>
        <v>7</v>
      </c>
      <c r="G35" s="9">
        <f>AP162</f>
        <v>155</v>
      </c>
      <c r="H35" s="9">
        <f>AP48</f>
        <v>41</v>
      </c>
      <c r="I35" s="9">
        <f>AP188</f>
        <v>181</v>
      </c>
      <c r="J35" s="9">
        <f>AP83</f>
        <v>76</v>
      </c>
      <c r="K35" s="9">
        <f>AP223</f>
        <v>216</v>
      </c>
      <c r="L35" s="9">
        <f>AP109</f>
        <v>102</v>
      </c>
      <c r="M35" s="9">
        <f>AP257</f>
        <v>250</v>
      </c>
      <c r="N35" s="9">
        <f>AP137</f>
        <v>130</v>
      </c>
      <c r="O35" s="9">
        <f>AP37</f>
        <v>30</v>
      </c>
      <c r="P35" s="9">
        <f>AP183</f>
        <v>176</v>
      </c>
      <c r="Q35" s="10">
        <f>AP59</f>
        <v>52</v>
      </c>
      <c r="R35" s="2">
        <f t="shared" si="6"/>
        <v>2056</v>
      </c>
      <c r="S35" s="2">
        <f t="shared" si="7"/>
        <v>351576</v>
      </c>
      <c r="T35" s="2">
        <f t="shared" si="5"/>
        <v>67634176</v>
      </c>
      <c r="V35" s="1">
        <v>5</v>
      </c>
      <c r="W35" s="56" t="s">
        <v>224</v>
      </c>
      <c r="X35" s="57" t="s">
        <v>42</v>
      </c>
      <c r="Y35" s="57" t="s">
        <v>249</v>
      </c>
      <c r="Z35" s="57" t="s">
        <v>22</v>
      </c>
      <c r="AA35" s="76" t="s">
        <v>44</v>
      </c>
      <c r="AB35" s="57" t="s">
        <v>226</v>
      </c>
      <c r="AC35" s="57" t="s">
        <v>20</v>
      </c>
      <c r="AD35" s="57" t="s">
        <v>247</v>
      </c>
      <c r="AE35" s="74" t="s">
        <v>18</v>
      </c>
      <c r="AF35" s="57" t="s">
        <v>245</v>
      </c>
      <c r="AG35" s="157" t="s">
        <v>39</v>
      </c>
      <c r="AH35" s="57" t="s">
        <v>220</v>
      </c>
      <c r="AI35" s="72" t="s">
        <v>243</v>
      </c>
      <c r="AJ35" s="57" t="s">
        <v>16</v>
      </c>
      <c r="AK35" s="156" t="s">
        <v>222</v>
      </c>
      <c r="AL35" s="58" t="s">
        <v>6</v>
      </c>
      <c r="AN35" s="46" t="s">
        <v>53</v>
      </c>
      <c r="AO35" s="47" t="s">
        <v>276</v>
      </c>
      <c r="AP35" s="48">
        <f>L2+(27*L4)</f>
        <v>28</v>
      </c>
    </row>
    <row r="36" spans="1:42" x14ac:dyDescent="0.2">
      <c r="A36" s="1">
        <v>6</v>
      </c>
      <c r="B36" s="8">
        <f>AP221</f>
        <v>214</v>
      </c>
      <c r="C36" s="9">
        <f>AP81</f>
        <v>74</v>
      </c>
      <c r="D36" s="9">
        <f>AP259</f>
        <v>252</v>
      </c>
      <c r="E36" s="9">
        <f>AP111</f>
        <v>104</v>
      </c>
      <c r="F36" s="9">
        <f>AP39</f>
        <v>32</v>
      </c>
      <c r="G36" s="9">
        <f>AP139</f>
        <v>132</v>
      </c>
      <c r="H36" s="9">
        <f>AP57</f>
        <v>50</v>
      </c>
      <c r="I36" s="9">
        <f>AP181</f>
        <v>174</v>
      </c>
      <c r="J36" s="9">
        <f>AP90</f>
        <v>83</v>
      </c>
      <c r="K36" s="9">
        <f>AP214</f>
        <v>207</v>
      </c>
      <c r="L36" s="9">
        <f>AP132</f>
        <v>125</v>
      </c>
      <c r="M36" s="9">
        <f>AP232</f>
        <v>225</v>
      </c>
      <c r="N36" s="9">
        <f>AP160</f>
        <v>153</v>
      </c>
      <c r="O36" s="9">
        <f>AP12</f>
        <v>5</v>
      </c>
      <c r="P36" s="9">
        <f>AP190</f>
        <v>183</v>
      </c>
      <c r="Q36" s="10">
        <f>AP50</f>
        <v>43</v>
      </c>
      <c r="R36" s="2">
        <f t="shared" si="6"/>
        <v>2056</v>
      </c>
      <c r="S36" s="2">
        <f t="shared" si="7"/>
        <v>351576</v>
      </c>
      <c r="T36" s="2">
        <f t="shared" si="5"/>
        <v>67634176</v>
      </c>
      <c r="V36" s="1">
        <v>6</v>
      </c>
      <c r="W36" s="56" t="s">
        <v>132</v>
      </c>
      <c r="X36" s="57" t="s">
        <v>139</v>
      </c>
      <c r="Y36" s="57" t="s">
        <v>89</v>
      </c>
      <c r="Z36" s="57" t="s">
        <v>178</v>
      </c>
      <c r="AA36" s="57" t="s">
        <v>137</v>
      </c>
      <c r="AB36" s="76" t="s">
        <v>130</v>
      </c>
      <c r="AC36" s="57" t="s">
        <v>4</v>
      </c>
      <c r="AD36" s="57" t="s">
        <v>91</v>
      </c>
      <c r="AE36" s="57" t="s">
        <v>174</v>
      </c>
      <c r="AF36" s="74" t="s">
        <v>85</v>
      </c>
      <c r="AG36" s="57" t="s">
        <v>135</v>
      </c>
      <c r="AH36" s="157" t="s">
        <v>128</v>
      </c>
      <c r="AI36" s="57" t="s">
        <v>87</v>
      </c>
      <c r="AJ36" s="72" t="s">
        <v>176</v>
      </c>
      <c r="AK36" s="57" t="s">
        <v>126</v>
      </c>
      <c r="AL36" s="167" t="s">
        <v>133</v>
      </c>
      <c r="AN36" s="46" t="s">
        <v>227</v>
      </c>
      <c r="AO36" s="47" t="s">
        <v>276</v>
      </c>
      <c r="AP36" s="48">
        <f>L2+(28*L4)</f>
        <v>29</v>
      </c>
    </row>
    <row r="37" spans="1:42" x14ac:dyDescent="0.2">
      <c r="A37" s="1">
        <v>7</v>
      </c>
      <c r="B37" s="8">
        <f>AP98</f>
        <v>91</v>
      </c>
      <c r="C37" s="9">
        <f>AP206</f>
        <v>199</v>
      </c>
      <c r="D37" s="9">
        <f>AP124</f>
        <v>117</v>
      </c>
      <c r="E37" s="9">
        <f>AP240</f>
        <v>233</v>
      </c>
      <c r="F37" s="9">
        <f>AP152</f>
        <v>145</v>
      </c>
      <c r="G37" s="9">
        <f>AP20</f>
        <v>13</v>
      </c>
      <c r="H37" s="9">
        <f>AP198</f>
        <v>191</v>
      </c>
      <c r="I37" s="9">
        <f>AP42</f>
        <v>35</v>
      </c>
      <c r="J37" s="9">
        <f>AP229</f>
        <v>222</v>
      </c>
      <c r="K37" s="9">
        <f>AP73</f>
        <v>66</v>
      </c>
      <c r="L37" s="9">
        <f>AP251</f>
        <v>244</v>
      </c>
      <c r="M37" s="9">
        <f>AP119</f>
        <v>112</v>
      </c>
      <c r="N37" s="9">
        <f>AP31</f>
        <v>24</v>
      </c>
      <c r="O37" s="9">
        <f>AP147</f>
        <v>140</v>
      </c>
      <c r="P37" s="9">
        <f>AP65</f>
        <v>58</v>
      </c>
      <c r="Q37" s="10">
        <f>AP173</f>
        <v>166</v>
      </c>
      <c r="R37" s="2">
        <f t="shared" si="6"/>
        <v>2056</v>
      </c>
      <c r="S37" s="2">
        <f t="shared" si="7"/>
        <v>351576</v>
      </c>
      <c r="T37" s="2">
        <f t="shared" si="5"/>
        <v>67634176</v>
      </c>
      <c r="V37" s="1">
        <v>7</v>
      </c>
      <c r="W37" s="56" t="s">
        <v>124</v>
      </c>
      <c r="X37" s="57" t="s">
        <v>147</v>
      </c>
      <c r="Y37" s="57" t="s">
        <v>97</v>
      </c>
      <c r="Z37" s="57" t="s">
        <v>170</v>
      </c>
      <c r="AA37" s="57" t="s">
        <v>145</v>
      </c>
      <c r="AB37" s="57" t="s">
        <v>122</v>
      </c>
      <c r="AC37" s="76" t="s">
        <v>172</v>
      </c>
      <c r="AD37" s="57" t="s">
        <v>99</v>
      </c>
      <c r="AE37" s="157" t="s">
        <v>166</v>
      </c>
      <c r="AF37" s="57" t="s">
        <v>93</v>
      </c>
      <c r="AG37" s="74" t="s">
        <v>143</v>
      </c>
      <c r="AH37" s="57" t="s">
        <v>120</v>
      </c>
      <c r="AI37" s="156" t="s">
        <v>95</v>
      </c>
      <c r="AJ37" s="57" t="s">
        <v>168</v>
      </c>
      <c r="AK37" s="72" t="s">
        <v>118</v>
      </c>
      <c r="AL37" s="58" t="s">
        <v>141</v>
      </c>
      <c r="AN37" s="46" t="s">
        <v>16</v>
      </c>
      <c r="AO37" s="47" t="s">
        <v>276</v>
      </c>
      <c r="AP37" s="48">
        <f>L2+(29*L4)</f>
        <v>30</v>
      </c>
    </row>
    <row r="38" spans="1:42" x14ac:dyDescent="0.2">
      <c r="A38" s="1">
        <v>8</v>
      </c>
      <c r="B38" s="8">
        <f>AP75</f>
        <v>68</v>
      </c>
      <c r="C38" s="9">
        <f>AP231</f>
        <v>224</v>
      </c>
      <c r="D38" s="9">
        <f>AP117</f>
        <v>110</v>
      </c>
      <c r="E38" s="9">
        <f>AP249</f>
        <v>242</v>
      </c>
      <c r="F38" s="9">
        <f>AP145</f>
        <v>138</v>
      </c>
      <c r="G38" s="9">
        <f>AP29</f>
        <v>22</v>
      </c>
      <c r="H38" s="9">
        <f>AP175</f>
        <v>168</v>
      </c>
      <c r="I38" s="9">
        <f>AP67</f>
        <v>60</v>
      </c>
      <c r="J38" s="9">
        <f>AP204</f>
        <v>197</v>
      </c>
      <c r="K38" s="9">
        <f>AP96</f>
        <v>89</v>
      </c>
      <c r="L38" s="9">
        <f>AP242</f>
        <v>235</v>
      </c>
      <c r="M38" s="9">
        <f>AP126</f>
        <v>119</v>
      </c>
      <c r="N38" s="9">
        <f>AP22</f>
        <v>15</v>
      </c>
      <c r="O38" s="9">
        <f>AP154</f>
        <v>147</v>
      </c>
      <c r="P38" s="9">
        <f>AP40</f>
        <v>33</v>
      </c>
      <c r="Q38" s="10">
        <f>AP196</f>
        <v>189</v>
      </c>
      <c r="R38" s="2">
        <f t="shared" si="6"/>
        <v>2056</v>
      </c>
      <c r="S38" s="2">
        <f t="shared" si="7"/>
        <v>351576</v>
      </c>
      <c r="T38" s="2">
        <f t="shared" si="5"/>
        <v>67634176</v>
      </c>
      <c r="V38" s="1">
        <v>8</v>
      </c>
      <c r="W38" s="56" t="s">
        <v>216</v>
      </c>
      <c r="X38" s="57" t="s">
        <v>50</v>
      </c>
      <c r="Y38" s="57" t="s">
        <v>257</v>
      </c>
      <c r="Z38" s="57" t="s">
        <v>14</v>
      </c>
      <c r="AA38" s="57" t="s">
        <v>52</v>
      </c>
      <c r="AB38" s="57" t="s">
        <v>218</v>
      </c>
      <c r="AC38" s="57" t="s">
        <v>12</v>
      </c>
      <c r="AD38" s="76" t="s">
        <v>255</v>
      </c>
      <c r="AE38" s="57" t="s">
        <v>10</v>
      </c>
      <c r="AF38" s="157" t="s">
        <v>253</v>
      </c>
      <c r="AG38" s="57" t="s">
        <v>46</v>
      </c>
      <c r="AH38" s="74" t="s">
        <v>212</v>
      </c>
      <c r="AI38" s="57" t="s">
        <v>251</v>
      </c>
      <c r="AJ38" s="156" t="s">
        <v>8</v>
      </c>
      <c r="AK38" s="57" t="s">
        <v>214</v>
      </c>
      <c r="AL38" s="79" t="s">
        <v>48</v>
      </c>
      <c r="AN38" s="46" t="s">
        <v>114</v>
      </c>
      <c r="AO38" s="47" t="s">
        <v>276</v>
      </c>
      <c r="AP38" s="48">
        <f>L2+(30*L4)</f>
        <v>31</v>
      </c>
    </row>
    <row r="39" spans="1:42" x14ac:dyDescent="0.2">
      <c r="A39" s="1">
        <v>9</v>
      </c>
      <c r="B39" s="8">
        <f>AP167</f>
        <v>160</v>
      </c>
      <c r="C39" s="9">
        <f>AP11</f>
        <v>4</v>
      </c>
      <c r="D39" s="9">
        <f>AP185</f>
        <v>178</v>
      </c>
      <c r="E39" s="9">
        <f>AP53</f>
        <v>46</v>
      </c>
      <c r="F39" s="9">
        <f>AP93</f>
        <v>86</v>
      </c>
      <c r="G39" s="9">
        <f>AP209</f>
        <v>202</v>
      </c>
      <c r="H39" s="9">
        <f>AP131</f>
        <v>124</v>
      </c>
      <c r="I39" s="9">
        <f>AP239</f>
        <v>232</v>
      </c>
      <c r="J39" s="9">
        <f>AP32</f>
        <v>25</v>
      </c>
      <c r="K39" s="9">
        <f>AP140</f>
        <v>133</v>
      </c>
      <c r="L39" s="9">
        <f>AP62</f>
        <v>55</v>
      </c>
      <c r="M39" s="9">
        <f>AP178</f>
        <v>171</v>
      </c>
      <c r="N39" s="9">
        <f>AP218</f>
        <v>211</v>
      </c>
      <c r="O39" s="9">
        <f>AP86</f>
        <v>79</v>
      </c>
      <c r="P39" s="9">
        <f>AP260</f>
        <v>253</v>
      </c>
      <c r="Q39" s="10">
        <f>AP104</f>
        <v>97</v>
      </c>
      <c r="R39" s="2">
        <f t="shared" si="6"/>
        <v>2056</v>
      </c>
      <c r="S39" s="2">
        <f t="shared" si="7"/>
        <v>351576</v>
      </c>
      <c r="T39" s="2">
        <f t="shared" si="5"/>
        <v>67634176</v>
      </c>
      <c r="V39" s="1">
        <v>9</v>
      </c>
      <c r="W39" s="80" t="s">
        <v>162</v>
      </c>
      <c r="X39" s="57" t="s">
        <v>105</v>
      </c>
      <c r="Y39" s="156" t="s">
        <v>186</v>
      </c>
      <c r="Z39" s="57" t="s">
        <v>84</v>
      </c>
      <c r="AA39" s="74" t="s">
        <v>107</v>
      </c>
      <c r="AB39" s="57" t="s">
        <v>164</v>
      </c>
      <c r="AC39" s="157" t="s">
        <v>82</v>
      </c>
      <c r="AD39" s="57" t="s">
        <v>184</v>
      </c>
      <c r="AE39" s="76" t="s">
        <v>80</v>
      </c>
      <c r="AF39" s="57" t="s">
        <v>182</v>
      </c>
      <c r="AG39" s="57" t="s">
        <v>101</v>
      </c>
      <c r="AH39" s="57" t="s">
        <v>158</v>
      </c>
      <c r="AI39" s="57" t="s">
        <v>180</v>
      </c>
      <c r="AJ39" s="57" t="s">
        <v>78</v>
      </c>
      <c r="AK39" s="57" t="s">
        <v>160</v>
      </c>
      <c r="AL39" s="58" t="s">
        <v>103</v>
      </c>
      <c r="AN39" s="46" t="s">
        <v>137</v>
      </c>
      <c r="AO39" s="47" t="s">
        <v>276</v>
      </c>
      <c r="AP39" s="48">
        <f>L2+(31*L4)</f>
        <v>32</v>
      </c>
    </row>
    <row r="40" spans="1:42" x14ac:dyDescent="0.2">
      <c r="A40" s="1">
        <v>10</v>
      </c>
      <c r="B40" s="8">
        <f>AP142</f>
        <v>135</v>
      </c>
      <c r="C40" s="9">
        <f>AP34</f>
        <v>27</v>
      </c>
      <c r="D40" s="9">
        <f>AP176</f>
        <v>169</v>
      </c>
      <c r="E40" s="9">
        <f>AP60</f>
        <v>53</v>
      </c>
      <c r="F40" s="9">
        <f>AP84</f>
        <v>77</v>
      </c>
      <c r="G40" s="9">
        <f>AP216</f>
        <v>209</v>
      </c>
      <c r="H40" s="9">
        <f>AP106</f>
        <v>99</v>
      </c>
      <c r="I40" s="9">
        <f>AP262</f>
        <v>255</v>
      </c>
      <c r="J40" s="9">
        <f>AP9</f>
        <v>2</v>
      </c>
      <c r="K40" s="9">
        <f>AP165</f>
        <v>158</v>
      </c>
      <c r="L40" s="9">
        <f>AP55</f>
        <v>48</v>
      </c>
      <c r="M40" s="9">
        <f>AP187</f>
        <v>180</v>
      </c>
      <c r="N40" s="9">
        <f>AP211</f>
        <v>204</v>
      </c>
      <c r="O40" s="9">
        <f>AP95</f>
        <v>88</v>
      </c>
      <c r="P40" s="9">
        <f>AP237</f>
        <v>230</v>
      </c>
      <c r="Q40" s="10">
        <f>AP129</f>
        <v>122</v>
      </c>
      <c r="R40" s="2">
        <f t="shared" si="6"/>
        <v>2056</v>
      </c>
      <c r="S40" s="2">
        <f t="shared" si="7"/>
        <v>351576</v>
      </c>
      <c r="T40" s="2">
        <f t="shared" si="5"/>
        <v>67634176</v>
      </c>
      <c r="V40" s="1">
        <v>10</v>
      </c>
      <c r="W40" s="56" t="s">
        <v>69</v>
      </c>
      <c r="X40" s="72" t="s">
        <v>202</v>
      </c>
      <c r="Y40" s="57" t="s">
        <v>27</v>
      </c>
      <c r="Z40" s="156" t="s">
        <v>240</v>
      </c>
      <c r="AA40" s="57" t="s">
        <v>200</v>
      </c>
      <c r="AB40" s="74" t="s">
        <v>67</v>
      </c>
      <c r="AC40" s="57" t="s">
        <v>242</v>
      </c>
      <c r="AD40" s="157" t="s">
        <v>29</v>
      </c>
      <c r="AE40" s="57" t="s">
        <v>236</v>
      </c>
      <c r="AF40" s="76" t="s">
        <v>23</v>
      </c>
      <c r="AG40" s="57" t="s">
        <v>198</v>
      </c>
      <c r="AH40" s="57" t="s">
        <v>65</v>
      </c>
      <c r="AI40" s="57" t="s">
        <v>25</v>
      </c>
      <c r="AJ40" s="57" t="s">
        <v>238</v>
      </c>
      <c r="AK40" s="57" t="s">
        <v>63</v>
      </c>
      <c r="AL40" s="58" t="s">
        <v>196</v>
      </c>
      <c r="AN40" s="46" t="s">
        <v>214</v>
      </c>
      <c r="AO40" s="47" t="s">
        <v>276</v>
      </c>
      <c r="AP40" s="48">
        <f>L2+(32*L4)</f>
        <v>33</v>
      </c>
    </row>
    <row r="41" spans="1:42" x14ac:dyDescent="0.2">
      <c r="A41" s="1">
        <v>11</v>
      </c>
      <c r="B41" s="8">
        <f>AP17</f>
        <v>10</v>
      </c>
      <c r="C41" s="9">
        <f>AP157</f>
        <v>150</v>
      </c>
      <c r="D41" s="9">
        <f>AP47</f>
        <v>40</v>
      </c>
      <c r="E41" s="9">
        <f>AP195</f>
        <v>188</v>
      </c>
      <c r="F41" s="9">
        <f>AP203</f>
        <v>196</v>
      </c>
      <c r="G41" s="9">
        <f>AP103</f>
        <v>96</v>
      </c>
      <c r="H41" s="9">
        <f>AP245</f>
        <v>238</v>
      </c>
      <c r="I41" s="9">
        <f>AP121</f>
        <v>114</v>
      </c>
      <c r="J41" s="9">
        <f>AP150</f>
        <v>143</v>
      </c>
      <c r="K41" s="9">
        <f>AP26</f>
        <v>19</v>
      </c>
      <c r="L41" s="9">
        <f>AP168</f>
        <v>161</v>
      </c>
      <c r="M41" s="9">
        <f>AP68</f>
        <v>61</v>
      </c>
      <c r="N41" s="9">
        <f>AP76</f>
        <v>69</v>
      </c>
      <c r="O41" s="9">
        <f>AP224</f>
        <v>217</v>
      </c>
      <c r="P41" s="9">
        <f>AP114</f>
        <v>107</v>
      </c>
      <c r="Q41" s="10">
        <f>AP254</f>
        <v>247</v>
      </c>
      <c r="R41" s="2">
        <f t="shared" si="6"/>
        <v>2056</v>
      </c>
      <c r="S41" s="2">
        <f t="shared" si="7"/>
        <v>351576</v>
      </c>
      <c r="T41" s="2">
        <f t="shared" si="5"/>
        <v>67634176</v>
      </c>
      <c r="V41" s="1">
        <v>11</v>
      </c>
      <c r="W41" s="168" t="s">
        <v>61</v>
      </c>
      <c r="X41" s="57" t="s">
        <v>209</v>
      </c>
      <c r="Y41" s="72" t="s">
        <v>35</v>
      </c>
      <c r="Z41" s="57" t="s">
        <v>232</v>
      </c>
      <c r="AA41" s="157" t="s">
        <v>207</v>
      </c>
      <c r="AB41" s="57" t="s">
        <v>59</v>
      </c>
      <c r="AC41" s="74" t="s">
        <v>234</v>
      </c>
      <c r="AD41" s="57" t="s">
        <v>37</v>
      </c>
      <c r="AE41" s="57" t="s">
        <v>228</v>
      </c>
      <c r="AF41" s="57" t="s">
        <v>31</v>
      </c>
      <c r="AG41" s="76" t="s">
        <v>206</v>
      </c>
      <c r="AH41" s="57" t="s">
        <v>57</v>
      </c>
      <c r="AI41" s="57" t="s">
        <v>33</v>
      </c>
      <c r="AJ41" s="57" t="s">
        <v>230</v>
      </c>
      <c r="AK41" s="57" t="s">
        <v>55</v>
      </c>
      <c r="AL41" s="58" t="s">
        <v>204</v>
      </c>
      <c r="AN41" s="46" t="s">
        <v>64</v>
      </c>
      <c r="AO41" s="47" t="s">
        <v>276</v>
      </c>
      <c r="AP41" s="48">
        <f>L2+(33*L4)</f>
        <v>34</v>
      </c>
    </row>
    <row r="42" spans="1:42" x14ac:dyDescent="0.2">
      <c r="A42" s="1">
        <v>12</v>
      </c>
      <c r="B42" s="8">
        <f>AP24</f>
        <v>17</v>
      </c>
      <c r="C42" s="9">
        <f>AP148</f>
        <v>141</v>
      </c>
      <c r="D42" s="9">
        <f>AP70</f>
        <v>63</v>
      </c>
      <c r="E42" s="9">
        <f>AP170</f>
        <v>163</v>
      </c>
      <c r="F42" s="9">
        <f>AP226</f>
        <v>219</v>
      </c>
      <c r="G42" s="9">
        <f>AP78</f>
        <v>71</v>
      </c>
      <c r="H42" s="9">
        <f>AP252</f>
        <v>245</v>
      </c>
      <c r="I42" s="9">
        <f>AP112</f>
        <v>105</v>
      </c>
      <c r="J42" s="9">
        <f>AP159</f>
        <v>152</v>
      </c>
      <c r="K42" s="9">
        <f>AP19</f>
        <v>12</v>
      </c>
      <c r="L42" s="9">
        <f>AP193</f>
        <v>186</v>
      </c>
      <c r="M42" s="9">
        <f>AP45</f>
        <v>38</v>
      </c>
      <c r="N42" s="9">
        <f>AP101</f>
        <v>94</v>
      </c>
      <c r="O42" s="9">
        <f>AP201</f>
        <v>194</v>
      </c>
      <c r="P42" s="9">
        <f>AP123</f>
        <v>116</v>
      </c>
      <c r="Q42" s="10">
        <f>AP247</f>
        <v>240</v>
      </c>
      <c r="R42" s="2">
        <f t="shared" si="6"/>
        <v>2056</v>
      </c>
      <c r="S42" s="2">
        <f t="shared" si="7"/>
        <v>351576</v>
      </c>
      <c r="T42" s="2">
        <f t="shared" si="5"/>
        <v>67634176</v>
      </c>
      <c r="V42" s="1">
        <v>12</v>
      </c>
      <c r="W42" s="56" t="s">
        <v>154</v>
      </c>
      <c r="X42" s="156" t="s">
        <v>113</v>
      </c>
      <c r="Y42" s="57" t="s">
        <v>194</v>
      </c>
      <c r="Z42" s="72" t="s">
        <v>76</v>
      </c>
      <c r="AA42" s="57" t="s">
        <v>115</v>
      </c>
      <c r="AB42" s="157" t="s">
        <v>156</v>
      </c>
      <c r="AC42" s="57" t="s">
        <v>75</v>
      </c>
      <c r="AD42" s="74" t="s">
        <v>192</v>
      </c>
      <c r="AE42" s="57" t="s">
        <v>73</v>
      </c>
      <c r="AF42" s="57" t="s">
        <v>190</v>
      </c>
      <c r="AG42" s="57" t="s">
        <v>109</v>
      </c>
      <c r="AH42" s="76" t="s">
        <v>150</v>
      </c>
      <c r="AI42" s="57" t="s">
        <v>188</v>
      </c>
      <c r="AJ42" s="57" t="s">
        <v>71</v>
      </c>
      <c r="AK42" s="57" t="s">
        <v>152</v>
      </c>
      <c r="AL42" s="58" t="s">
        <v>111</v>
      </c>
      <c r="AN42" s="46" t="s">
        <v>99</v>
      </c>
      <c r="AO42" s="47" t="s">
        <v>276</v>
      </c>
      <c r="AP42" s="48">
        <f>L2+(34*L4)</f>
        <v>35</v>
      </c>
    </row>
    <row r="43" spans="1:42" x14ac:dyDescent="0.2">
      <c r="A43" s="1">
        <v>13</v>
      </c>
      <c r="B43" s="8">
        <f>AP44</f>
        <v>37</v>
      </c>
      <c r="C43" s="9">
        <f>AP192</f>
        <v>185</v>
      </c>
      <c r="D43" s="9">
        <f>AP18</f>
        <v>11</v>
      </c>
      <c r="E43" s="9">
        <f>AP158</f>
        <v>151</v>
      </c>
      <c r="F43" s="9">
        <f>AP246</f>
        <v>239</v>
      </c>
      <c r="G43" s="9">
        <f>AP122</f>
        <v>115</v>
      </c>
      <c r="H43" s="9">
        <f>AP200</f>
        <v>193</v>
      </c>
      <c r="I43" s="9">
        <f>AP100</f>
        <v>93</v>
      </c>
      <c r="J43" s="9">
        <f>AP171</f>
        <v>164</v>
      </c>
      <c r="K43" s="9">
        <f>AP71</f>
        <v>64</v>
      </c>
      <c r="L43" s="9">
        <f>AP149</f>
        <v>142</v>
      </c>
      <c r="M43" s="9">
        <f>AP25</f>
        <v>18</v>
      </c>
      <c r="N43" s="9">
        <f>AP113</f>
        <v>106</v>
      </c>
      <c r="O43" s="9">
        <f>AP253</f>
        <v>246</v>
      </c>
      <c r="P43" s="9">
        <f>AP79</f>
        <v>72</v>
      </c>
      <c r="Q43" s="10">
        <f>AP227</f>
        <v>220</v>
      </c>
      <c r="R43" s="2">
        <f t="shared" si="6"/>
        <v>2056</v>
      </c>
      <c r="S43" s="2">
        <f t="shared" si="7"/>
        <v>351576</v>
      </c>
      <c r="T43" s="2">
        <f t="shared" si="5"/>
        <v>67634176</v>
      </c>
      <c r="V43" s="1">
        <v>13</v>
      </c>
      <c r="W43" s="82" t="s">
        <v>125</v>
      </c>
      <c r="X43" s="57" t="s">
        <v>134</v>
      </c>
      <c r="Y43" s="157" t="s">
        <v>88</v>
      </c>
      <c r="Z43" s="57" t="s">
        <v>175</v>
      </c>
      <c r="AA43" s="72" t="s">
        <v>136</v>
      </c>
      <c r="AB43" s="57" t="s">
        <v>127</v>
      </c>
      <c r="AC43" s="156" t="s">
        <v>173</v>
      </c>
      <c r="AD43" s="57" t="s">
        <v>86</v>
      </c>
      <c r="AE43" s="57" t="s">
        <v>179</v>
      </c>
      <c r="AF43" s="57" t="s">
        <v>92</v>
      </c>
      <c r="AG43" s="57" t="s">
        <v>138</v>
      </c>
      <c r="AH43" s="57" t="s">
        <v>129</v>
      </c>
      <c r="AI43" s="76" t="s">
        <v>90</v>
      </c>
      <c r="AJ43" s="57" t="s">
        <v>177</v>
      </c>
      <c r="AK43" s="57" t="s">
        <v>131</v>
      </c>
      <c r="AL43" s="58" t="s">
        <v>140</v>
      </c>
      <c r="AN43" s="46" t="s">
        <v>187</v>
      </c>
      <c r="AO43" s="47" t="s">
        <v>276</v>
      </c>
      <c r="AP43" s="48">
        <f>L2+(35*L4)</f>
        <v>36</v>
      </c>
    </row>
    <row r="44" spans="1:42" x14ac:dyDescent="0.2">
      <c r="A44" s="1">
        <v>14</v>
      </c>
      <c r="B44" s="8">
        <f>AP69</f>
        <v>62</v>
      </c>
      <c r="C44" s="9">
        <f>AP169</f>
        <v>162</v>
      </c>
      <c r="D44" s="9">
        <f>AP27</f>
        <v>20</v>
      </c>
      <c r="E44" s="9">
        <f>AP151</f>
        <v>144</v>
      </c>
      <c r="F44" s="9">
        <f>AP255</f>
        <v>248</v>
      </c>
      <c r="G44" s="9">
        <f>AP115</f>
        <v>108</v>
      </c>
      <c r="H44" s="9">
        <f>AP225</f>
        <v>218</v>
      </c>
      <c r="I44" s="9">
        <f>AP77</f>
        <v>70</v>
      </c>
      <c r="J44" s="9">
        <f>AP194</f>
        <v>187</v>
      </c>
      <c r="K44" s="9">
        <f>AP46</f>
        <v>39</v>
      </c>
      <c r="L44" s="9">
        <f>AP156</f>
        <v>149</v>
      </c>
      <c r="M44" s="9">
        <f>AP16</f>
        <v>9</v>
      </c>
      <c r="N44" s="9">
        <f>AP120</f>
        <v>113</v>
      </c>
      <c r="O44" s="9">
        <f>AP244</f>
        <v>237</v>
      </c>
      <c r="P44" s="9">
        <f>AP102</f>
        <v>95</v>
      </c>
      <c r="Q44" s="10">
        <f>AP202</f>
        <v>195</v>
      </c>
      <c r="R44" s="2">
        <f t="shared" si="6"/>
        <v>2056</v>
      </c>
      <c r="S44" s="2">
        <f t="shared" si="7"/>
        <v>351576</v>
      </c>
      <c r="T44" s="2">
        <f t="shared" si="5"/>
        <v>67634176</v>
      </c>
      <c r="V44" s="1">
        <v>14</v>
      </c>
      <c r="W44" s="56" t="s">
        <v>221</v>
      </c>
      <c r="X44" s="74" t="s">
        <v>41</v>
      </c>
      <c r="Y44" s="57" t="s">
        <v>244</v>
      </c>
      <c r="Z44" s="157" t="s">
        <v>15</v>
      </c>
      <c r="AA44" s="57" t="s">
        <v>40</v>
      </c>
      <c r="AB44" s="72" t="s">
        <v>219</v>
      </c>
      <c r="AC44" s="57" t="s">
        <v>17</v>
      </c>
      <c r="AD44" s="156" t="s">
        <v>246</v>
      </c>
      <c r="AE44" s="57" t="s">
        <v>19</v>
      </c>
      <c r="AF44" s="57" t="s">
        <v>248</v>
      </c>
      <c r="AG44" s="57" t="s">
        <v>45</v>
      </c>
      <c r="AH44" s="57" t="s">
        <v>225</v>
      </c>
      <c r="AI44" s="57" t="s">
        <v>250</v>
      </c>
      <c r="AJ44" s="76" t="s">
        <v>21</v>
      </c>
      <c r="AK44" s="57" t="s">
        <v>223</v>
      </c>
      <c r="AL44" s="58" t="s">
        <v>43</v>
      </c>
      <c r="AN44" s="46" t="s">
        <v>125</v>
      </c>
      <c r="AO44" s="47" t="s">
        <v>276</v>
      </c>
      <c r="AP44" s="48">
        <f>L2+(36*L4)</f>
        <v>37</v>
      </c>
    </row>
    <row r="45" spans="1:42" x14ac:dyDescent="0.2">
      <c r="A45" s="1">
        <v>15</v>
      </c>
      <c r="B45" s="8">
        <f>AP186</f>
        <v>179</v>
      </c>
      <c r="C45" s="9">
        <f>AP54</f>
        <v>47</v>
      </c>
      <c r="D45" s="9">
        <f>AP164</f>
        <v>157</v>
      </c>
      <c r="E45" s="9">
        <f>AP8</f>
        <v>1</v>
      </c>
      <c r="F45" s="9">
        <f>AP128</f>
        <v>121</v>
      </c>
      <c r="G45" s="9">
        <f>AP236</f>
        <v>229</v>
      </c>
      <c r="H45" s="9">
        <f>AP94</f>
        <v>87</v>
      </c>
      <c r="I45" s="9">
        <f>AP210</f>
        <v>203</v>
      </c>
      <c r="J45" s="9">
        <f>AP61</f>
        <v>54</v>
      </c>
      <c r="K45" s="9">
        <f>AP177</f>
        <v>170</v>
      </c>
      <c r="L45" s="9">
        <f>AP35</f>
        <v>28</v>
      </c>
      <c r="M45" s="9">
        <f>AP143</f>
        <v>136</v>
      </c>
      <c r="N45" s="9">
        <f>AP263</f>
        <v>256</v>
      </c>
      <c r="O45" s="9">
        <f>AP107</f>
        <v>100</v>
      </c>
      <c r="P45" s="9">
        <f>AP217</f>
        <v>210</v>
      </c>
      <c r="Q45" s="10">
        <f>AP85</f>
        <v>78</v>
      </c>
      <c r="R45" s="2">
        <f t="shared" si="6"/>
        <v>2056</v>
      </c>
      <c r="S45" s="2">
        <f>SUMSQ(B45:Q45)</f>
        <v>351576</v>
      </c>
      <c r="T45" s="2">
        <f t="shared" si="5"/>
        <v>67634176</v>
      </c>
      <c r="V45" s="1">
        <v>15</v>
      </c>
      <c r="W45" s="161" t="s">
        <v>213</v>
      </c>
      <c r="X45" s="57" t="s">
        <v>49</v>
      </c>
      <c r="Y45" s="74" t="s">
        <v>252</v>
      </c>
      <c r="Z45" s="57" t="s">
        <v>7</v>
      </c>
      <c r="AA45" s="156" t="s">
        <v>47</v>
      </c>
      <c r="AB45" s="57" t="s">
        <v>211</v>
      </c>
      <c r="AC45" s="72" t="s">
        <v>9</v>
      </c>
      <c r="AD45" s="57" t="s">
        <v>254</v>
      </c>
      <c r="AE45" s="57" t="s">
        <v>11</v>
      </c>
      <c r="AF45" s="57" t="s">
        <v>256</v>
      </c>
      <c r="AG45" s="57" t="s">
        <v>53</v>
      </c>
      <c r="AH45" s="57" t="s">
        <v>217</v>
      </c>
      <c r="AI45" s="57" t="s">
        <v>258</v>
      </c>
      <c r="AJ45" s="57" t="s">
        <v>13</v>
      </c>
      <c r="AK45" s="76" t="s">
        <v>215</v>
      </c>
      <c r="AL45" s="58" t="s">
        <v>51</v>
      </c>
      <c r="AN45" s="46" t="s">
        <v>150</v>
      </c>
      <c r="AO45" s="47" t="s">
        <v>276</v>
      </c>
      <c r="AP45" s="48">
        <f>L2+(37*L4)</f>
        <v>38</v>
      </c>
    </row>
    <row r="46" spans="1:42" x14ac:dyDescent="0.2">
      <c r="A46" s="1">
        <v>16</v>
      </c>
      <c r="B46" s="11">
        <f>AP179</f>
        <v>172</v>
      </c>
      <c r="C46" s="12">
        <f>AP63</f>
        <v>56</v>
      </c>
      <c r="D46" s="12">
        <f>AP141</f>
        <v>134</v>
      </c>
      <c r="E46" s="12">
        <f>AP33</f>
        <v>26</v>
      </c>
      <c r="F46" s="12">
        <f>AP105</f>
        <v>98</v>
      </c>
      <c r="G46" s="12">
        <f>AP261</f>
        <v>254</v>
      </c>
      <c r="H46" s="12">
        <f>AP87</f>
        <v>80</v>
      </c>
      <c r="I46" s="12">
        <f>AP219</f>
        <v>212</v>
      </c>
      <c r="J46" s="12">
        <f>AP52</f>
        <v>45</v>
      </c>
      <c r="K46" s="12">
        <f>AP184</f>
        <v>177</v>
      </c>
      <c r="L46" s="12">
        <f>AP10</f>
        <v>3</v>
      </c>
      <c r="M46" s="12">
        <f>AP166</f>
        <v>159</v>
      </c>
      <c r="N46" s="12">
        <f>AP238</f>
        <v>231</v>
      </c>
      <c r="O46" s="12">
        <f>AP130</f>
        <v>123</v>
      </c>
      <c r="P46" s="12">
        <f>AP208</f>
        <v>201</v>
      </c>
      <c r="Q46" s="13">
        <f>AP92</f>
        <v>85</v>
      </c>
      <c r="R46" s="2">
        <f t="shared" si="6"/>
        <v>2056</v>
      </c>
      <c r="S46" s="2">
        <f t="shared" ref="S46" si="8">SUMSQ(B46:Q46)</f>
        <v>351576</v>
      </c>
      <c r="T46" s="2">
        <f t="shared" si="5"/>
        <v>67634176</v>
      </c>
      <c r="V46" s="1">
        <v>16</v>
      </c>
      <c r="W46" s="59" t="s">
        <v>117</v>
      </c>
      <c r="X46" s="162" t="s">
        <v>142</v>
      </c>
      <c r="Y46" s="60" t="s">
        <v>96</v>
      </c>
      <c r="Z46" s="85" t="s">
        <v>167</v>
      </c>
      <c r="AA46" s="60" t="s">
        <v>144</v>
      </c>
      <c r="AB46" s="169" t="s">
        <v>119</v>
      </c>
      <c r="AC46" s="60" t="s">
        <v>165</v>
      </c>
      <c r="AD46" s="87" t="s">
        <v>94</v>
      </c>
      <c r="AE46" s="60" t="s">
        <v>171</v>
      </c>
      <c r="AF46" s="60" t="s">
        <v>100</v>
      </c>
      <c r="AG46" s="60" t="s">
        <v>146</v>
      </c>
      <c r="AH46" s="60" t="s">
        <v>121</v>
      </c>
      <c r="AI46" s="60" t="s">
        <v>98</v>
      </c>
      <c r="AJ46" s="60" t="s">
        <v>169</v>
      </c>
      <c r="AK46" s="60" t="s">
        <v>123</v>
      </c>
      <c r="AL46" s="170" t="s">
        <v>148</v>
      </c>
      <c r="AN46" s="46" t="s">
        <v>248</v>
      </c>
      <c r="AO46" s="47" t="s">
        <v>276</v>
      </c>
      <c r="AP46" s="48">
        <f>L2+(38*L4)</f>
        <v>39</v>
      </c>
    </row>
    <row r="47" spans="1:42" x14ac:dyDescent="0.2">
      <c r="A47" s="3" t="s">
        <v>0</v>
      </c>
      <c r="B47" s="2">
        <f>SUM(B31:B46)</f>
        <v>2056</v>
      </c>
      <c r="C47" s="2">
        <f t="shared" ref="C47:Q47" si="9">SUM(C31:C46)</f>
        <v>2056</v>
      </c>
      <c r="D47" s="2">
        <f t="shared" si="9"/>
        <v>2056</v>
      </c>
      <c r="E47" s="2">
        <f t="shared" si="9"/>
        <v>2056</v>
      </c>
      <c r="F47" s="2">
        <f t="shared" si="9"/>
        <v>2056</v>
      </c>
      <c r="G47" s="2">
        <f t="shared" si="9"/>
        <v>2056</v>
      </c>
      <c r="H47" s="2">
        <f t="shared" si="9"/>
        <v>2056</v>
      </c>
      <c r="I47" s="2">
        <f t="shared" si="9"/>
        <v>2056</v>
      </c>
      <c r="J47" s="2">
        <f t="shared" si="9"/>
        <v>2056</v>
      </c>
      <c r="K47" s="2">
        <f t="shared" si="9"/>
        <v>2056</v>
      </c>
      <c r="L47" s="2">
        <f t="shared" si="9"/>
        <v>2056</v>
      </c>
      <c r="M47" s="2">
        <f t="shared" si="9"/>
        <v>2056</v>
      </c>
      <c r="N47" s="2">
        <f t="shared" si="9"/>
        <v>2056</v>
      </c>
      <c r="O47" s="2">
        <f t="shared" si="9"/>
        <v>2056</v>
      </c>
      <c r="P47" s="2">
        <f t="shared" si="9"/>
        <v>2056</v>
      </c>
      <c r="Q47" s="2">
        <f t="shared" si="9"/>
        <v>2056</v>
      </c>
      <c r="AN47" s="46" t="s">
        <v>35</v>
      </c>
      <c r="AO47" s="47" t="s">
        <v>276</v>
      </c>
      <c r="AP47" s="48">
        <f>L2+(39*L4)</f>
        <v>40</v>
      </c>
    </row>
    <row r="48" spans="1:42" x14ac:dyDescent="0.2">
      <c r="A48" s="3" t="s">
        <v>1</v>
      </c>
      <c r="B48" s="2">
        <f>SUMSQ(B31:B46)</f>
        <v>351576</v>
      </c>
      <c r="C48" s="2">
        <f t="shared" ref="C48:E48" si="10">SUMSQ(C31:C46)</f>
        <v>351576</v>
      </c>
      <c r="D48" s="2">
        <f t="shared" si="10"/>
        <v>351576</v>
      </c>
      <c r="E48" s="2">
        <f t="shared" si="10"/>
        <v>351576</v>
      </c>
      <c r="F48" s="2">
        <f>SUMSQ(F31:F46)</f>
        <v>351576</v>
      </c>
      <c r="G48" s="2">
        <f t="shared" ref="G48:Q48" si="11">SUMSQ(G31:G46)</f>
        <v>351576</v>
      </c>
      <c r="H48" s="2">
        <f t="shared" si="11"/>
        <v>351576</v>
      </c>
      <c r="I48" s="2">
        <f t="shared" si="11"/>
        <v>351576</v>
      </c>
      <c r="J48" s="2">
        <f t="shared" si="11"/>
        <v>351576</v>
      </c>
      <c r="K48" s="2">
        <f t="shared" si="11"/>
        <v>351576</v>
      </c>
      <c r="L48" s="2">
        <f t="shared" si="11"/>
        <v>351576</v>
      </c>
      <c r="M48" s="2">
        <f t="shared" si="11"/>
        <v>351576</v>
      </c>
      <c r="N48" s="2">
        <f t="shared" si="11"/>
        <v>351576</v>
      </c>
      <c r="O48" s="2">
        <f t="shared" si="11"/>
        <v>351576</v>
      </c>
      <c r="P48" s="2">
        <f t="shared" si="11"/>
        <v>351576</v>
      </c>
      <c r="Q48" s="2">
        <f t="shared" si="11"/>
        <v>351576</v>
      </c>
      <c r="AN48" s="46" t="s">
        <v>20</v>
      </c>
      <c r="AO48" s="47" t="s">
        <v>276</v>
      </c>
      <c r="AP48" s="48">
        <f>L2+(40*L4)</f>
        <v>41</v>
      </c>
    </row>
    <row r="49" spans="1:42" x14ac:dyDescent="0.2">
      <c r="A49" s="3" t="s">
        <v>262</v>
      </c>
      <c r="B49" s="14">
        <f>SUMSQ(B31,C31,D31,E31,F31,G31,H31,I31,I32,H32,G32,F32,E32,D32,C32,B32)</f>
        <v>351576</v>
      </c>
      <c r="C49" s="14">
        <f>SUMSQ(J31,K31,L31,M31,N31,O31,P31,Q31,Q32,P32,O32,N32,M32,L32,K32,J32)</f>
        <v>351576</v>
      </c>
      <c r="D49" s="14">
        <f>SUMSQ(B33,C33,D33,E33,F33,G33,H33,I33,I34,H34,G34,F34,E34,D34,C34,B34)</f>
        <v>351576</v>
      </c>
      <c r="E49" s="14">
        <f>SUMSQ(J33,K33,L33,M33,N33,O33,P33,Q33,Q34,P34,O34,N34,M34,L34,K34,J34)</f>
        <v>351576</v>
      </c>
      <c r="F49" s="14">
        <f>SUMSQ(B35,C35,D35,E35,F35,G35,H35,I35,I36,H36,G36,F36,E36,D36,C36,B36)</f>
        <v>351576</v>
      </c>
      <c r="G49" s="14">
        <f>SUMSQ(J35,K35,L35,M35,N35,O35,P35,Q35,Q36,P36,O36,N36,M36,L36,K36,J36)</f>
        <v>351576</v>
      </c>
      <c r="H49" s="14">
        <f>SUMSQ(B37,C37,D37,E37,F37,G37,H37,I37,I38,H38,G38,F38,E38,D38,C38,B38)</f>
        <v>351576</v>
      </c>
      <c r="I49" s="14">
        <f>SUMSQ(J37,K37,L37,M37,N37,O37,P37,Q37,Q38,P38,O38,N38,M38,L38,K38,J38)</f>
        <v>351576</v>
      </c>
      <c r="J49" s="14">
        <f>SUMSQ(B39,C39,D39,E39,F39,G39,H39,I39,I40,H40,G40,F40,E40,D40,C40,B40)</f>
        <v>351576</v>
      </c>
      <c r="K49" s="14">
        <f>SUMSQ(J39,K39,L39,M39,N39,O39,P39,Q39,Q40,P40,O40,N40,M40,L40,K40,J40)</f>
        <v>351576</v>
      </c>
      <c r="L49" s="14">
        <f>SUMSQ(B41,C41,D41,E41,F41,G41,H41,I41,I42,H42,G42,F42,E42,D42,C42,B42)</f>
        <v>351576</v>
      </c>
      <c r="M49" s="14">
        <f>SUMSQ(J41,K41,L41,M41,N41,O41,P41,Q41,Q42,P42,O42,N42,M42,L42,K42,J42)</f>
        <v>351576</v>
      </c>
      <c r="N49" s="14">
        <f>SUMSQ(B43,C43,D43,E43,F43,G43,H43,I43,I44,H44,G44,F44,E44,D44,C44,B44)</f>
        <v>351576</v>
      </c>
      <c r="O49" s="14">
        <f>SUMSQ(J43,K43,L43,M43,N43,O43,P43,Q43,Q44,P44,O44,N44,M44,L44,K44,J44)</f>
        <v>351576</v>
      </c>
      <c r="P49" s="14">
        <f>SUMSQ(B45,C45,D45,E45,F45,G45,H45,I45,I46,H46,G46,F46,E46,D46,C46,B46)</f>
        <v>351576</v>
      </c>
      <c r="Q49" s="14">
        <f>SUMSQ(J45,K45,L45,M45,N45,O45,P45,Q45,Q46,P46,O46,N46,M46,L46,K46,J46)</f>
        <v>351576</v>
      </c>
      <c r="U49" s="2" t="s">
        <v>263</v>
      </c>
      <c r="V49" s="3" t="s">
        <v>3</v>
      </c>
      <c r="W49" s="57" t="s">
        <v>62</v>
      </c>
      <c r="X49" s="57" t="s">
        <v>104</v>
      </c>
      <c r="Y49" s="57" t="s">
        <v>189</v>
      </c>
      <c r="Z49" s="57" t="s">
        <v>229</v>
      </c>
      <c r="AA49" s="57" t="s">
        <v>44</v>
      </c>
      <c r="AB49" s="57" t="s">
        <v>130</v>
      </c>
      <c r="AC49" s="57" t="s">
        <v>172</v>
      </c>
      <c r="AD49" s="57" t="s">
        <v>255</v>
      </c>
      <c r="AE49" s="57" t="s">
        <v>80</v>
      </c>
      <c r="AF49" s="57" t="s">
        <v>23</v>
      </c>
      <c r="AG49" s="57" t="s">
        <v>206</v>
      </c>
      <c r="AH49" s="57" t="s">
        <v>150</v>
      </c>
      <c r="AI49" s="57" t="s">
        <v>90</v>
      </c>
      <c r="AJ49" s="57" t="s">
        <v>21</v>
      </c>
      <c r="AK49" s="57" t="s">
        <v>215</v>
      </c>
      <c r="AL49" s="57" t="s">
        <v>148</v>
      </c>
      <c r="AN49" s="46" t="s">
        <v>231</v>
      </c>
      <c r="AO49" s="47" t="s">
        <v>276</v>
      </c>
      <c r="AP49" s="48">
        <f>L2+(41*L4)</f>
        <v>42</v>
      </c>
    </row>
    <row r="50" spans="1:42" x14ac:dyDescent="0.2">
      <c r="A50" s="3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V50" s="3" t="s">
        <v>4</v>
      </c>
      <c r="W50" s="171" t="s">
        <v>117</v>
      </c>
      <c r="X50" s="171" t="s">
        <v>49</v>
      </c>
      <c r="Y50" s="171" t="s">
        <v>244</v>
      </c>
      <c r="Z50" s="171" t="s">
        <v>175</v>
      </c>
      <c r="AA50" s="171" t="s">
        <v>115</v>
      </c>
      <c r="AB50" s="171" t="s">
        <v>59</v>
      </c>
      <c r="AC50" s="171" t="s">
        <v>242</v>
      </c>
      <c r="AD50" s="171" t="s">
        <v>184</v>
      </c>
      <c r="AE50" s="171" t="s">
        <v>10</v>
      </c>
      <c r="AF50" s="171" t="s">
        <v>93</v>
      </c>
      <c r="AG50" s="171" t="s">
        <v>135</v>
      </c>
      <c r="AH50" s="171" t="s">
        <v>220</v>
      </c>
      <c r="AI50" s="171" t="s">
        <v>36</v>
      </c>
      <c r="AJ50" s="171" t="s">
        <v>3</v>
      </c>
      <c r="AK50" s="171" t="s">
        <v>161</v>
      </c>
      <c r="AL50" s="171" t="s">
        <v>203</v>
      </c>
      <c r="AN50" s="46" t="s">
        <v>133</v>
      </c>
      <c r="AO50" s="47" t="s">
        <v>276</v>
      </c>
      <c r="AP50" s="48">
        <f>L2+(42*L4)</f>
        <v>43</v>
      </c>
    </row>
    <row r="51" spans="1:42" x14ac:dyDescent="0.2">
      <c r="A51" s="3" t="s">
        <v>3</v>
      </c>
      <c r="B51" s="15">
        <f>B31</f>
        <v>120</v>
      </c>
      <c r="C51" s="15">
        <f>C32</f>
        <v>243</v>
      </c>
      <c r="D51" s="15">
        <f>D33</f>
        <v>208</v>
      </c>
      <c r="E51" s="15">
        <f>E34</f>
        <v>75</v>
      </c>
      <c r="F51" s="15">
        <f>F35</f>
        <v>7</v>
      </c>
      <c r="G51" s="15">
        <f>G36</f>
        <v>132</v>
      </c>
      <c r="H51" s="15">
        <f>H37</f>
        <v>191</v>
      </c>
      <c r="I51" s="15">
        <f>I38</f>
        <v>60</v>
      </c>
      <c r="J51" s="15">
        <f>J39</f>
        <v>25</v>
      </c>
      <c r="K51" s="15">
        <f>K40</f>
        <v>158</v>
      </c>
      <c r="L51" s="15">
        <f>L41</f>
        <v>161</v>
      </c>
      <c r="M51" s="15">
        <f>M42</f>
        <v>38</v>
      </c>
      <c r="N51" s="15">
        <f>N43</f>
        <v>106</v>
      </c>
      <c r="O51" s="15">
        <f>O44</f>
        <v>237</v>
      </c>
      <c r="P51" s="15">
        <f>P45</f>
        <v>210</v>
      </c>
      <c r="Q51" s="16">
        <f>Q46</f>
        <v>85</v>
      </c>
      <c r="R51" s="2">
        <f>SUM(B51:Q51)</f>
        <v>2056</v>
      </c>
      <c r="S51" s="2">
        <f>SUMSQ(B51:Q51)</f>
        <v>351576</v>
      </c>
      <c r="AN51" s="46" t="s">
        <v>110</v>
      </c>
      <c r="AO51" s="47" t="s">
        <v>276</v>
      </c>
      <c r="AP51" s="48">
        <f>L2+(43*L4)</f>
        <v>44</v>
      </c>
    </row>
    <row r="52" spans="1:42" x14ac:dyDescent="0.2">
      <c r="A52" s="3" t="s">
        <v>4</v>
      </c>
      <c r="B52" s="15">
        <f>B46</f>
        <v>172</v>
      </c>
      <c r="C52" s="15">
        <f>C45</f>
        <v>47</v>
      </c>
      <c r="D52" s="15">
        <f>D44</f>
        <v>20</v>
      </c>
      <c r="E52" s="15">
        <f>E43</f>
        <v>151</v>
      </c>
      <c r="F52" s="15">
        <f>F42</f>
        <v>219</v>
      </c>
      <c r="G52" s="15">
        <f>G41</f>
        <v>96</v>
      </c>
      <c r="H52" s="15">
        <f>H40</f>
        <v>99</v>
      </c>
      <c r="I52" s="15">
        <f>I39</f>
        <v>232</v>
      </c>
      <c r="J52" s="15">
        <f>J38</f>
        <v>197</v>
      </c>
      <c r="K52" s="15">
        <f>K37</f>
        <v>66</v>
      </c>
      <c r="L52" s="15">
        <f>L36</f>
        <v>125</v>
      </c>
      <c r="M52" s="15">
        <f>M35</f>
        <v>250</v>
      </c>
      <c r="N52" s="15">
        <f>N34</f>
        <v>182</v>
      </c>
      <c r="O52" s="15">
        <f>O33</f>
        <v>49</v>
      </c>
      <c r="P52" s="15">
        <f>P32</f>
        <v>14</v>
      </c>
      <c r="Q52" s="16">
        <f>Q31</f>
        <v>137</v>
      </c>
      <c r="R52" s="2">
        <f>SUM(B52:Q52)</f>
        <v>2056</v>
      </c>
      <c r="S52" s="2">
        <f>SUMSQ(B52:Q52)</f>
        <v>351576</v>
      </c>
      <c r="AN52" s="46" t="s">
        <v>171</v>
      </c>
      <c r="AO52" s="47" t="s">
        <v>276</v>
      </c>
      <c r="AP52" s="48">
        <f>L2+(44*L4)</f>
        <v>45</v>
      </c>
    </row>
    <row r="53" spans="1:42" x14ac:dyDescent="0.2">
      <c r="A53" s="3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AN53" s="46" t="s">
        <v>84</v>
      </c>
      <c r="AO53" s="47" t="s">
        <v>276</v>
      </c>
      <c r="AP53" s="48">
        <f>L2+(45*L4)</f>
        <v>46</v>
      </c>
    </row>
    <row r="54" spans="1:42" x14ac:dyDescent="0.2">
      <c r="A54" s="3" t="s">
        <v>260</v>
      </c>
      <c r="I54" s="62" t="s">
        <v>320</v>
      </c>
      <c r="R54" s="4" t="s">
        <v>0</v>
      </c>
      <c r="S54" s="4" t="s">
        <v>1</v>
      </c>
      <c r="T54" s="4" t="s">
        <v>2</v>
      </c>
      <c r="AD54" s="62" t="s">
        <v>293</v>
      </c>
      <c r="AN54" s="46" t="s">
        <v>49</v>
      </c>
      <c r="AO54" s="47" t="s">
        <v>276</v>
      </c>
      <c r="AP54" s="48">
        <f>L2+(46*L4)</f>
        <v>47</v>
      </c>
    </row>
    <row r="55" spans="1:42" x14ac:dyDescent="0.2">
      <c r="A55" s="1">
        <v>1</v>
      </c>
      <c r="B55" s="5">
        <f>AP129</f>
        <v>122</v>
      </c>
      <c r="C55" s="6">
        <f>AP235</f>
        <v>228</v>
      </c>
      <c r="D55" s="6">
        <f>AP90</f>
        <v>83</v>
      </c>
      <c r="E55" s="6">
        <f>AP208</f>
        <v>201</v>
      </c>
      <c r="F55" s="6">
        <f>AP184</f>
        <v>177</v>
      </c>
      <c r="G55" s="6">
        <f>AP50</f>
        <v>43</v>
      </c>
      <c r="H55" s="6">
        <f>AP163</f>
        <v>156</v>
      </c>
      <c r="I55" s="6">
        <f>AP9</f>
        <v>2</v>
      </c>
      <c r="J55" s="6">
        <f>AP262</f>
        <v>255</v>
      </c>
      <c r="K55" s="6">
        <f>AP108</f>
        <v>101</v>
      </c>
      <c r="L55" s="6">
        <f>AP221</f>
        <v>214</v>
      </c>
      <c r="M55" s="6">
        <f>AP87</f>
        <v>80</v>
      </c>
      <c r="N55" s="6">
        <f>AP63</f>
        <v>56</v>
      </c>
      <c r="O55" s="6">
        <f>AP181</f>
        <v>174</v>
      </c>
      <c r="P55" s="6">
        <f>AP36</f>
        <v>29</v>
      </c>
      <c r="Q55" s="7">
        <f>AP142</f>
        <v>135</v>
      </c>
      <c r="R55" s="2">
        <f>SUM(B55:Q55)</f>
        <v>2056</v>
      </c>
      <c r="S55" s="2">
        <f>SUMSQ(B55:Q55)</f>
        <v>351576</v>
      </c>
      <c r="T55" s="2">
        <f t="shared" ref="T55:T70" si="12">B55^3+C55^3+D55^3+E55^3+F55^3+G55^3+H55^3+I55^3+J55^3+K55^3+L55^3+M55^3+N55^3+O55^3+P55^3+Q55^3</f>
        <v>67634176</v>
      </c>
      <c r="V55" s="1">
        <v>1</v>
      </c>
      <c r="W55" s="158" t="s">
        <v>196</v>
      </c>
      <c r="X55" s="54" t="s">
        <v>38</v>
      </c>
      <c r="Y55" s="54" t="s">
        <v>174</v>
      </c>
      <c r="Z55" s="54" t="s">
        <v>123</v>
      </c>
      <c r="AA55" s="54" t="s">
        <v>100</v>
      </c>
      <c r="AB55" s="54" t="s">
        <v>133</v>
      </c>
      <c r="AC55" s="54" t="s">
        <v>60</v>
      </c>
      <c r="AD55" s="54" t="s">
        <v>236</v>
      </c>
      <c r="AE55" s="67" t="s">
        <v>29</v>
      </c>
      <c r="AF55" s="54" t="s">
        <v>205</v>
      </c>
      <c r="AG55" s="70" t="s">
        <v>132</v>
      </c>
      <c r="AH55" s="54" t="s">
        <v>165</v>
      </c>
      <c r="AI55" s="69" t="s">
        <v>142</v>
      </c>
      <c r="AJ55" s="54" t="s">
        <v>91</v>
      </c>
      <c r="AK55" s="159" t="s">
        <v>227</v>
      </c>
      <c r="AL55" s="55" t="s">
        <v>69</v>
      </c>
      <c r="AN55" s="46" t="s">
        <v>198</v>
      </c>
      <c r="AO55" s="47" t="s">
        <v>276</v>
      </c>
      <c r="AP55" s="48">
        <f>L2+(47*L4)</f>
        <v>48</v>
      </c>
    </row>
    <row r="56" spans="1:42" x14ac:dyDescent="0.2">
      <c r="A56" s="1">
        <v>2</v>
      </c>
      <c r="B56" s="8">
        <f>AP109</f>
        <v>102</v>
      </c>
      <c r="C56" s="9">
        <f>AP263</f>
        <v>256</v>
      </c>
      <c r="D56" s="9">
        <f>AP86</f>
        <v>79</v>
      </c>
      <c r="E56" s="9">
        <f>AP220</f>
        <v>213</v>
      </c>
      <c r="F56" s="9">
        <f>AP180</f>
        <v>173</v>
      </c>
      <c r="G56" s="9">
        <f>AP62</f>
        <v>55</v>
      </c>
      <c r="H56" s="9">
        <f>AP143</f>
        <v>136</v>
      </c>
      <c r="I56" s="9">
        <f>AP37</f>
        <v>30</v>
      </c>
      <c r="J56" s="9">
        <f>AP234</f>
        <v>227</v>
      </c>
      <c r="K56" s="9">
        <f>AP128</f>
        <v>121</v>
      </c>
      <c r="L56" s="9">
        <f>AP209</f>
        <v>202</v>
      </c>
      <c r="M56" s="9">
        <f>AP91</f>
        <v>84</v>
      </c>
      <c r="N56" s="9">
        <f>AP51</f>
        <v>44</v>
      </c>
      <c r="O56" s="9">
        <f>AP185</f>
        <v>178</v>
      </c>
      <c r="P56" s="9">
        <f>AP8</f>
        <v>1</v>
      </c>
      <c r="Q56" s="10">
        <f>AP162</f>
        <v>155</v>
      </c>
      <c r="R56" s="2">
        <f t="shared" ref="R56:R70" si="13">SUM(B56:Q56)</f>
        <v>2056</v>
      </c>
      <c r="S56" s="2">
        <f t="shared" ref="S56:S68" si="14">SUMSQ(B56:Q56)</f>
        <v>351576</v>
      </c>
      <c r="T56" s="2">
        <f t="shared" si="12"/>
        <v>67634176</v>
      </c>
      <c r="V56" s="1">
        <v>2</v>
      </c>
      <c r="W56" s="56" t="s">
        <v>39</v>
      </c>
      <c r="X56" s="156" t="s">
        <v>258</v>
      </c>
      <c r="Y56" s="57" t="s">
        <v>78</v>
      </c>
      <c r="Z56" s="57" t="s">
        <v>155</v>
      </c>
      <c r="AA56" s="57" t="s">
        <v>195</v>
      </c>
      <c r="AB56" s="57" t="s">
        <v>101</v>
      </c>
      <c r="AC56" s="57" t="s">
        <v>217</v>
      </c>
      <c r="AD56" s="57" t="s">
        <v>16</v>
      </c>
      <c r="AE56" s="57" t="s">
        <v>249</v>
      </c>
      <c r="AF56" s="72" t="s">
        <v>47</v>
      </c>
      <c r="AG56" s="57" t="s">
        <v>164</v>
      </c>
      <c r="AH56" s="76" t="s">
        <v>70</v>
      </c>
      <c r="AI56" s="57" t="s">
        <v>110</v>
      </c>
      <c r="AJ56" s="74" t="s">
        <v>186</v>
      </c>
      <c r="AK56" s="57" t="s">
        <v>7</v>
      </c>
      <c r="AL56" s="160" t="s">
        <v>226</v>
      </c>
      <c r="AN56" s="46" t="s">
        <v>3</v>
      </c>
      <c r="AO56" s="47" t="s">
        <v>276</v>
      </c>
      <c r="AP56" s="48">
        <f>L2+(48*L4)</f>
        <v>49</v>
      </c>
    </row>
    <row r="57" spans="1:42" x14ac:dyDescent="0.2">
      <c r="A57" s="1">
        <v>3</v>
      </c>
      <c r="B57" s="8">
        <f>AP242</f>
        <v>235</v>
      </c>
      <c r="C57" s="9">
        <f>AP120</f>
        <v>113</v>
      </c>
      <c r="D57" s="9">
        <f>AP201</f>
        <v>194</v>
      </c>
      <c r="E57" s="9">
        <f>AP99</f>
        <v>92</v>
      </c>
      <c r="F57" s="9">
        <f>AP43</f>
        <v>36</v>
      </c>
      <c r="G57" s="9">
        <f>AP193</f>
        <v>186</v>
      </c>
      <c r="H57" s="9">
        <f>AP16</f>
        <v>9</v>
      </c>
      <c r="I57" s="9">
        <f>AP154</f>
        <v>147</v>
      </c>
      <c r="J57" s="9">
        <f>AP117</f>
        <v>110</v>
      </c>
      <c r="K57" s="9">
        <f>AP255</f>
        <v>248</v>
      </c>
      <c r="L57" s="9">
        <f>AP78</f>
        <v>71</v>
      </c>
      <c r="M57" s="9">
        <f>AP228</f>
        <v>221</v>
      </c>
      <c r="N57" s="9">
        <f>AP172</f>
        <v>165</v>
      </c>
      <c r="O57" s="9">
        <f>AP70</f>
        <v>63</v>
      </c>
      <c r="P57" s="9">
        <f>AP151</f>
        <v>144</v>
      </c>
      <c r="Q57" s="10">
        <f>AP29</f>
        <v>22</v>
      </c>
      <c r="R57" s="2">
        <f t="shared" si="13"/>
        <v>2056</v>
      </c>
      <c r="S57" s="2">
        <f t="shared" si="14"/>
        <v>351576</v>
      </c>
      <c r="T57" s="2">
        <f t="shared" si="12"/>
        <v>67634176</v>
      </c>
      <c r="V57" s="1">
        <v>3</v>
      </c>
      <c r="W57" s="56" t="s">
        <v>46</v>
      </c>
      <c r="X57" s="57" t="s">
        <v>250</v>
      </c>
      <c r="Y57" s="156" t="s">
        <v>71</v>
      </c>
      <c r="Z57" s="57" t="s">
        <v>163</v>
      </c>
      <c r="AA57" s="57" t="s">
        <v>187</v>
      </c>
      <c r="AB57" s="57" t="s">
        <v>109</v>
      </c>
      <c r="AC57" s="57" t="s">
        <v>225</v>
      </c>
      <c r="AD57" s="57" t="s">
        <v>8</v>
      </c>
      <c r="AE57" s="76" t="s">
        <v>257</v>
      </c>
      <c r="AF57" s="57" t="s">
        <v>40</v>
      </c>
      <c r="AG57" s="72" t="s">
        <v>156</v>
      </c>
      <c r="AH57" s="57" t="s">
        <v>77</v>
      </c>
      <c r="AI57" s="157" t="s">
        <v>102</v>
      </c>
      <c r="AJ57" s="57" t="s">
        <v>194</v>
      </c>
      <c r="AK57" s="74" t="s">
        <v>15</v>
      </c>
      <c r="AL57" s="58" t="s">
        <v>218</v>
      </c>
      <c r="AN57" s="46" t="s">
        <v>4</v>
      </c>
      <c r="AO57" s="47" t="s">
        <v>276</v>
      </c>
      <c r="AP57" s="48">
        <f>L2+(49*L4)</f>
        <v>50</v>
      </c>
    </row>
    <row r="58" spans="1:42" x14ac:dyDescent="0.2">
      <c r="A58" s="1">
        <v>4</v>
      </c>
      <c r="B58" s="8">
        <f>AP254</f>
        <v>247</v>
      </c>
      <c r="C58" s="9">
        <f>AP116</f>
        <v>109</v>
      </c>
      <c r="D58" s="9">
        <f>AP229</f>
        <v>222</v>
      </c>
      <c r="E58" s="9">
        <f>AP79</f>
        <v>72</v>
      </c>
      <c r="F58" s="9">
        <f>AP71</f>
        <v>64</v>
      </c>
      <c r="G58" s="9">
        <f>AP173</f>
        <v>166</v>
      </c>
      <c r="H58" s="9">
        <f>AP28</f>
        <v>21</v>
      </c>
      <c r="I58" s="9">
        <f>AP150</f>
        <v>143</v>
      </c>
      <c r="J58" s="9">
        <f>AP121</f>
        <v>114</v>
      </c>
      <c r="K58" s="9">
        <f>AP243</f>
        <v>236</v>
      </c>
      <c r="L58" s="9">
        <f>AP98</f>
        <v>91</v>
      </c>
      <c r="M58" s="9">
        <f>AP200</f>
        <v>193</v>
      </c>
      <c r="N58" s="9">
        <f>AP192</f>
        <v>185</v>
      </c>
      <c r="O58" s="9">
        <f>AP42</f>
        <v>35</v>
      </c>
      <c r="P58" s="9">
        <f>AP155</f>
        <v>148</v>
      </c>
      <c r="Q58" s="10">
        <f>AP17</f>
        <v>10</v>
      </c>
      <c r="R58" s="2">
        <f t="shared" si="13"/>
        <v>2056</v>
      </c>
      <c r="S58" s="2">
        <f t="shared" si="14"/>
        <v>351576</v>
      </c>
      <c r="T58" s="2">
        <f t="shared" si="12"/>
        <v>67634176</v>
      </c>
      <c r="V58" s="1">
        <v>4</v>
      </c>
      <c r="W58" s="56" t="s">
        <v>204</v>
      </c>
      <c r="X58" s="57" t="s">
        <v>30</v>
      </c>
      <c r="Y58" s="57" t="s">
        <v>166</v>
      </c>
      <c r="Z58" s="156" t="s">
        <v>131</v>
      </c>
      <c r="AA58" s="57" t="s">
        <v>92</v>
      </c>
      <c r="AB58" s="57" t="s">
        <v>141</v>
      </c>
      <c r="AC58" s="57" t="s">
        <v>68</v>
      </c>
      <c r="AD58" s="57" t="s">
        <v>228</v>
      </c>
      <c r="AE58" s="57" t="s">
        <v>37</v>
      </c>
      <c r="AF58" s="76" t="s">
        <v>197</v>
      </c>
      <c r="AG58" s="57" t="s">
        <v>124</v>
      </c>
      <c r="AH58" s="72" t="s">
        <v>173</v>
      </c>
      <c r="AI58" s="57" t="s">
        <v>134</v>
      </c>
      <c r="AJ58" s="157" t="s">
        <v>99</v>
      </c>
      <c r="AK58" s="57" t="s">
        <v>235</v>
      </c>
      <c r="AL58" s="77" t="s">
        <v>61</v>
      </c>
      <c r="AN58" s="46" t="s">
        <v>5</v>
      </c>
      <c r="AO58" s="47" t="s">
        <v>276</v>
      </c>
      <c r="AP58" s="48">
        <f>L2+(50*L4)</f>
        <v>51</v>
      </c>
    </row>
    <row r="59" spans="1:42" x14ac:dyDescent="0.2">
      <c r="A59" s="1">
        <v>5</v>
      </c>
      <c r="B59" s="8">
        <f>AP204</f>
        <v>197</v>
      </c>
      <c r="C59" s="9">
        <f>AP102</f>
        <v>95</v>
      </c>
      <c r="D59" s="9">
        <f>AP247</f>
        <v>240</v>
      </c>
      <c r="E59" s="9">
        <f>AP125</f>
        <v>118</v>
      </c>
      <c r="F59" s="9">
        <f>AP21</f>
        <v>14</v>
      </c>
      <c r="G59" s="9">
        <f>AP159</f>
        <v>152</v>
      </c>
      <c r="H59" s="9">
        <f>AP46</f>
        <v>39</v>
      </c>
      <c r="I59" s="9">
        <f>AP196</f>
        <v>189</v>
      </c>
      <c r="J59" s="9">
        <f>AP75</f>
        <v>68</v>
      </c>
      <c r="K59" s="9">
        <f>AP225</f>
        <v>218</v>
      </c>
      <c r="L59" s="9">
        <f>AP112</f>
        <v>105</v>
      </c>
      <c r="M59" s="9">
        <f>AP250</f>
        <v>243</v>
      </c>
      <c r="N59" s="9">
        <f>AP146</f>
        <v>139</v>
      </c>
      <c r="O59" s="9">
        <f>AP24</f>
        <v>17</v>
      </c>
      <c r="P59" s="9">
        <f>AP169</f>
        <v>162</v>
      </c>
      <c r="Q59" s="10">
        <f>AP67</f>
        <v>60</v>
      </c>
      <c r="R59" s="2">
        <f t="shared" si="13"/>
        <v>2056</v>
      </c>
      <c r="S59" s="2">
        <f t="shared" si="14"/>
        <v>351576</v>
      </c>
      <c r="T59" s="2">
        <f t="shared" si="12"/>
        <v>67634176</v>
      </c>
      <c r="V59" s="1">
        <v>5</v>
      </c>
      <c r="W59" s="56" t="s">
        <v>10</v>
      </c>
      <c r="X59" s="57" t="s">
        <v>223</v>
      </c>
      <c r="Y59" s="57" t="s">
        <v>111</v>
      </c>
      <c r="Z59" s="57" t="s">
        <v>185</v>
      </c>
      <c r="AA59" s="156" t="s">
        <v>161</v>
      </c>
      <c r="AB59" s="57" t="s">
        <v>73</v>
      </c>
      <c r="AC59" s="57" t="s">
        <v>248</v>
      </c>
      <c r="AD59" s="57" t="s">
        <v>48</v>
      </c>
      <c r="AE59" s="74" t="s">
        <v>216</v>
      </c>
      <c r="AF59" s="57" t="s">
        <v>17</v>
      </c>
      <c r="AG59" s="157" t="s">
        <v>192</v>
      </c>
      <c r="AH59" s="57" t="s">
        <v>104</v>
      </c>
      <c r="AI59" s="72" t="s">
        <v>79</v>
      </c>
      <c r="AJ59" s="57" t="s">
        <v>154</v>
      </c>
      <c r="AK59" s="76" t="s">
        <v>41</v>
      </c>
      <c r="AL59" s="58" t="s">
        <v>255</v>
      </c>
      <c r="AN59" s="46" t="s">
        <v>6</v>
      </c>
      <c r="AO59" s="47" t="s">
        <v>276</v>
      </c>
      <c r="AP59" s="48">
        <f>L2+(51*L4)</f>
        <v>52</v>
      </c>
    </row>
    <row r="60" spans="1:42" x14ac:dyDescent="0.2">
      <c r="A60" s="1">
        <v>6</v>
      </c>
      <c r="B60" s="8">
        <f>AP224</f>
        <v>217</v>
      </c>
      <c r="C60" s="9">
        <f>AP74</f>
        <v>67</v>
      </c>
      <c r="D60" s="9">
        <f>AP251</f>
        <v>244</v>
      </c>
      <c r="E60" s="9">
        <f>AP113</f>
        <v>106</v>
      </c>
      <c r="F60" s="9">
        <f>AP25</f>
        <v>18</v>
      </c>
      <c r="G60" s="9">
        <f>AP147</f>
        <v>140</v>
      </c>
      <c r="H60" s="9">
        <f>AP66</f>
        <v>59</v>
      </c>
      <c r="I60" s="9">
        <f>AP168</f>
        <v>161</v>
      </c>
      <c r="J60" s="9">
        <f>AP103</f>
        <v>96</v>
      </c>
      <c r="K60" s="9">
        <f>AP205</f>
        <v>198</v>
      </c>
      <c r="L60" s="9">
        <f>AP124</f>
        <v>117</v>
      </c>
      <c r="M60" s="9">
        <f>AP246</f>
        <v>239</v>
      </c>
      <c r="N60" s="9">
        <f>AP158</f>
        <v>151</v>
      </c>
      <c r="O60" s="9">
        <f>AP20</f>
        <v>13</v>
      </c>
      <c r="P60" s="9">
        <f>AP197</f>
        <v>190</v>
      </c>
      <c r="Q60" s="10">
        <f>AP47</f>
        <v>40</v>
      </c>
      <c r="R60" s="2">
        <f t="shared" si="13"/>
        <v>2056</v>
      </c>
      <c r="S60" s="2">
        <f t="shared" si="14"/>
        <v>351576</v>
      </c>
      <c r="T60" s="2">
        <f t="shared" si="12"/>
        <v>67634176</v>
      </c>
      <c r="V60" s="1">
        <v>6</v>
      </c>
      <c r="W60" s="56" t="s">
        <v>230</v>
      </c>
      <c r="X60" s="57" t="s">
        <v>66</v>
      </c>
      <c r="Y60" s="57" t="s">
        <v>143</v>
      </c>
      <c r="Z60" s="57" t="s">
        <v>90</v>
      </c>
      <c r="AA60" s="57" t="s">
        <v>129</v>
      </c>
      <c r="AB60" s="156" t="s">
        <v>168</v>
      </c>
      <c r="AC60" s="57" t="s">
        <v>28</v>
      </c>
      <c r="AD60" s="57" t="s">
        <v>206</v>
      </c>
      <c r="AE60" s="57" t="s">
        <v>59</v>
      </c>
      <c r="AF60" s="74" t="s">
        <v>237</v>
      </c>
      <c r="AG60" s="57" t="s">
        <v>97</v>
      </c>
      <c r="AH60" s="157" t="s">
        <v>136</v>
      </c>
      <c r="AI60" s="57" t="s">
        <v>175</v>
      </c>
      <c r="AJ60" s="72" t="s">
        <v>122</v>
      </c>
      <c r="AK60" s="57" t="s">
        <v>199</v>
      </c>
      <c r="AL60" s="75" t="s">
        <v>35</v>
      </c>
      <c r="AN60" s="46" t="s">
        <v>240</v>
      </c>
      <c r="AO60" s="47" t="s">
        <v>276</v>
      </c>
      <c r="AP60" s="48">
        <f>L2+(52*L4)</f>
        <v>53</v>
      </c>
    </row>
    <row r="61" spans="1:42" x14ac:dyDescent="0.2">
      <c r="A61" s="1">
        <v>7</v>
      </c>
      <c r="B61" s="8">
        <f>AP95</f>
        <v>88</v>
      </c>
      <c r="C61" s="9">
        <f>AP213</f>
        <v>206</v>
      </c>
      <c r="D61" s="9">
        <f>AP132</f>
        <v>125</v>
      </c>
      <c r="E61" s="9">
        <f>AP238</f>
        <v>231</v>
      </c>
      <c r="F61" s="9">
        <f>AP166</f>
        <v>159</v>
      </c>
      <c r="G61" s="9">
        <f>AP12</f>
        <v>5</v>
      </c>
      <c r="H61" s="9">
        <f>AP189</f>
        <v>182</v>
      </c>
      <c r="I61" s="9">
        <f>AP55</f>
        <v>48</v>
      </c>
      <c r="J61" s="9">
        <f>AP216</f>
        <v>209</v>
      </c>
      <c r="K61" s="9">
        <f>AP82</f>
        <v>75</v>
      </c>
      <c r="L61" s="9">
        <f>AP259</f>
        <v>252</v>
      </c>
      <c r="M61" s="9">
        <f>AP105</f>
        <v>98</v>
      </c>
      <c r="N61" s="9">
        <f>AP33</f>
        <v>26</v>
      </c>
      <c r="O61" s="9">
        <f>AP139</f>
        <v>132</v>
      </c>
      <c r="P61" s="9">
        <f>AP58</f>
        <v>51</v>
      </c>
      <c r="Q61" s="10">
        <f>AP176</f>
        <v>169</v>
      </c>
      <c r="R61" s="2">
        <f t="shared" si="13"/>
        <v>2056</v>
      </c>
      <c r="S61" s="2">
        <f t="shared" si="14"/>
        <v>351576</v>
      </c>
      <c r="T61" s="2">
        <f t="shared" si="12"/>
        <v>67634176</v>
      </c>
      <c r="V61" s="1">
        <v>7</v>
      </c>
      <c r="W61" s="56" t="s">
        <v>238</v>
      </c>
      <c r="X61" s="57" t="s">
        <v>58</v>
      </c>
      <c r="Y61" s="57" t="s">
        <v>135</v>
      </c>
      <c r="Z61" s="57" t="s">
        <v>98</v>
      </c>
      <c r="AA61" s="57" t="s">
        <v>121</v>
      </c>
      <c r="AB61" s="57" t="s">
        <v>176</v>
      </c>
      <c r="AC61" s="156" t="s">
        <v>36</v>
      </c>
      <c r="AD61" s="57" t="s">
        <v>198</v>
      </c>
      <c r="AE61" s="157" t="s">
        <v>67</v>
      </c>
      <c r="AF61" s="57" t="s">
        <v>229</v>
      </c>
      <c r="AG61" s="74" t="s">
        <v>89</v>
      </c>
      <c r="AH61" s="57" t="s">
        <v>144</v>
      </c>
      <c r="AI61" s="76" t="s">
        <v>167</v>
      </c>
      <c r="AJ61" s="57" t="s">
        <v>130</v>
      </c>
      <c r="AK61" s="72" t="s">
        <v>5</v>
      </c>
      <c r="AL61" s="58" t="s">
        <v>27</v>
      </c>
      <c r="AN61" s="46" t="s">
        <v>11</v>
      </c>
      <c r="AO61" s="47" t="s">
        <v>276</v>
      </c>
      <c r="AP61" s="48">
        <f>L2+(53*L4)</f>
        <v>54</v>
      </c>
    </row>
    <row r="62" spans="1:42" x14ac:dyDescent="0.2">
      <c r="A62" s="1">
        <v>8</v>
      </c>
      <c r="B62" s="8">
        <f>AP83</f>
        <v>76</v>
      </c>
      <c r="C62" s="9">
        <f>AP217</f>
        <v>210</v>
      </c>
      <c r="D62" s="9">
        <f>AP104</f>
        <v>97</v>
      </c>
      <c r="E62" s="9">
        <f>AP258</f>
        <v>251</v>
      </c>
      <c r="F62" s="9">
        <f>AP138</f>
        <v>131</v>
      </c>
      <c r="G62" s="9">
        <f>AP32</f>
        <v>25</v>
      </c>
      <c r="H62" s="9">
        <f>AP177</f>
        <v>170</v>
      </c>
      <c r="I62" s="9">
        <f>AP59</f>
        <v>52</v>
      </c>
      <c r="J62" s="9">
        <f>AP212</f>
        <v>205</v>
      </c>
      <c r="K62" s="9">
        <f>AP94</f>
        <v>87</v>
      </c>
      <c r="L62" s="9">
        <f>AP239</f>
        <v>232</v>
      </c>
      <c r="M62" s="9">
        <f>AP133</f>
        <v>126</v>
      </c>
      <c r="N62" s="9">
        <f>AP13</f>
        <v>6</v>
      </c>
      <c r="O62" s="9">
        <f>AP167</f>
        <v>160</v>
      </c>
      <c r="P62" s="9">
        <f>AP54</f>
        <v>47</v>
      </c>
      <c r="Q62" s="10">
        <f>AP188</f>
        <v>181</v>
      </c>
      <c r="R62" s="2">
        <f t="shared" si="13"/>
        <v>2056</v>
      </c>
      <c r="S62" s="2">
        <f t="shared" si="14"/>
        <v>351576</v>
      </c>
      <c r="T62" s="2">
        <f t="shared" si="12"/>
        <v>67634176</v>
      </c>
      <c r="V62" s="1">
        <v>8</v>
      </c>
      <c r="W62" s="56" t="s">
        <v>18</v>
      </c>
      <c r="X62" s="57" t="s">
        <v>215</v>
      </c>
      <c r="Y62" s="57" t="s">
        <v>103</v>
      </c>
      <c r="Z62" s="57" t="s">
        <v>193</v>
      </c>
      <c r="AA62" s="57" t="s">
        <v>153</v>
      </c>
      <c r="AB62" s="57" t="s">
        <v>80</v>
      </c>
      <c r="AC62" s="57" t="s">
        <v>256</v>
      </c>
      <c r="AD62" s="156" t="s">
        <v>6</v>
      </c>
      <c r="AE62" s="57" t="s">
        <v>224</v>
      </c>
      <c r="AF62" s="157" t="s">
        <v>9</v>
      </c>
      <c r="AG62" s="57" t="s">
        <v>184</v>
      </c>
      <c r="AH62" s="74" t="s">
        <v>112</v>
      </c>
      <c r="AI62" s="57" t="s">
        <v>72</v>
      </c>
      <c r="AJ62" s="76" t="s">
        <v>162</v>
      </c>
      <c r="AK62" s="57" t="s">
        <v>49</v>
      </c>
      <c r="AL62" s="79" t="s">
        <v>247</v>
      </c>
      <c r="AN62" s="46" t="s">
        <v>101</v>
      </c>
      <c r="AO62" s="47" t="s">
        <v>276</v>
      </c>
      <c r="AP62" s="48">
        <f>L2+(54*L4)</f>
        <v>55</v>
      </c>
    </row>
    <row r="63" spans="1:42" x14ac:dyDescent="0.2">
      <c r="A63" s="1">
        <v>9</v>
      </c>
      <c r="B63" s="8">
        <f>AP153</f>
        <v>146</v>
      </c>
      <c r="C63" s="9">
        <f>AP19</f>
        <v>12</v>
      </c>
      <c r="D63" s="9">
        <f>AP194</f>
        <v>187</v>
      </c>
      <c r="E63" s="9">
        <f>AP40</f>
        <v>33</v>
      </c>
      <c r="F63" s="9">
        <f>AP96</f>
        <v>89</v>
      </c>
      <c r="G63" s="9">
        <f>AP202</f>
        <v>195</v>
      </c>
      <c r="H63" s="9">
        <f>AP123</f>
        <v>116</v>
      </c>
      <c r="I63" s="9">
        <f>AP241</f>
        <v>234</v>
      </c>
      <c r="J63" s="9">
        <f>AP30</f>
        <v>23</v>
      </c>
      <c r="K63" s="9">
        <f>AP148</f>
        <v>141</v>
      </c>
      <c r="L63" s="9">
        <f>AP69</f>
        <v>62</v>
      </c>
      <c r="M63" s="9">
        <f>AP175</f>
        <v>168</v>
      </c>
      <c r="N63" s="9">
        <f>AP231</f>
        <v>224</v>
      </c>
      <c r="O63" s="9">
        <f>AP77</f>
        <v>70</v>
      </c>
      <c r="P63" s="9">
        <f>AP252</f>
        <v>245</v>
      </c>
      <c r="Q63" s="10">
        <f>AP118</f>
        <v>111</v>
      </c>
      <c r="R63" s="2">
        <f t="shared" si="13"/>
        <v>2056</v>
      </c>
      <c r="S63" s="2">
        <f t="shared" si="14"/>
        <v>351576</v>
      </c>
      <c r="T63" s="2">
        <f t="shared" si="12"/>
        <v>67634176</v>
      </c>
      <c r="V63" s="1">
        <v>9</v>
      </c>
      <c r="W63" s="80" t="s">
        <v>106</v>
      </c>
      <c r="X63" s="57" t="s">
        <v>190</v>
      </c>
      <c r="Y63" s="76" t="s">
        <v>19</v>
      </c>
      <c r="Z63" s="57" t="s">
        <v>214</v>
      </c>
      <c r="AA63" s="74" t="s">
        <v>253</v>
      </c>
      <c r="AB63" s="57" t="s">
        <v>43</v>
      </c>
      <c r="AC63" s="157" t="s">
        <v>152</v>
      </c>
      <c r="AD63" s="57" t="s">
        <v>81</v>
      </c>
      <c r="AE63" s="156" t="s">
        <v>183</v>
      </c>
      <c r="AF63" s="57" t="s">
        <v>113</v>
      </c>
      <c r="AG63" s="57" t="s">
        <v>221</v>
      </c>
      <c r="AH63" s="57" t="s">
        <v>12</v>
      </c>
      <c r="AI63" s="57" t="s">
        <v>50</v>
      </c>
      <c r="AJ63" s="57" t="s">
        <v>246</v>
      </c>
      <c r="AK63" s="57" t="s">
        <v>75</v>
      </c>
      <c r="AL63" s="58" t="s">
        <v>159</v>
      </c>
      <c r="AN63" s="46" t="s">
        <v>142</v>
      </c>
      <c r="AO63" s="47" t="s">
        <v>276</v>
      </c>
      <c r="AP63" s="48">
        <f>L2+(55*L4)</f>
        <v>56</v>
      </c>
    </row>
    <row r="64" spans="1:42" x14ac:dyDescent="0.2">
      <c r="A64" s="1">
        <v>10</v>
      </c>
      <c r="B64" s="8">
        <f>AP149</f>
        <v>142</v>
      </c>
      <c r="C64" s="9">
        <f>AP31</f>
        <v>24</v>
      </c>
      <c r="D64" s="9">
        <f>AP174</f>
        <v>167</v>
      </c>
      <c r="E64" s="9">
        <f>AP68</f>
        <v>61</v>
      </c>
      <c r="F64" s="9">
        <f>AP76</f>
        <v>69</v>
      </c>
      <c r="G64" s="9">
        <f>AP230</f>
        <v>223</v>
      </c>
      <c r="H64" s="9">
        <f>AP119</f>
        <v>112</v>
      </c>
      <c r="I64" s="9">
        <f>AP253</f>
        <v>246</v>
      </c>
      <c r="J64" s="9">
        <f>AP18</f>
        <v>11</v>
      </c>
      <c r="K64" s="9">
        <f>AP152</f>
        <v>145</v>
      </c>
      <c r="L64" s="9">
        <f>AP41</f>
        <v>34</v>
      </c>
      <c r="M64" s="9">
        <f>AP195</f>
        <v>188</v>
      </c>
      <c r="N64" s="9">
        <f>AP203</f>
        <v>196</v>
      </c>
      <c r="O64" s="9">
        <f>AP97</f>
        <v>90</v>
      </c>
      <c r="P64" s="9">
        <f>AP240</f>
        <v>233</v>
      </c>
      <c r="Q64" s="10">
        <f>AP122</f>
        <v>115</v>
      </c>
      <c r="R64" s="2">
        <f t="shared" si="13"/>
        <v>2056</v>
      </c>
      <c r="S64" s="2">
        <f t="shared" si="14"/>
        <v>351576</v>
      </c>
      <c r="T64" s="2">
        <f t="shared" si="12"/>
        <v>67634176</v>
      </c>
      <c r="V64" s="1">
        <v>10</v>
      </c>
      <c r="W64" s="56" t="s">
        <v>138</v>
      </c>
      <c r="X64" s="72" t="s">
        <v>95</v>
      </c>
      <c r="Y64" s="57" t="s">
        <v>239</v>
      </c>
      <c r="Z64" s="76" t="s">
        <v>57</v>
      </c>
      <c r="AA64" s="57" t="s">
        <v>33</v>
      </c>
      <c r="AB64" s="74" t="s">
        <v>201</v>
      </c>
      <c r="AC64" s="57" t="s">
        <v>120</v>
      </c>
      <c r="AD64" s="157" t="s">
        <v>177</v>
      </c>
      <c r="AE64" s="57" t="s">
        <v>88</v>
      </c>
      <c r="AF64" s="156" t="s">
        <v>145</v>
      </c>
      <c r="AG64" s="57" t="s">
        <v>64</v>
      </c>
      <c r="AH64" s="57" t="s">
        <v>232</v>
      </c>
      <c r="AI64" s="57" t="s">
        <v>207</v>
      </c>
      <c r="AJ64" s="57" t="s">
        <v>26</v>
      </c>
      <c r="AK64" s="57" t="s">
        <v>170</v>
      </c>
      <c r="AL64" s="58" t="s">
        <v>127</v>
      </c>
      <c r="AN64" s="46" t="s">
        <v>157</v>
      </c>
      <c r="AO64" s="47" t="s">
        <v>276</v>
      </c>
      <c r="AP64" s="48">
        <f>L2+(56*L4)</f>
        <v>57</v>
      </c>
    </row>
    <row r="65" spans="1:42" x14ac:dyDescent="0.2">
      <c r="A65" s="1">
        <v>11</v>
      </c>
      <c r="B65" s="8">
        <f>AP10</f>
        <v>3</v>
      </c>
      <c r="C65" s="9">
        <f>AP160</f>
        <v>153</v>
      </c>
      <c r="D65" s="9">
        <f>AP49</f>
        <v>42</v>
      </c>
      <c r="E65" s="9">
        <f>AP187</f>
        <v>180</v>
      </c>
      <c r="F65" s="9">
        <f>AP211</f>
        <v>204</v>
      </c>
      <c r="G65" s="9">
        <f>AP89</f>
        <v>82</v>
      </c>
      <c r="H65" s="9">
        <f>AP232</f>
        <v>225</v>
      </c>
      <c r="I65" s="9">
        <f>AP130</f>
        <v>123</v>
      </c>
      <c r="J65" s="9">
        <f>AP141</f>
        <v>134</v>
      </c>
      <c r="K65" s="9">
        <f>AP39</f>
        <v>32</v>
      </c>
      <c r="L65" s="9">
        <f>AP182</f>
        <v>175</v>
      </c>
      <c r="M65" s="9">
        <f>AP60</f>
        <v>53</v>
      </c>
      <c r="N65" s="9">
        <f>AP84</f>
        <v>77</v>
      </c>
      <c r="O65" s="9">
        <f>AP222</f>
        <v>215</v>
      </c>
      <c r="P65" s="9">
        <f>AP111</f>
        <v>104</v>
      </c>
      <c r="Q65" s="10">
        <f>AP261</f>
        <v>254</v>
      </c>
      <c r="R65" s="2">
        <f t="shared" si="13"/>
        <v>2056</v>
      </c>
      <c r="S65" s="2">
        <f t="shared" si="14"/>
        <v>351576</v>
      </c>
      <c r="T65" s="2">
        <f t="shared" si="12"/>
        <v>67634176</v>
      </c>
      <c r="V65" s="1">
        <v>11</v>
      </c>
      <c r="W65" s="83" t="s">
        <v>146</v>
      </c>
      <c r="X65" s="57" t="s">
        <v>87</v>
      </c>
      <c r="Y65" s="72" t="s">
        <v>231</v>
      </c>
      <c r="Z65" s="57" t="s">
        <v>65</v>
      </c>
      <c r="AA65" s="157" t="s">
        <v>25</v>
      </c>
      <c r="AB65" s="57" t="s">
        <v>208</v>
      </c>
      <c r="AC65" s="74" t="s">
        <v>128</v>
      </c>
      <c r="AD65" s="57" t="s">
        <v>169</v>
      </c>
      <c r="AE65" s="57" t="s">
        <v>96</v>
      </c>
      <c r="AF65" s="57" t="s">
        <v>137</v>
      </c>
      <c r="AG65" s="156" t="s">
        <v>56</v>
      </c>
      <c r="AH65" s="57" t="s">
        <v>240</v>
      </c>
      <c r="AI65" s="57" t="s">
        <v>200</v>
      </c>
      <c r="AJ65" s="57" t="s">
        <v>34</v>
      </c>
      <c r="AK65" s="57" t="s">
        <v>178</v>
      </c>
      <c r="AL65" s="58" t="s">
        <v>119</v>
      </c>
      <c r="AN65" s="46" t="s">
        <v>118</v>
      </c>
      <c r="AO65" s="47" t="s">
        <v>276</v>
      </c>
      <c r="AP65" s="48">
        <f>L2+(57*L4)</f>
        <v>58</v>
      </c>
    </row>
    <row r="66" spans="1:42" x14ac:dyDescent="0.2">
      <c r="A66" s="1">
        <v>12</v>
      </c>
      <c r="B66" s="8">
        <f>AP38</f>
        <v>31</v>
      </c>
      <c r="C66" s="9">
        <f>AP140</f>
        <v>133</v>
      </c>
      <c r="D66" s="9">
        <f>AP61</f>
        <v>54</v>
      </c>
      <c r="E66" s="9">
        <f>AP183</f>
        <v>176</v>
      </c>
      <c r="F66" s="9">
        <f>AP223</f>
        <v>216</v>
      </c>
      <c r="G66" s="9">
        <f>AP85</f>
        <v>78</v>
      </c>
      <c r="H66" s="9">
        <f>AP260</f>
        <v>253</v>
      </c>
      <c r="I66" s="9">
        <f>AP110</f>
        <v>103</v>
      </c>
      <c r="J66" s="9">
        <f>AP161</f>
        <v>154</v>
      </c>
      <c r="K66" s="9">
        <f>AP11</f>
        <v>4</v>
      </c>
      <c r="L66" s="9">
        <f>AP186</f>
        <v>179</v>
      </c>
      <c r="M66" s="9">
        <f>AP48</f>
        <v>41</v>
      </c>
      <c r="N66" s="9">
        <f>AP88</f>
        <v>81</v>
      </c>
      <c r="O66" s="9">
        <f>AP210</f>
        <v>203</v>
      </c>
      <c r="P66" s="9">
        <f>AP131</f>
        <v>124</v>
      </c>
      <c r="Q66" s="10">
        <f>AP233</f>
        <v>226</v>
      </c>
      <c r="R66" s="2">
        <f t="shared" si="13"/>
        <v>2056</v>
      </c>
      <c r="S66" s="2">
        <f t="shared" si="14"/>
        <v>351576</v>
      </c>
      <c r="T66" s="2">
        <f t="shared" si="12"/>
        <v>67634176</v>
      </c>
      <c r="V66" s="1">
        <v>12</v>
      </c>
      <c r="W66" s="56" t="s">
        <v>114</v>
      </c>
      <c r="X66" s="76" t="s">
        <v>182</v>
      </c>
      <c r="Y66" s="57" t="s">
        <v>11</v>
      </c>
      <c r="Z66" s="72" t="s">
        <v>222</v>
      </c>
      <c r="AA66" s="57" t="s">
        <v>245</v>
      </c>
      <c r="AB66" s="157" t="s">
        <v>51</v>
      </c>
      <c r="AC66" s="57" t="s">
        <v>160</v>
      </c>
      <c r="AD66" s="74" t="s">
        <v>74</v>
      </c>
      <c r="AE66" s="57" t="s">
        <v>191</v>
      </c>
      <c r="AF66" s="57" t="s">
        <v>105</v>
      </c>
      <c r="AG66" s="57" t="s">
        <v>213</v>
      </c>
      <c r="AH66" s="156" t="s">
        <v>20</v>
      </c>
      <c r="AI66" s="57" t="s">
        <v>42</v>
      </c>
      <c r="AJ66" s="57" t="s">
        <v>254</v>
      </c>
      <c r="AK66" s="57" t="s">
        <v>82</v>
      </c>
      <c r="AL66" s="58" t="s">
        <v>151</v>
      </c>
      <c r="AN66" s="46" t="s">
        <v>28</v>
      </c>
      <c r="AO66" s="47" t="s">
        <v>276</v>
      </c>
      <c r="AP66" s="48">
        <f>L2+(58*L4)</f>
        <v>59</v>
      </c>
    </row>
    <row r="67" spans="1:42" x14ac:dyDescent="0.2">
      <c r="A67" s="1">
        <v>13</v>
      </c>
      <c r="B67" s="8">
        <f>AP52</f>
        <v>45</v>
      </c>
      <c r="C67" s="9">
        <f>AP190</f>
        <v>183</v>
      </c>
      <c r="D67" s="9">
        <f>AP15</f>
        <v>8</v>
      </c>
      <c r="E67" s="9">
        <f>AP165</f>
        <v>158</v>
      </c>
      <c r="F67" s="9">
        <f>AP237</f>
        <v>230</v>
      </c>
      <c r="G67" s="9">
        <f>AP135</f>
        <v>128</v>
      </c>
      <c r="H67" s="9">
        <f>AP214</f>
        <v>207</v>
      </c>
      <c r="I67" s="9">
        <f>AP92</f>
        <v>85</v>
      </c>
      <c r="J67" s="9">
        <f>AP179</f>
        <v>172</v>
      </c>
      <c r="K67" s="9">
        <f>AP57</f>
        <v>50</v>
      </c>
      <c r="L67" s="9">
        <f>AP136</f>
        <v>129</v>
      </c>
      <c r="M67" s="9">
        <f>AP34</f>
        <v>27</v>
      </c>
      <c r="N67" s="9">
        <f>AP106</f>
        <v>99</v>
      </c>
      <c r="O67" s="9">
        <f>AP256</f>
        <v>249</v>
      </c>
      <c r="P67" s="9">
        <f>AP81</f>
        <v>74</v>
      </c>
      <c r="Q67" s="10">
        <f>AP219</f>
        <v>212</v>
      </c>
      <c r="R67" s="2">
        <f t="shared" si="13"/>
        <v>2056</v>
      </c>
      <c r="S67" s="2">
        <f t="shared" si="14"/>
        <v>351576</v>
      </c>
      <c r="T67" s="2">
        <f t="shared" si="12"/>
        <v>67634176</v>
      </c>
      <c r="V67" s="1">
        <v>13</v>
      </c>
      <c r="W67" s="82" t="s">
        <v>171</v>
      </c>
      <c r="X67" s="57" t="s">
        <v>126</v>
      </c>
      <c r="Y67" s="157" t="s">
        <v>210</v>
      </c>
      <c r="Z67" s="57" t="s">
        <v>23</v>
      </c>
      <c r="AA67" s="72" t="s">
        <v>63</v>
      </c>
      <c r="AB67" s="57" t="s">
        <v>233</v>
      </c>
      <c r="AC67" s="76" t="s">
        <v>85</v>
      </c>
      <c r="AD67" s="57" t="s">
        <v>148</v>
      </c>
      <c r="AE67" s="57" t="s">
        <v>117</v>
      </c>
      <c r="AF67" s="57" t="s">
        <v>4</v>
      </c>
      <c r="AG67" s="57" t="s">
        <v>32</v>
      </c>
      <c r="AH67" s="57" t="s">
        <v>202</v>
      </c>
      <c r="AI67" s="156" t="s">
        <v>242</v>
      </c>
      <c r="AJ67" s="57" t="s">
        <v>54</v>
      </c>
      <c r="AK67" s="57" t="s">
        <v>139</v>
      </c>
      <c r="AL67" s="58" t="s">
        <v>94</v>
      </c>
      <c r="AN67" s="46" t="s">
        <v>255</v>
      </c>
      <c r="AO67" s="47" t="s">
        <v>276</v>
      </c>
      <c r="AP67" s="48">
        <f>L2+(59*L4)</f>
        <v>60</v>
      </c>
    </row>
    <row r="68" spans="1:42" x14ac:dyDescent="0.2">
      <c r="A68" s="1">
        <v>14</v>
      </c>
      <c r="B68" s="8">
        <f>AP56</f>
        <v>49</v>
      </c>
      <c r="C68" s="9">
        <f>AP178</f>
        <v>171</v>
      </c>
      <c r="D68" s="9">
        <f>AP35</f>
        <v>28</v>
      </c>
      <c r="E68" s="9">
        <f>AP137</f>
        <v>130</v>
      </c>
      <c r="F68" s="9">
        <f>AP257</f>
        <v>250</v>
      </c>
      <c r="G68" s="9">
        <f>AP107</f>
        <v>100</v>
      </c>
      <c r="H68" s="9">
        <f>AP218</f>
        <v>211</v>
      </c>
      <c r="I68" s="9">
        <f>AP80</f>
        <v>73</v>
      </c>
      <c r="J68" s="9">
        <f>AP191</f>
        <v>184</v>
      </c>
      <c r="K68" s="9">
        <f>AP53</f>
        <v>46</v>
      </c>
      <c r="L68" s="9">
        <f>AP164</f>
        <v>157</v>
      </c>
      <c r="M68" s="9">
        <f>AP14</f>
        <v>7</v>
      </c>
      <c r="N68" s="9">
        <f>AP134</f>
        <v>127</v>
      </c>
      <c r="O68" s="9">
        <f>AP236</f>
        <v>229</v>
      </c>
      <c r="P68" s="9">
        <f>AP93</f>
        <v>86</v>
      </c>
      <c r="Q68" s="10">
        <f>AP215</f>
        <v>208</v>
      </c>
      <c r="R68" s="2">
        <f t="shared" si="13"/>
        <v>2056</v>
      </c>
      <c r="S68" s="2">
        <f t="shared" si="14"/>
        <v>351576</v>
      </c>
      <c r="T68" s="2">
        <f t="shared" si="12"/>
        <v>67634176</v>
      </c>
      <c r="V68" s="1">
        <v>14</v>
      </c>
      <c r="W68" s="56" t="s">
        <v>3</v>
      </c>
      <c r="X68" s="74" t="s">
        <v>158</v>
      </c>
      <c r="Y68" s="57" t="s">
        <v>53</v>
      </c>
      <c r="Z68" s="157" t="s">
        <v>243</v>
      </c>
      <c r="AA68" s="57" t="s">
        <v>220</v>
      </c>
      <c r="AB68" s="72" t="s">
        <v>13</v>
      </c>
      <c r="AC68" s="57" t="s">
        <v>180</v>
      </c>
      <c r="AD68" s="76" t="s">
        <v>116</v>
      </c>
      <c r="AE68" s="57" t="s">
        <v>149</v>
      </c>
      <c r="AF68" s="57" t="s">
        <v>84</v>
      </c>
      <c r="AG68" s="57" t="s">
        <v>252</v>
      </c>
      <c r="AH68" s="57" t="s">
        <v>44</v>
      </c>
      <c r="AI68" s="57" t="s">
        <v>22</v>
      </c>
      <c r="AJ68" s="156" t="s">
        <v>211</v>
      </c>
      <c r="AK68" s="57" t="s">
        <v>107</v>
      </c>
      <c r="AL68" s="58" t="s">
        <v>189</v>
      </c>
      <c r="AN68" s="46" t="s">
        <v>57</v>
      </c>
      <c r="AO68" s="47" t="s">
        <v>276</v>
      </c>
      <c r="AP68" s="48">
        <f>L2+(60*L4)</f>
        <v>61</v>
      </c>
    </row>
    <row r="69" spans="1:42" x14ac:dyDescent="0.2">
      <c r="A69" s="1">
        <v>15</v>
      </c>
      <c r="B69" s="8">
        <f>AP199</f>
        <v>192</v>
      </c>
      <c r="C69" s="9">
        <f>AP45</f>
        <v>38</v>
      </c>
      <c r="D69" s="9">
        <f>AP156</f>
        <v>149</v>
      </c>
      <c r="E69" s="9">
        <f>AP22</f>
        <v>15</v>
      </c>
      <c r="F69" s="9">
        <f>AP126</f>
        <v>119</v>
      </c>
      <c r="G69" s="9">
        <f>AP244</f>
        <v>237</v>
      </c>
      <c r="H69" s="9">
        <f>AP101</f>
        <v>94</v>
      </c>
      <c r="I69" s="9">
        <f>AP207</f>
        <v>200</v>
      </c>
      <c r="J69" s="9">
        <f>AP64</f>
        <v>57</v>
      </c>
      <c r="K69" s="9">
        <f>AP170</f>
        <v>163</v>
      </c>
      <c r="L69" s="9">
        <f>AP27</f>
        <v>20</v>
      </c>
      <c r="M69" s="9">
        <f>AP145</f>
        <v>138</v>
      </c>
      <c r="N69" s="9">
        <f>AP249</f>
        <v>242</v>
      </c>
      <c r="O69" s="9">
        <f>AP115</f>
        <v>108</v>
      </c>
      <c r="P69" s="9">
        <f>AP226</f>
        <v>219</v>
      </c>
      <c r="Q69" s="10">
        <f>AP72</f>
        <v>65</v>
      </c>
      <c r="R69" s="2">
        <f t="shared" si="13"/>
        <v>2056</v>
      </c>
      <c r="S69" s="2">
        <f>SUMSQ(B69:Q69)</f>
        <v>351576</v>
      </c>
      <c r="T69" s="2">
        <f t="shared" si="12"/>
        <v>67634176</v>
      </c>
      <c r="V69" s="1">
        <v>15</v>
      </c>
      <c r="W69" s="161" t="s">
        <v>83</v>
      </c>
      <c r="X69" s="57" t="s">
        <v>150</v>
      </c>
      <c r="Y69" s="74" t="s">
        <v>45</v>
      </c>
      <c r="Z69" s="57" t="s">
        <v>251</v>
      </c>
      <c r="AA69" s="76" t="s">
        <v>212</v>
      </c>
      <c r="AB69" s="57" t="s">
        <v>21</v>
      </c>
      <c r="AC69" s="72" t="s">
        <v>188</v>
      </c>
      <c r="AD69" s="57" t="s">
        <v>108</v>
      </c>
      <c r="AE69" s="57" t="s">
        <v>157</v>
      </c>
      <c r="AF69" s="57" t="s">
        <v>76</v>
      </c>
      <c r="AG69" s="57" t="s">
        <v>244</v>
      </c>
      <c r="AH69" s="57" t="s">
        <v>52</v>
      </c>
      <c r="AI69" s="57" t="s">
        <v>14</v>
      </c>
      <c r="AJ69" s="57" t="s">
        <v>219</v>
      </c>
      <c r="AK69" s="156" t="s">
        <v>115</v>
      </c>
      <c r="AL69" s="58" t="s">
        <v>181</v>
      </c>
      <c r="AN69" s="46" t="s">
        <v>221</v>
      </c>
      <c r="AO69" s="47" t="s">
        <v>276</v>
      </c>
      <c r="AP69" s="48">
        <f>L2+(61*L4)</f>
        <v>62</v>
      </c>
    </row>
    <row r="70" spans="1:42" x14ac:dyDescent="0.2">
      <c r="A70" s="1">
        <v>16</v>
      </c>
      <c r="B70" s="11">
        <f>AP171</f>
        <v>164</v>
      </c>
      <c r="C70" s="12">
        <f>AP65</f>
        <v>58</v>
      </c>
      <c r="D70" s="12">
        <f>AP144</f>
        <v>137</v>
      </c>
      <c r="E70" s="12">
        <f>AP26</f>
        <v>19</v>
      </c>
      <c r="F70" s="12">
        <f>AP114</f>
        <v>107</v>
      </c>
      <c r="G70" s="12">
        <f>AP248</f>
        <v>241</v>
      </c>
      <c r="H70" s="12">
        <f>AP73</f>
        <v>66</v>
      </c>
      <c r="I70" s="12">
        <f>AP227</f>
        <v>220</v>
      </c>
      <c r="J70" s="12">
        <f>AP44</f>
        <v>37</v>
      </c>
      <c r="K70" s="12">
        <f>AP198</f>
        <v>191</v>
      </c>
      <c r="L70" s="12">
        <f>AP23</f>
        <v>16</v>
      </c>
      <c r="M70" s="12">
        <f>AP157</f>
        <v>150</v>
      </c>
      <c r="N70" s="12">
        <f>AP245</f>
        <v>238</v>
      </c>
      <c r="O70" s="12">
        <f>AP127</f>
        <v>120</v>
      </c>
      <c r="P70" s="12">
        <f>AP206</f>
        <v>199</v>
      </c>
      <c r="Q70" s="13">
        <f>AP100</f>
        <v>93</v>
      </c>
      <c r="R70" s="2">
        <f t="shared" si="13"/>
        <v>2056</v>
      </c>
      <c r="S70" s="2">
        <f t="shared" ref="S70" si="15">SUMSQ(B70:Q70)</f>
        <v>351576</v>
      </c>
      <c r="T70" s="2">
        <f t="shared" si="12"/>
        <v>67634176</v>
      </c>
      <c r="V70" s="1">
        <v>16</v>
      </c>
      <c r="W70" s="59" t="s">
        <v>179</v>
      </c>
      <c r="X70" s="162" t="s">
        <v>118</v>
      </c>
      <c r="Y70" s="60" t="s">
        <v>203</v>
      </c>
      <c r="Z70" s="85" t="s">
        <v>31</v>
      </c>
      <c r="AA70" s="60" t="s">
        <v>55</v>
      </c>
      <c r="AB70" s="84" t="s">
        <v>241</v>
      </c>
      <c r="AC70" s="60" t="s">
        <v>93</v>
      </c>
      <c r="AD70" s="87" t="s">
        <v>140</v>
      </c>
      <c r="AE70" s="60" t="s">
        <v>125</v>
      </c>
      <c r="AF70" s="60" t="s">
        <v>172</v>
      </c>
      <c r="AG70" s="60" t="s">
        <v>24</v>
      </c>
      <c r="AH70" s="60" t="s">
        <v>209</v>
      </c>
      <c r="AI70" s="60" t="s">
        <v>234</v>
      </c>
      <c r="AJ70" s="60" t="s">
        <v>62</v>
      </c>
      <c r="AK70" s="60" t="s">
        <v>147</v>
      </c>
      <c r="AL70" s="163" t="s">
        <v>86</v>
      </c>
      <c r="AN70" s="46" t="s">
        <v>194</v>
      </c>
      <c r="AO70" s="47" t="s">
        <v>276</v>
      </c>
      <c r="AP70" s="48">
        <f>L2+(62*L4)</f>
        <v>63</v>
      </c>
    </row>
    <row r="71" spans="1:42" x14ac:dyDescent="0.2">
      <c r="A71" s="3" t="s">
        <v>0</v>
      </c>
      <c r="B71" s="2">
        <f>SUM(B55:B70)</f>
        <v>2056</v>
      </c>
      <c r="C71" s="2">
        <f t="shared" ref="C71:Q71" si="16">SUM(C55:C70)</f>
        <v>2056</v>
      </c>
      <c r="D71" s="2">
        <f t="shared" si="16"/>
        <v>2056</v>
      </c>
      <c r="E71" s="2">
        <f t="shared" si="16"/>
        <v>2056</v>
      </c>
      <c r="F71" s="2">
        <f t="shared" si="16"/>
        <v>2056</v>
      </c>
      <c r="G71" s="2">
        <f t="shared" si="16"/>
        <v>2056</v>
      </c>
      <c r="H71" s="2">
        <f t="shared" si="16"/>
        <v>2056</v>
      </c>
      <c r="I71" s="2">
        <f t="shared" si="16"/>
        <v>2056</v>
      </c>
      <c r="J71" s="2">
        <f t="shared" si="16"/>
        <v>2056</v>
      </c>
      <c r="K71" s="2">
        <f t="shared" si="16"/>
        <v>2056</v>
      </c>
      <c r="L71" s="2">
        <f t="shared" si="16"/>
        <v>2056</v>
      </c>
      <c r="M71" s="2">
        <f t="shared" si="16"/>
        <v>2056</v>
      </c>
      <c r="N71" s="2">
        <f t="shared" si="16"/>
        <v>2056</v>
      </c>
      <c r="O71" s="2">
        <f t="shared" si="16"/>
        <v>2056</v>
      </c>
      <c r="P71" s="2">
        <f t="shared" si="16"/>
        <v>2056</v>
      </c>
      <c r="Q71" s="2">
        <f t="shared" si="16"/>
        <v>2056</v>
      </c>
      <c r="W71" s="164"/>
      <c r="X71" s="164"/>
      <c r="Y71" s="164"/>
      <c r="Z71" s="164"/>
      <c r="AA71" s="164"/>
      <c r="AB71" s="164"/>
      <c r="AC71" s="164"/>
      <c r="AD71" s="164"/>
      <c r="AE71" s="164"/>
      <c r="AF71" s="164"/>
      <c r="AG71" s="164"/>
      <c r="AH71" s="164"/>
      <c r="AI71" s="164"/>
      <c r="AJ71" s="164"/>
      <c r="AK71" s="164"/>
      <c r="AL71" s="164"/>
      <c r="AN71" s="46" t="s">
        <v>92</v>
      </c>
      <c r="AO71" s="47" t="s">
        <v>276</v>
      </c>
      <c r="AP71" s="48">
        <f>L2+(63*L4)</f>
        <v>64</v>
      </c>
    </row>
    <row r="72" spans="1:42" x14ac:dyDescent="0.2">
      <c r="A72" s="3" t="s">
        <v>1</v>
      </c>
      <c r="B72" s="2">
        <f>SUMSQ(B55:B70)</f>
        <v>351576</v>
      </c>
      <c r="C72" s="2">
        <f t="shared" ref="C72:E72" si="17">SUMSQ(C55:C70)</f>
        <v>351576</v>
      </c>
      <c r="D72" s="2">
        <f t="shared" si="17"/>
        <v>351576</v>
      </c>
      <c r="E72" s="2">
        <f t="shared" si="17"/>
        <v>351576</v>
      </c>
      <c r="F72" s="2">
        <f>SUMSQ(F55:F70)</f>
        <v>351576</v>
      </c>
      <c r="G72" s="2">
        <f t="shared" ref="G72:Q72" si="18">SUMSQ(G55:G70)</f>
        <v>351576</v>
      </c>
      <c r="H72" s="2">
        <f t="shared" si="18"/>
        <v>351576</v>
      </c>
      <c r="I72" s="2">
        <f t="shared" si="18"/>
        <v>351576</v>
      </c>
      <c r="J72" s="2">
        <f t="shared" si="18"/>
        <v>351576</v>
      </c>
      <c r="K72" s="2">
        <f t="shared" si="18"/>
        <v>351576</v>
      </c>
      <c r="L72" s="2">
        <f t="shared" si="18"/>
        <v>351576</v>
      </c>
      <c r="M72" s="2">
        <f t="shared" si="18"/>
        <v>351576</v>
      </c>
      <c r="N72" s="2">
        <f t="shared" si="18"/>
        <v>351576</v>
      </c>
      <c r="O72" s="2">
        <f t="shared" si="18"/>
        <v>351576</v>
      </c>
      <c r="P72" s="2">
        <f t="shared" si="18"/>
        <v>351576</v>
      </c>
      <c r="Q72" s="2">
        <f t="shared" si="18"/>
        <v>351576</v>
      </c>
      <c r="W72" s="164"/>
      <c r="X72" s="164"/>
      <c r="Y72" s="164"/>
      <c r="Z72" s="164"/>
      <c r="AA72" s="164"/>
      <c r="AB72" s="164"/>
      <c r="AC72" s="164"/>
      <c r="AD72" s="164"/>
      <c r="AE72" s="164"/>
      <c r="AF72" s="164"/>
      <c r="AG72" s="164"/>
      <c r="AH72" s="164"/>
      <c r="AI72" s="164"/>
      <c r="AJ72" s="164"/>
      <c r="AK72" s="164"/>
      <c r="AL72" s="164"/>
      <c r="AN72" s="46" t="s">
        <v>181</v>
      </c>
      <c r="AO72" s="47" t="s">
        <v>276</v>
      </c>
      <c r="AP72" s="48">
        <f>L2+(64*L4)</f>
        <v>65</v>
      </c>
    </row>
    <row r="73" spans="1:42" x14ac:dyDescent="0.2">
      <c r="A73" s="3" t="s">
        <v>262</v>
      </c>
      <c r="B73" s="14">
        <f>SUMSQ(B55,C55,D55,E55,F55,G55,H55,I55,I56,H56,G56,F56,E56,D56,C56,B56)</f>
        <v>351576</v>
      </c>
      <c r="C73" s="14">
        <f>SUMSQ(J55,K55,L55,M55,N55,O55,P55,Q55,Q56,P56,O56,N56,M56,L56,K56,J56)</f>
        <v>351576</v>
      </c>
      <c r="D73" s="14">
        <f>SUMSQ(B57,C57,D57,E57,F57,G57,H57,I57,I58,H58,G58,F58,E58,D58,C58,B58)</f>
        <v>351576</v>
      </c>
      <c r="E73" s="14">
        <f>SUMSQ(J57,K57,L57,M57,N57,O57,P57,Q57,Q58,P58,O58,N58,M58,L58,K58,J58)</f>
        <v>351576</v>
      </c>
      <c r="F73" s="14">
        <f>SUMSQ(B59,C59,D59,E59,F59,G59,H59,I59,I60,H60,G60,F60,E60,D60,C60,B60)</f>
        <v>351576</v>
      </c>
      <c r="G73" s="14">
        <f>SUMSQ(J59,K59,L59,M59,N59,O59,P59,Q59,Q60,P60,O60,N60,M60,L60,K60,J60)</f>
        <v>351576</v>
      </c>
      <c r="H73" s="14">
        <f>SUMSQ(B61,C61,D61,E61,F61,G61,H61,I61,I62,H62,G62,F62,E62,D62,C62,B62)</f>
        <v>351576</v>
      </c>
      <c r="I73" s="14">
        <f>SUMSQ(J61,K61,L61,M61,N61,O61,P61,Q61,Q62,P62,O62,N62,M62,L62,K62,J62)</f>
        <v>351576</v>
      </c>
      <c r="J73" s="14">
        <f>SUMSQ(B63,C63,D63,E63,F63,G63,H63,I63,I64,H64,G64,F64,E64,D64,C64,B64)</f>
        <v>351576</v>
      </c>
      <c r="K73" s="14">
        <f>SUMSQ(J63,K63,L63,M63,N63,O63,P63,Q63,Q64,P64,O64,N64,M64,L64,K64,J64)</f>
        <v>351576</v>
      </c>
      <c r="L73" s="14">
        <f>SUMSQ(B65,C65,D65,E65,F65,G65,H65,I65,I66,H66,G66,F66,E66,D66,C66,B66)</f>
        <v>351576</v>
      </c>
      <c r="M73" s="14">
        <f>SUMSQ(J65,K65,L65,M65,N65,O65,P65,Q65,Q66,P66,O66,N66,M66,L66,K66,J66)</f>
        <v>351576</v>
      </c>
      <c r="N73" s="14">
        <f>SUMSQ(B67,C67,D67,E67,F67,G67,H67,I67,I68,H68,G68,F68,E68,D68,C68,B68)</f>
        <v>351576</v>
      </c>
      <c r="O73" s="14">
        <f>SUMSQ(J67,K67,L67,M67,N67,O67,P67,Q67,Q68,P68,O68,N68,M68,L68,K68,J68)</f>
        <v>351576</v>
      </c>
      <c r="P73" s="14">
        <f>SUMSQ(B69,C69,D69,E69,F69,G69,H69,I69,I70,H70,G70,F70,E70,D70,C70,B70)</f>
        <v>351576</v>
      </c>
      <c r="Q73" s="14">
        <f>SUMSQ(J69,K69,L69,M69,N69,O69,P69,Q69,Q70,P70,O70,N70,M70,L70,K70,J70)</f>
        <v>351576</v>
      </c>
      <c r="V73" s="3" t="s">
        <v>3</v>
      </c>
      <c r="W73" s="57" t="s">
        <v>196</v>
      </c>
      <c r="X73" s="57" t="s">
        <v>258</v>
      </c>
      <c r="Y73" s="57" t="s">
        <v>71</v>
      </c>
      <c r="Z73" s="57" t="s">
        <v>131</v>
      </c>
      <c r="AA73" s="57" t="s">
        <v>161</v>
      </c>
      <c r="AB73" s="57" t="s">
        <v>168</v>
      </c>
      <c r="AC73" s="57" t="s">
        <v>36</v>
      </c>
      <c r="AD73" s="57" t="s">
        <v>6</v>
      </c>
      <c r="AE73" s="57" t="s">
        <v>183</v>
      </c>
      <c r="AF73" s="57" t="s">
        <v>145</v>
      </c>
      <c r="AG73" s="57" t="s">
        <v>56</v>
      </c>
      <c r="AH73" s="57" t="s">
        <v>20</v>
      </c>
      <c r="AI73" s="57" t="s">
        <v>242</v>
      </c>
      <c r="AJ73" s="57" t="s">
        <v>211</v>
      </c>
      <c r="AK73" s="57" t="s">
        <v>115</v>
      </c>
      <c r="AL73" s="57" t="s">
        <v>86</v>
      </c>
      <c r="AN73" s="46" t="s">
        <v>93</v>
      </c>
      <c r="AO73" s="47" t="s">
        <v>276</v>
      </c>
      <c r="AP73" s="48">
        <f>L2+(65*L4)</f>
        <v>66</v>
      </c>
    </row>
    <row r="74" spans="1:42" x14ac:dyDescent="0.2">
      <c r="A74" s="3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V74" s="3" t="s">
        <v>4</v>
      </c>
      <c r="W74" s="171" t="s">
        <v>179</v>
      </c>
      <c r="X74" s="171" t="s">
        <v>150</v>
      </c>
      <c r="Y74" s="171" t="s">
        <v>53</v>
      </c>
      <c r="Z74" s="171" t="s">
        <v>235</v>
      </c>
      <c r="AA74" s="171" t="s">
        <v>245</v>
      </c>
      <c r="AB74" s="171" t="s">
        <v>208</v>
      </c>
      <c r="AC74" s="171" t="s">
        <v>120</v>
      </c>
      <c r="AD74" s="171" t="s">
        <v>81</v>
      </c>
      <c r="AE74" s="171" t="s">
        <v>224</v>
      </c>
      <c r="AF74" s="171" t="s">
        <v>229</v>
      </c>
      <c r="AG74" s="171" t="s">
        <v>97</v>
      </c>
      <c r="AH74" s="171" t="s">
        <v>104</v>
      </c>
      <c r="AI74" s="171" t="s">
        <v>134</v>
      </c>
      <c r="AJ74" s="171" t="s">
        <v>194</v>
      </c>
      <c r="AK74" s="171" t="s">
        <v>7</v>
      </c>
      <c r="AL74" s="171" t="s">
        <v>69</v>
      </c>
      <c r="AN74" s="46" t="s">
        <v>66</v>
      </c>
      <c r="AO74" s="47" t="s">
        <v>276</v>
      </c>
      <c r="AP74" s="48">
        <f>L2+(66*L4)</f>
        <v>67</v>
      </c>
    </row>
    <row r="75" spans="1:42" x14ac:dyDescent="0.2">
      <c r="A75" s="3" t="s">
        <v>3</v>
      </c>
      <c r="B75" s="15">
        <f>B55</f>
        <v>122</v>
      </c>
      <c r="C75" s="15">
        <f>C56</f>
        <v>256</v>
      </c>
      <c r="D75" s="15">
        <f>D57</f>
        <v>194</v>
      </c>
      <c r="E75" s="15">
        <f>E58</f>
        <v>72</v>
      </c>
      <c r="F75" s="15">
        <f>F59</f>
        <v>14</v>
      </c>
      <c r="G75" s="15">
        <f>G60</f>
        <v>140</v>
      </c>
      <c r="H75" s="15">
        <f>H61</f>
        <v>182</v>
      </c>
      <c r="I75" s="15">
        <f>I62</f>
        <v>52</v>
      </c>
      <c r="J75" s="15">
        <f>J63</f>
        <v>23</v>
      </c>
      <c r="K75" s="15">
        <f>K64</f>
        <v>145</v>
      </c>
      <c r="L75" s="15">
        <f>L65</f>
        <v>175</v>
      </c>
      <c r="M75" s="15">
        <f>M66</f>
        <v>41</v>
      </c>
      <c r="N75" s="15">
        <f>N67</f>
        <v>99</v>
      </c>
      <c r="O75" s="15">
        <f>O68</f>
        <v>229</v>
      </c>
      <c r="P75" s="15">
        <f>P69</f>
        <v>219</v>
      </c>
      <c r="Q75" s="16">
        <f>Q70</f>
        <v>93</v>
      </c>
      <c r="R75" s="2">
        <f>SUM(B75:Q75)</f>
        <v>2056</v>
      </c>
      <c r="S75" s="2">
        <f>SUMSQ(B75:Q75)</f>
        <v>351576</v>
      </c>
      <c r="AN75" s="46" t="s">
        <v>216</v>
      </c>
      <c r="AO75" s="47" t="s">
        <v>276</v>
      </c>
      <c r="AP75" s="48">
        <f>L2+(67*L4)</f>
        <v>68</v>
      </c>
    </row>
    <row r="76" spans="1:42" x14ac:dyDescent="0.2">
      <c r="A76" s="3" t="s">
        <v>4</v>
      </c>
      <c r="B76" s="15">
        <f>B70</f>
        <v>164</v>
      </c>
      <c r="C76" s="15">
        <f>C69</f>
        <v>38</v>
      </c>
      <c r="D76" s="15">
        <f>D68</f>
        <v>28</v>
      </c>
      <c r="E76" s="15">
        <f>E67</f>
        <v>158</v>
      </c>
      <c r="F76" s="15">
        <f>F66</f>
        <v>216</v>
      </c>
      <c r="G76" s="15">
        <f>G65</f>
        <v>82</v>
      </c>
      <c r="H76" s="15">
        <f>H64</f>
        <v>112</v>
      </c>
      <c r="I76" s="15">
        <f>I63</f>
        <v>234</v>
      </c>
      <c r="J76" s="15">
        <f>J62</f>
        <v>205</v>
      </c>
      <c r="K76" s="15">
        <f>K61</f>
        <v>75</v>
      </c>
      <c r="L76" s="15">
        <f>L60</f>
        <v>117</v>
      </c>
      <c r="M76" s="15">
        <f>M59</f>
        <v>243</v>
      </c>
      <c r="N76" s="15">
        <f>N58</f>
        <v>185</v>
      </c>
      <c r="O76" s="15">
        <f>O57</f>
        <v>63</v>
      </c>
      <c r="P76" s="15">
        <f>P56</f>
        <v>1</v>
      </c>
      <c r="Q76" s="16">
        <f>Q55</f>
        <v>135</v>
      </c>
      <c r="R76" s="2">
        <f>SUM(B76:Q76)</f>
        <v>2056</v>
      </c>
      <c r="S76" s="2">
        <f>SUMSQ(B76:Q76)</f>
        <v>351576</v>
      </c>
      <c r="AN76" s="46" t="s">
        <v>33</v>
      </c>
      <c r="AO76" s="47" t="s">
        <v>276</v>
      </c>
      <c r="AP76" s="48">
        <f>L2+(68*L4)</f>
        <v>69</v>
      </c>
    </row>
    <row r="77" spans="1:42" x14ac:dyDescent="0.2">
      <c r="A77" s="3"/>
      <c r="AN77" s="46" t="s">
        <v>246</v>
      </c>
      <c r="AO77" s="47" t="s">
        <v>276</v>
      </c>
      <c r="AP77" s="48">
        <f>L2+(69*L4)</f>
        <v>70</v>
      </c>
    </row>
    <row r="78" spans="1:42" x14ac:dyDescent="0.2">
      <c r="A78" s="3" t="s">
        <v>261</v>
      </c>
      <c r="I78" s="62" t="s">
        <v>321</v>
      </c>
      <c r="AD78" s="62" t="s">
        <v>295</v>
      </c>
      <c r="AN78" s="46" t="s">
        <v>156</v>
      </c>
      <c r="AO78" s="47" t="s">
        <v>276</v>
      </c>
      <c r="AP78" s="48">
        <f>L2+(70*L4)</f>
        <v>71</v>
      </c>
    </row>
    <row r="79" spans="1:42" x14ac:dyDescent="0.2">
      <c r="A79" s="1">
        <v>1</v>
      </c>
      <c r="B79" s="5">
        <f>AP126</f>
        <v>119</v>
      </c>
      <c r="C79" s="6">
        <f>AP244</f>
        <v>237</v>
      </c>
      <c r="D79" s="6">
        <f>AP101</f>
        <v>94</v>
      </c>
      <c r="E79" s="6">
        <f>AP207</f>
        <v>200</v>
      </c>
      <c r="F79" s="6">
        <f>AP199</f>
        <v>192</v>
      </c>
      <c r="G79" s="6">
        <f>AP45</f>
        <v>38</v>
      </c>
      <c r="H79" s="6">
        <f>AP156</f>
        <v>149</v>
      </c>
      <c r="I79" s="6">
        <f>AP22</f>
        <v>15</v>
      </c>
      <c r="J79" s="6">
        <f>AP249</f>
        <v>242</v>
      </c>
      <c r="K79" s="6">
        <f>AP115</f>
        <v>108</v>
      </c>
      <c r="L79" s="6">
        <f>AP226</f>
        <v>219</v>
      </c>
      <c r="M79" s="6">
        <f>AP72</f>
        <v>65</v>
      </c>
      <c r="N79" s="6">
        <f>AP64</f>
        <v>57</v>
      </c>
      <c r="O79" s="6">
        <f>AP170</f>
        <v>163</v>
      </c>
      <c r="P79" s="6">
        <f>AP27</f>
        <v>20</v>
      </c>
      <c r="Q79" s="7">
        <f>AP145</f>
        <v>138</v>
      </c>
      <c r="R79" s="2">
        <f>SUM(B79:Q79)</f>
        <v>2056</v>
      </c>
      <c r="S79" s="2">
        <f>SUMSQ(B79:Q79)</f>
        <v>351576</v>
      </c>
      <c r="T79" s="2">
        <f t="shared" ref="T79:T94" si="19">B79^3+C79^3+D79^3+E79^3+F79^3+G79^3+H79^3+I79^3+J79^3+K79^3+L79^3+M79^3+N79^3+O79^3+P79^3+Q79^3</f>
        <v>67634176</v>
      </c>
      <c r="V79" s="1">
        <v>1</v>
      </c>
      <c r="W79" s="165" t="s">
        <v>212</v>
      </c>
      <c r="X79" s="54" t="s">
        <v>21</v>
      </c>
      <c r="Y79" s="54" t="s">
        <v>188</v>
      </c>
      <c r="Z79" s="54" t="s">
        <v>108</v>
      </c>
      <c r="AA79" s="54" t="s">
        <v>83</v>
      </c>
      <c r="AB79" s="54" t="s">
        <v>150</v>
      </c>
      <c r="AC79" s="54" t="s">
        <v>45</v>
      </c>
      <c r="AD79" s="54" t="s">
        <v>251</v>
      </c>
      <c r="AE79" s="67" t="s">
        <v>14</v>
      </c>
      <c r="AF79" s="54" t="s">
        <v>219</v>
      </c>
      <c r="AG79" s="166" t="s">
        <v>115</v>
      </c>
      <c r="AH79" s="54" t="s">
        <v>181</v>
      </c>
      <c r="AI79" s="69" t="s">
        <v>157</v>
      </c>
      <c r="AJ79" s="54" t="s">
        <v>76</v>
      </c>
      <c r="AK79" s="159" t="s">
        <v>244</v>
      </c>
      <c r="AL79" s="55" t="s">
        <v>52</v>
      </c>
      <c r="AN79" s="46" t="s">
        <v>131</v>
      </c>
      <c r="AO79" s="47" t="s">
        <v>276</v>
      </c>
      <c r="AP79" s="48">
        <f>L2+(71*L4)</f>
        <v>72</v>
      </c>
    </row>
    <row r="80" spans="1:42" x14ac:dyDescent="0.2">
      <c r="A80" s="1">
        <v>2</v>
      </c>
      <c r="B80" s="8">
        <f>AP114</f>
        <v>107</v>
      </c>
      <c r="C80" s="9">
        <f>AP248</f>
        <v>241</v>
      </c>
      <c r="D80" s="9">
        <f>AP73</f>
        <v>66</v>
      </c>
      <c r="E80" s="9">
        <f>AP227</f>
        <v>220</v>
      </c>
      <c r="F80" s="9">
        <f>AP171</f>
        <v>164</v>
      </c>
      <c r="G80" s="9">
        <f>AP65</f>
        <v>58</v>
      </c>
      <c r="H80" s="9">
        <f>AP144</f>
        <v>137</v>
      </c>
      <c r="I80" s="9">
        <f>AP26</f>
        <v>19</v>
      </c>
      <c r="J80" s="9">
        <f>AP245</f>
        <v>238</v>
      </c>
      <c r="K80" s="9">
        <f>AP127</f>
        <v>120</v>
      </c>
      <c r="L80" s="9">
        <f>AP206</f>
        <v>199</v>
      </c>
      <c r="M80" s="9">
        <f>AP100</f>
        <v>93</v>
      </c>
      <c r="N80" s="9">
        <f>AP44</f>
        <v>37</v>
      </c>
      <c r="O80" s="9">
        <f>AP198</f>
        <v>191</v>
      </c>
      <c r="P80" s="9">
        <f>AP23</f>
        <v>16</v>
      </c>
      <c r="Q80" s="10">
        <f>AP157</f>
        <v>150</v>
      </c>
      <c r="R80" s="2">
        <f t="shared" ref="R80:R94" si="20">SUM(B80:Q80)</f>
        <v>2056</v>
      </c>
      <c r="S80" s="2">
        <f t="shared" ref="S80:S92" si="21">SUMSQ(B80:Q80)</f>
        <v>351576</v>
      </c>
      <c r="T80" s="2">
        <f t="shared" si="19"/>
        <v>67634176</v>
      </c>
      <c r="V80" s="1">
        <v>2</v>
      </c>
      <c r="W80" s="56" t="s">
        <v>55</v>
      </c>
      <c r="X80" s="76" t="s">
        <v>241</v>
      </c>
      <c r="Y80" s="57" t="s">
        <v>93</v>
      </c>
      <c r="Z80" s="57" t="s">
        <v>140</v>
      </c>
      <c r="AA80" s="57" t="s">
        <v>179</v>
      </c>
      <c r="AB80" s="57" t="s">
        <v>118</v>
      </c>
      <c r="AC80" s="57" t="s">
        <v>203</v>
      </c>
      <c r="AD80" s="57" t="s">
        <v>31</v>
      </c>
      <c r="AE80" s="57" t="s">
        <v>234</v>
      </c>
      <c r="AF80" s="72" t="s">
        <v>62</v>
      </c>
      <c r="AG80" s="57" t="s">
        <v>147</v>
      </c>
      <c r="AH80" s="156" t="s">
        <v>86</v>
      </c>
      <c r="AI80" s="57" t="s">
        <v>125</v>
      </c>
      <c r="AJ80" s="74" t="s">
        <v>172</v>
      </c>
      <c r="AK80" s="57" t="s">
        <v>24</v>
      </c>
      <c r="AL80" s="160" t="s">
        <v>209</v>
      </c>
      <c r="AN80" s="46" t="s">
        <v>116</v>
      </c>
      <c r="AO80" s="47" t="s">
        <v>276</v>
      </c>
      <c r="AP80" s="48">
        <f>L2+(72*L4)</f>
        <v>73</v>
      </c>
    </row>
    <row r="81" spans="1:42" x14ac:dyDescent="0.2">
      <c r="A81" s="1">
        <v>3</v>
      </c>
      <c r="B81" s="8">
        <f>AP237</f>
        <v>230</v>
      </c>
      <c r="C81" s="9">
        <f>AP135</f>
        <v>128</v>
      </c>
      <c r="D81" s="9">
        <f>AP214</f>
        <v>207</v>
      </c>
      <c r="E81" s="9">
        <f>AP92</f>
        <v>85</v>
      </c>
      <c r="F81" s="9">
        <f>AP52</f>
        <v>45</v>
      </c>
      <c r="G81" s="9">
        <f>AP190</f>
        <v>183</v>
      </c>
      <c r="H81" s="9">
        <f>AP15</f>
        <v>8</v>
      </c>
      <c r="I81" s="9">
        <f>AP165</f>
        <v>158</v>
      </c>
      <c r="J81" s="9">
        <f>AP106</f>
        <v>99</v>
      </c>
      <c r="K81" s="9">
        <f>AP256</f>
        <v>249</v>
      </c>
      <c r="L81" s="9">
        <f>AP81</f>
        <v>74</v>
      </c>
      <c r="M81" s="9">
        <f>AP219</f>
        <v>212</v>
      </c>
      <c r="N81" s="9">
        <f>AP179</f>
        <v>172</v>
      </c>
      <c r="O81" s="9">
        <f>AP57</f>
        <v>50</v>
      </c>
      <c r="P81" s="9">
        <f>AP136</f>
        <v>129</v>
      </c>
      <c r="Q81" s="10">
        <f>AP34</f>
        <v>27</v>
      </c>
      <c r="R81" s="2">
        <f t="shared" si="20"/>
        <v>2056</v>
      </c>
      <c r="S81" s="2">
        <f t="shared" si="21"/>
        <v>351576</v>
      </c>
      <c r="T81" s="2">
        <f t="shared" si="19"/>
        <v>67634176</v>
      </c>
      <c r="V81" s="1">
        <v>3</v>
      </c>
      <c r="W81" s="56" t="s">
        <v>63</v>
      </c>
      <c r="X81" s="57" t="s">
        <v>233</v>
      </c>
      <c r="Y81" s="76" t="s">
        <v>85</v>
      </c>
      <c r="Z81" s="57" t="s">
        <v>148</v>
      </c>
      <c r="AA81" s="57" t="s">
        <v>171</v>
      </c>
      <c r="AB81" s="57" t="s">
        <v>126</v>
      </c>
      <c r="AC81" s="57" t="s">
        <v>210</v>
      </c>
      <c r="AD81" s="57" t="s">
        <v>23</v>
      </c>
      <c r="AE81" s="156" t="s">
        <v>242</v>
      </c>
      <c r="AF81" s="57" t="s">
        <v>54</v>
      </c>
      <c r="AG81" s="72" t="s">
        <v>139</v>
      </c>
      <c r="AH81" s="57" t="s">
        <v>94</v>
      </c>
      <c r="AI81" s="157" t="s">
        <v>117</v>
      </c>
      <c r="AJ81" s="57" t="s">
        <v>4</v>
      </c>
      <c r="AK81" s="74" t="s">
        <v>32</v>
      </c>
      <c r="AL81" s="58" t="s">
        <v>202</v>
      </c>
      <c r="AN81" s="46" t="s">
        <v>139</v>
      </c>
      <c r="AO81" s="47" t="s">
        <v>276</v>
      </c>
      <c r="AP81" s="48">
        <f>L2+(73*L4)</f>
        <v>74</v>
      </c>
    </row>
    <row r="82" spans="1:42" x14ac:dyDescent="0.2">
      <c r="A82" s="1">
        <v>4</v>
      </c>
      <c r="B82" s="8">
        <f>AP257</f>
        <v>250</v>
      </c>
      <c r="C82" s="9">
        <f>AP107</f>
        <v>100</v>
      </c>
      <c r="D82" s="9">
        <f>AP218</f>
        <v>211</v>
      </c>
      <c r="E82" s="9">
        <f>AP80</f>
        <v>73</v>
      </c>
      <c r="F82" s="9">
        <f>AP56</f>
        <v>49</v>
      </c>
      <c r="G82" s="9">
        <f>AP178</f>
        <v>171</v>
      </c>
      <c r="H82" s="9">
        <f>AP35</f>
        <v>28</v>
      </c>
      <c r="I82" s="9">
        <f>AP137</f>
        <v>130</v>
      </c>
      <c r="J82" s="9">
        <f>AP134</f>
        <v>127</v>
      </c>
      <c r="K82" s="9">
        <f>AP236</f>
        <v>229</v>
      </c>
      <c r="L82" s="9">
        <f>AP93</f>
        <v>86</v>
      </c>
      <c r="M82" s="9">
        <f>AP215</f>
        <v>208</v>
      </c>
      <c r="N82" s="9">
        <f>AP191</f>
        <v>184</v>
      </c>
      <c r="O82" s="9">
        <f>AP53</f>
        <v>46</v>
      </c>
      <c r="P82" s="9">
        <f>AP164</f>
        <v>157</v>
      </c>
      <c r="Q82" s="10">
        <f>AP14</f>
        <v>7</v>
      </c>
      <c r="R82" s="2">
        <f t="shared" si="20"/>
        <v>2056</v>
      </c>
      <c r="S82" s="2">
        <f t="shared" si="21"/>
        <v>351576</v>
      </c>
      <c r="T82" s="2">
        <f t="shared" si="19"/>
        <v>67634176</v>
      </c>
      <c r="V82" s="1">
        <v>4</v>
      </c>
      <c r="W82" s="56" t="s">
        <v>220</v>
      </c>
      <c r="X82" s="57" t="s">
        <v>13</v>
      </c>
      <c r="Y82" s="57" t="s">
        <v>180</v>
      </c>
      <c r="Z82" s="76" t="s">
        <v>116</v>
      </c>
      <c r="AA82" s="57" t="s">
        <v>3</v>
      </c>
      <c r="AB82" s="57" t="s">
        <v>158</v>
      </c>
      <c r="AC82" s="57" t="s">
        <v>53</v>
      </c>
      <c r="AD82" s="57" t="s">
        <v>243</v>
      </c>
      <c r="AE82" s="57" t="s">
        <v>22</v>
      </c>
      <c r="AF82" s="156" t="s">
        <v>211</v>
      </c>
      <c r="AG82" s="57" t="s">
        <v>107</v>
      </c>
      <c r="AH82" s="72" t="s">
        <v>189</v>
      </c>
      <c r="AI82" s="57" t="s">
        <v>149</v>
      </c>
      <c r="AJ82" s="157" t="s">
        <v>84</v>
      </c>
      <c r="AK82" s="57" t="s">
        <v>252</v>
      </c>
      <c r="AL82" s="77" t="s">
        <v>44</v>
      </c>
      <c r="AN82" s="46" t="s">
        <v>229</v>
      </c>
      <c r="AO82" s="47" t="s">
        <v>276</v>
      </c>
      <c r="AP82" s="48">
        <f>L2+(74*L4)</f>
        <v>75</v>
      </c>
    </row>
    <row r="83" spans="1:42" x14ac:dyDescent="0.2">
      <c r="A83" s="1">
        <v>5</v>
      </c>
      <c r="B83" s="8">
        <f>AP211</f>
        <v>204</v>
      </c>
      <c r="C83" s="9">
        <f>AP89</f>
        <v>82</v>
      </c>
      <c r="D83" s="9">
        <f>AP232</f>
        <v>225</v>
      </c>
      <c r="E83" s="9">
        <f>AP130</f>
        <v>123</v>
      </c>
      <c r="F83" s="9">
        <f>AP10</f>
        <v>3</v>
      </c>
      <c r="G83" s="9">
        <f>AP160</f>
        <v>153</v>
      </c>
      <c r="H83" s="9">
        <f>AP49</f>
        <v>42</v>
      </c>
      <c r="I83" s="9">
        <f>AP187</f>
        <v>180</v>
      </c>
      <c r="J83" s="9">
        <f>AP84</f>
        <v>77</v>
      </c>
      <c r="K83" s="9">
        <f>AP222</f>
        <v>215</v>
      </c>
      <c r="L83" s="9">
        <f>AP111</f>
        <v>104</v>
      </c>
      <c r="M83" s="9">
        <f>AP261</f>
        <v>254</v>
      </c>
      <c r="N83" s="9">
        <f>AP141</f>
        <v>134</v>
      </c>
      <c r="O83" s="9">
        <f>AP39</f>
        <v>32</v>
      </c>
      <c r="P83" s="9">
        <f>AP182</f>
        <v>175</v>
      </c>
      <c r="Q83" s="10">
        <f>AP60</f>
        <v>53</v>
      </c>
      <c r="R83" s="2">
        <f t="shared" si="20"/>
        <v>2056</v>
      </c>
      <c r="S83" s="2">
        <f t="shared" si="21"/>
        <v>351576</v>
      </c>
      <c r="T83" s="2">
        <f t="shared" si="19"/>
        <v>67634176</v>
      </c>
      <c r="V83" s="1">
        <v>5</v>
      </c>
      <c r="W83" s="56" t="s">
        <v>25</v>
      </c>
      <c r="X83" s="57" t="s">
        <v>208</v>
      </c>
      <c r="Y83" s="57" t="s">
        <v>128</v>
      </c>
      <c r="Z83" s="57" t="s">
        <v>169</v>
      </c>
      <c r="AA83" s="76" t="s">
        <v>146</v>
      </c>
      <c r="AB83" s="57" t="s">
        <v>87</v>
      </c>
      <c r="AC83" s="57" t="s">
        <v>231</v>
      </c>
      <c r="AD83" s="57" t="s">
        <v>65</v>
      </c>
      <c r="AE83" s="74" t="s">
        <v>200</v>
      </c>
      <c r="AF83" s="57" t="s">
        <v>34</v>
      </c>
      <c r="AG83" s="157" t="s">
        <v>178</v>
      </c>
      <c r="AH83" s="57" t="s">
        <v>119</v>
      </c>
      <c r="AI83" s="72" t="s">
        <v>96</v>
      </c>
      <c r="AJ83" s="57" t="s">
        <v>137</v>
      </c>
      <c r="AK83" s="156" t="s">
        <v>56</v>
      </c>
      <c r="AL83" s="58" t="s">
        <v>240</v>
      </c>
      <c r="AN83" s="46" t="s">
        <v>18</v>
      </c>
      <c r="AO83" s="47" t="s">
        <v>276</v>
      </c>
      <c r="AP83" s="48">
        <f>L2+(75*L4)</f>
        <v>76</v>
      </c>
    </row>
    <row r="84" spans="1:42" x14ac:dyDescent="0.2">
      <c r="A84" s="1">
        <v>6</v>
      </c>
      <c r="B84" s="8">
        <f>AP223</f>
        <v>216</v>
      </c>
      <c r="C84" s="9">
        <f>AP85</f>
        <v>78</v>
      </c>
      <c r="D84" s="9">
        <f>AP260</f>
        <v>253</v>
      </c>
      <c r="E84" s="9">
        <f>AP110</f>
        <v>103</v>
      </c>
      <c r="F84" s="9">
        <f>AP38</f>
        <v>31</v>
      </c>
      <c r="G84" s="9">
        <f>AP140</f>
        <v>133</v>
      </c>
      <c r="H84" s="9">
        <f>AP61</f>
        <v>54</v>
      </c>
      <c r="I84" s="9">
        <f>AP183</f>
        <v>176</v>
      </c>
      <c r="J84" s="9">
        <f>AP88</f>
        <v>81</v>
      </c>
      <c r="K84" s="9">
        <f>AP210</f>
        <v>203</v>
      </c>
      <c r="L84" s="9">
        <f>AP131</f>
        <v>124</v>
      </c>
      <c r="M84" s="9">
        <f>AP233</f>
        <v>226</v>
      </c>
      <c r="N84" s="9">
        <f>AP161</f>
        <v>154</v>
      </c>
      <c r="O84" s="9">
        <f>AP11</f>
        <v>4</v>
      </c>
      <c r="P84" s="9">
        <f>AP186</f>
        <v>179</v>
      </c>
      <c r="Q84" s="10">
        <f>AP48</f>
        <v>41</v>
      </c>
      <c r="R84" s="2">
        <f t="shared" si="20"/>
        <v>2056</v>
      </c>
      <c r="S84" s="2">
        <f t="shared" si="21"/>
        <v>351576</v>
      </c>
      <c r="T84" s="2">
        <f t="shared" si="19"/>
        <v>67634176</v>
      </c>
      <c r="V84" s="1">
        <v>6</v>
      </c>
      <c r="W84" s="56" t="s">
        <v>245</v>
      </c>
      <c r="X84" s="57" t="s">
        <v>51</v>
      </c>
      <c r="Y84" s="57" t="s">
        <v>160</v>
      </c>
      <c r="Z84" s="57" t="s">
        <v>74</v>
      </c>
      <c r="AA84" s="57" t="s">
        <v>114</v>
      </c>
      <c r="AB84" s="76" t="s">
        <v>182</v>
      </c>
      <c r="AC84" s="57" t="s">
        <v>11</v>
      </c>
      <c r="AD84" s="57" t="s">
        <v>222</v>
      </c>
      <c r="AE84" s="57" t="s">
        <v>42</v>
      </c>
      <c r="AF84" s="74" t="s">
        <v>254</v>
      </c>
      <c r="AG84" s="57" t="s">
        <v>82</v>
      </c>
      <c r="AH84" s="157" t="s">
        <v>151</v>
      </c>
      <c r="AI84" s="57" t="s">
        <v>191</v>
      </c>
      <c r="AJ84" s="72" t="s">
        <v>105</v>
      </c>
      <c r="AK84" s="57" t="s">
        <v>213</v>
      </c>
      <c r="AL84" s="167" t="s">
        <v>20</v>
      </c>
      <c r="AN84" s="46" t="s">
        <v>200</v>
      </c>
      <c r="AO84" s="47" t="s">
        <v>276</v>
      </c>
      <c r="AP84" s="48">
        <f>L2+(76*L4)</f>
        <v>77</v>
      </c>
    </row>
    <row r="85" spans="1:42" x14ac:dyDescent="0.2">
      <c r="A85" s="1">
        <v>7</v>
      </c>
      <c r="B85" s="8">
        <f>AP96</f>
        <v>89</v>
      </c>
      <c r="C85" s="9">
        <f>AP202</f>
        <v>195</v>
      </c>
      <c r="D85" s="9">
        <f>AP123</f>
        <v>116</v>
      </c>
      <c r="E85" s="9">
        <f>AP241</f>
        <v>234</v>
      </c>
      <c r="F85" s="9">
        <f>AP153</f>
        <v>146</v>
      </c>
      <c r="G85" s="9">
        <f>AP19</f>
        <v>12</v>
      </c>
      <c r="H85" s="9">
        <f>AP194</f>
        <v>187</v>
      </c>
      <c r="I85" s="9">
        <f>AP40</f>
        <v>33</v>
      </c>
      <c r="J85" s="9">
        <f>AP231</f>
        <v>224</v>
      </c>
      <c r="K85" s="9">
        <f>AP77</f>
        <v>70</v>
      </c>
      <c r="L85" s="9">
        <f>AP252</f>
        <v>245</v>
      </c>
      <c r="M85" s="9">
        <f>AP118</f>
        <v>111</v>
      </c>
      <c r="N85" s="9">
        <f>AP30</f>
        <v>23</v>
      </c>
      <c r="O85" s="9">
        <f>AP148</f>
        <v>141</v>
      </c>
      <c r="P85" s="9">
        <f>AP69</f>
        <v>62</v>
      </c>
      <c r="Q85" s="10">
        <f>AP175</f>
        <v>168</v>
      </c>
      <c r="R85" s="2">
        <f t="shared" si="20"/>
        <v>2056</v>
      </c>
      <c r="S85" s="2">
        <f t="shared" si="21"/>
        <v>351576</v>
      </c>
      <c r="T85" s="2">
        <f t="shared" si="19"/>
        <v>67634176</v>
      </c>
      <c r="V85" s="1">
        <v>7</v>
      </c>
      <c r="W85" s="56" t="s">
        <v>253</v>
      </c>
      <c r="X85" s="57" t="s">
        <v>43</v>
      </c>
      <c r="Y85" s="57" t="s">
        <v>152</v>
      </c>
      <c r="Z85" s="57" t="s">
        <v>81</v>
      </c>
      <c r="AA85" s="57" t="s">
        <v>106</v>
      </c>
      <c r="AB85" s="57" t="s">
        <v>190</v>
      </c>
      <c r="AC85" s="76" t="s">
        <v>19</v>
      </c>
      <c r="AD85" s="57" t="s">
        <v>214</v>
      </c>
      <c r="AE85" s="157" t="s">
        <v>50</v>
      </c>
      <c r="AF85" s="57" t="s">
        <v>246</v>
      </c>
      <c r="AG85" s="74" t="s">
        <v>75</v>
      </c>
      <c r="AH85" s="57" t="s">
        <v>159</v>
      </c>
      <c r="AI85" s="156" t="s">
        <v>183</v>
      </c>
      <c r="AJ85" s="57" t="s">
        <v>113</v>
      </c>
      <c r="AK85" s="72" t="s">
        <v>221</v>
      </c>
      <c r="AL85" s="58" t="s">
        <v>12</v>
      </c>
      <c r="AN85" s="46" t="s">
        <v>51</v>
      </c>
      <c r="AO85" s="47" t="s">
        <v>276</v>
      </c>
      <c r="AP85" s="48">
        <f>L2+(77*L4)</f>
        <v>78</v>
      </c>
    </row>
    <row r="86" spans="1:42" x14ac:dyDescent="0.2">
      <c r="A86" s="1">
        <v>8</v>
      </c>
      <c r="B86" s="8">
        <f>AP76</f>
        <v>69</v>
      </c>
      <c r="C86" s="9">
        <f>AP230</f>
        <v>223</v>
      </c>
      <c r="D86" s="9">
        <f>AP119</f>
        <v>112</v>
      </c>
      <c r="E86" s="9">
        <f>AP253</f>
        <v>246</v>
      </c>
      <c r="F86" s="9">
        <f>AP149</f>
        <v>142</v>
      </c>
      <c r="G86" s="9">
        <f>AP31</f>
        <v>24</v>
      </c>
      <c r="H86" s="9">
        <f>AP174</f>
        <v>167</v>
      </c>
      <c r="I86" s="9">
        <f>AP68</f>
        <v>61</v>
      </c>
      <c r="J86" s="9">
        <f>AP203</f>
        <v>196</v>
      </c>
      <c r="K86" s="9">
        <f>AP97</f>
        <v>90</v>
      </c>
      <c r="L86" s="9">
        <f>AP240</f>
        <v>233</v>
      </c>
      <c r="M86" s="9">
        <f>AP122</f>
        <v>115</v>
      </c>
      <c r="N86" s="9">
        <f>AP18</f>
        <v>11</v>
      </c>
      <c r="O86" s="9">
        <f>AP152</f>
        <v>145</v>
      </c>
      <c r="P86" s="9">
        <f>AP41</f>
        <v>34</v>
      </c>
      <c r="Q86" s="10">
        <f>AP195</f>
        <v>188</v>
      </c>
      <c r="R86" s="2">
        <f t="shared" si="20"/>
        <v>2056</v>
      </c>
      <c r="S86" s="2">
        <f t="shared" si="21"/>
        <v>351576</v>
      </c>
      <c r="T86" s="2">
        <f t="shared" si="19"/>
        <v>67634176</v>
      </c>
      <c r="V86" s="1">
        <v>8</v>
      </c>
      <c r="W86" s="56" t="s">
        <v>33</v>
      </c>
      <c r="X86" s="57" t="s">
        <v>201</v>
      </c>
      <c r="Y86" s="57" t="s">
        <v>120</v>
      </c>
      <c r="Z86" s="57" t="s">
        <v>177</v>
      </c>
      <c r="AA86" s="57" t="s">
        <v>138</v>
      </c>
      <c r="AB86" s="57" t="s">
        <v>95</v>
      </c>
      <c r="AC86" s="57" t="s">
        <v>239</v>
      </c>
      <c r="AD86" s="76" t="s">
        <v>57</v>
      </c>
      <c r="AE86" s="57" t="s">
        <v>207</v>
      </c>
      <c r="AF86" s="157" t="s">
        <v>26</v>
      </c>
      <c r="AG86" s="57" t="s">
        <v>170</v>
      </c>
      <c r="AH86" s="74" t="s">
        <v>127</v>
      </c>
      <c r="AI86" s="57" t="s">
        <v>88</v>
      </c>
      <c r="AJ86" s="156" t="s">
        <v>145</v>
      </c>
      <c r="AK86" s="57" t="s">
        <v>64</v>
      </c>
      <c r="AL86" s="79" t="s">
        <v>232</v>
      </c>
      <c r="AN86" s="46" t="s">
        <v>78</v>
      </c>
      <c r="AO86" s="47" t="s">
        <v>276</v>
      </c>
      <c r="AP86" s="48">
        <f>L2+(78*L4)</f>
        <v>79</v>
      </c>
    </row>
    <row r="87" spans="1:42" x14ac:dyDescent="0.2">
      <c r="A87" s="1">
        <v>9</v>
      </c>
      <c r="B87" s="8">
        <f>AP166</f>
        <v>159</v>
      </c>
      <c r="C87" s="9">
        <f>AP12</f>
        <v>5</v>
      </c>
      <c r="D87" s="9">
        <f>AP189</f>
        <v>182</v>
      </c>
      <c r="E87" s="9">
        <f>AP55</f>
        <v>48</v>
      </c>
      <c r="F87" s="9">
        <f>AP95</f>
        <v>88</v>
      </c>
      <c r="G87" s="9">
        <f>AP213</f>
        <v>206</v>
      </c>
      <c r="H87" s="9">
        <f>AP132</f>
        <v>125</v>
      </c>
      <c r="I87" s="9">
        <f>AP238</f>
        <v>231</v>
      </c>
      <c r="J87" s="9">
        <f>AP33</f>
        <v>26</v>
      </c>
      <c r="K87" s="9">
        <f>AP139</f>
        <v>132</v>
      </c>
      <c r="L87" s="9">
        <f>AP58</f>
        <v>51</v>
      </c>
      <c r="M87" s="9">
        <f>AP176</f>
        <v>169</v>
      </c>
      <c r="N87" s="9">
        <f>AP216</f>
        <v>209</v>
      </c>
      <c r="O87" s="9">
        <f>AP82</f>
        <v>75</v>
      </c>
      <c r="P87" s="9">
        <f>AP259</f>
        <v>252</v>
      </c>
      <c r="Q87" s="10">
        <f>AP105</f>
        <v>98</v>
      </c>
      <c r="R87" s="2">
        <f t="shared" si="20"/>
        <v>2056</v>
      </c>
      <c r="S87" s="2">
        <f t="shared" si="21"/>
        <v>351576</v>
      </c>
      <c r="T87" s="2">
        <f t="shared" si="19"/>
        <v>67634176</v>
      </c>
      <c r="V87" s="1">
        <v>9</v>
      </c>
      <c r="W87" s="80" t="s">
        <v>121</v>
      </c>
      <c r="X87" s="57" t="s">
        <v>176</v>
      </c>
      <c r="Y87" s="156" t="s">
        <v>36</v>
      </c>
      <c r="Z87" s="57" t="s">
        <v>198</v>
      </c>
      <c r="AA87" s="74" t="s">
        <v>238</v>
      </c>
      <c r="AB87" s="57" t="s">
        <v>58</v>
      </c>
      <c r="AC87" s="157" t="s">
        <v>135</v>
      </c>
      <c r="AD87" s="57" t="s">
        <v>98</v>
      </c>
      <c r="AE87" s="76" t="s">
        <v>167</v>
      </c>
      <c r="AF87" s="57" t="s">
        <v>130</v>
      </c>
      <c r="AG87" s="57" t="s">
        <v>5</v>
      </c>
      <c r="AH87" s="57" t="s">
        <v>27</v>
      </c>
      <c r="AI87" s="57" t="s">
        <v>67</v>
      </c>
      <c r="AJ87" s="57" t="s">
        <v>229</v>
      </c>
      <c r="AK87" s="57" t="s">
        <v>89</v>
      </c>
      <c r="AL87" s="58" t="s">
        <v>144</v>
      </c>
      <c r="AN87" s="46" t="s">
        <v>165</v>
      </c>
      <c r="AO87" s="47" t="s">
        <v>276</v>
      </c>
      <c r="AP87" s="48">
        <f>L2+(79*L4)</f>
        <v>80</v>
      </c>
    </row>
    <row r="88" spans="1:42" x14ac:dyDescent="0.2">
      <c r="A88" s="1">
        <v>10</v>
      </c>
      <c r="B88" s="8">
        <f>AP138</f>
        <v>131</v>
      </c>
      <c r="C88" s="9">
        <f>AP32</f>
        <v>25</v>
      </c>
      <c r="D88" s="9">
        <f>AP177</f>
        <v>170</v>
      </c>
      <c r="E88" s="9">
        <f>AP59</f>
        <v>52</v>
      </c>
      <c r="F88" s="9">
        <f>AP83</f>
        <v>76</v>
      </c>
      <c r="G88" s="9">
        <f>AP217</f>
        <v>210</v>
      </c>
      <c r="H88" s="9">
        <f>AP104</f>
        <v>97</v>
      </c>
      <c r="I88" s="9">
        <f>AP258</f>
        <v>251</v>
      </c>
      <c r="J88" s="9">
        <f>AP13</f>
        <v>6</v>
      </c>
      <c r="K88" s="9">
        <f>AP167</f>
        <v>160</v>
      </c>
      <c r="L88" s="9">
        <f>AP54</f>
        <v>47</v>
      </c>
      <c r="M88" s="9">
        <f>AP188</f>
        <v>181</v>
      </c>
      <c r="N88" s="9">
        <f>AP212</f>
        <v>205</v>
      </c>
      <c r="O88" s="9">
        <f>AP94</f>
        <v>87</v>
      </c>
      <c r="P88" s="9">
        <f>AP239</f>
        <v>232</v>
      </c>
      <c r="Q88" s="10">
        <f>AP133</f>
        <v>126</v>
      </c>
      <c r="R88" s="2">
        <f t="shared" si="20"/>
        <v>2056</v>
      </c>
      <c r="S88" s="2">
        <f t="shared" si="21"/>
        <v>351576</v>
      </c>
      <c r="T88" s="2">
        <f t="shared" si="19"/>
        <v>67634176</v>
      </c>
      <c r="V88" s="1">
        <v>10</v>
      </c>
      <c r="W88" s="56" t="s">
        <v>153</v>
      </c>
      <c r="X88" s="72" t="s">
        <v>80</v>
      </c>
      <c r="Y88" s="57" t="s">
        <v>256</v>
      </c>
      <c r="Z88" s="156" t="s">
        <v>6</v>
      </c>
      <c r="AA88" s="57" t="s">
        <v>18</v>
      </c>
      <c r="AB88" s="74" t="s">
        <v>215</v>
      </c>
      <c r="AC88" s="57" t="s">
        <v>103</v>
      </c>
      <c r="AD88" s="157" t="s">
        <v>193</v>
      </c>
      <c r="AE88" s="57" t="s">
        <v>72</v>
      </c>
      <c r="AF88" s="76" t="s">
        <v>162</v>
      </c>
      <c r="AG88" s="57" t="s">
        <v>49</v>
      </c>
      <c r="AH88" s="57" t="s">
        <v>247</v>
      </c>
      <c r="AI88" s="57" t="s">
        <v>224</v>
      </c>
      <c r="AJ88" s="57" t="s">
        <v>9</v>
      </c>
      <c r="AK88" s="57" t="s">
        <v>184</v>
      </c>
      <c r="AL88" s="58" t="s">
        <v>112</v>
      </c>
      <c r="AN88" s="46" t="s">
        <v>42</v>
      </c>
      <c r="AO88" s="47" t="s">
        <v>276</v>
      </c>
      <c r="AP88" s="48">
        <f>L2+(80*L4)</f>
        <v>81</v>
      </c>
    </row>
    <row r="89" spans="1:42" x14ac:dyDescent="0.2">
      <c r="A89" s="1">
        <v>11</v>
      </c>
      <c r="B89" s="8">
        <f>AP21</f>
        <v>14</v>
      </c>
      <c r="C89" s="9">
        <f>AP159</f>
        <v>152</v>
      </c>
      <c r="D89" s="9">
        <f>AP46</f>
        <v>39</v>
      </c>
      <c r="E89" s="9">
        <f>AP196</f>
        <v>189</v>
      </c>
      <c r="F89" s="9">
        <f>AP204</f>
        <v>197</v>
      </c>
      <c r="G89" s="9">
        <f>AP102</f>
        <v>95</v>
      </c>
      <c r="H89" s="9">
        <f>AP247</f>
        <v>240</v>
      </c>
      <c r="I89" s="9">
        <f>AP125</f>
        <v>118</v>
      </c>
      <c r="J89" s="9">
        <f>AP146</f>
        <v>139</v>
      </c>
      <c r="K89" s="9">
        <f>AP24</f>
        <v>17</v>
      </c>
      <c r="L89" s="9">
        <f>AP169</f>
        <v>162</v>
      </c>
      <c r="M89" s="9">
        <f>AP67</f>
        <v>60</v>
      </c>
      <c r="N89" s="9">
        <f>AP75</f>
        <v>68</v>
      </c>
      <c r="O89" s="9">
        <f>AP225</f>
        <v>218</v>
      </c>
      <c r="P89" s="9">
        <f>AP112</f>
        <v>105</v>
      </c>
      <c r="Q89" s="10">
        <f>AP250</f>
        <v>243</v>
      </c>
      <c r="R89" s="2">
        <f t="shared" si="20"/>
        <v>2056</v>
      </c>
      <c r="S89" s="2">
        <f t="shared" si="21"/>
        <v>351576</v>
      </c>
      <c r="T89" s="2">
        <f t="shared" si="19"/>
        <v>67634176</v>
      </c>
      <c r="V89" s="1">
        <v>11</v>
      </c>
      <c r="W89" s="168" t="s">
        <v>161</v>
      </c>
      <c r="X89" s="57" t="s">
        <v>73</v>
      </c>
      <c r="Y89" s="72" t="s">
        <v>248</v>
      </c>
      <c r="Z89" s="57" t="s">
        <v>48</v>
      </c>
      <c r="AA89" s="157" t="s">
        <v>10</v>
      </c>
      <c r="AB89" s="57" t="s">
        <v>223</v>
      </c>
      <c r="AC89" s="74" t="s">
        <v>111</v>
      </c>
      <c r="AD89" s="57" t="s">
        <v>185</v>
      </c>
      <c r="AE89" s="57" t="s">
        <v>79</v>
      </c>
      <c r="AF89" s="57" t="s">
        <v>154</v>
      </c>
      <c r="AG89" s="76" t="s">
        <v>41</v>
      </c>
      <c r="AH89" s="57" t="s">
        <v>255</v>
      </c>
      <c r="AI89" s="57" t="s">
        <v>216</v>
      </c>
      <c r="AJ89" s="57" t="s">
        <v>17</v>
      </c>
      <c r="AK89" s="57" t="s">
        <v>192</v>
      </c>
      <c r="AL89" s="58" t="s">
        <v>104</v>
      </c>
      <c r="AN89" s="46" t="s">
        <v>208</v>
      </c>
      <c r="AO89" s="47" t="s">
        <v>276</v>
      </c>
      <c r="AP89" s="48">
        <f>L2+(81*L4)</f>
        <v>82</v>
      </c>
    </row>
    <row r="90" spans="1:42" x14ac:dyDescent="0.2">
      <c r="A90" s="1">
        <v>12</v>
      </c>
      <c r="B90" s="8">
        <f>AP25</f>
        <v>18</v>
      </c>
      <c r="C90" s="9">
        <f>AP147</f>
        <v>140</v>
      </c>
      <c r="D90" s="9">
        <f>AP66</f>
        <v>59</v>
      </c>
      <c r="E90" s="9">
        <f>AP168</f>
        <v>161</v>
      </c>
      <c r="F90" s="9">
        <f>AP224</f>
        <v>217</v>
      </c>
      <c r="G90" s="9">
        <f>AP74</f>
        <v>67</v>
      </c>
      <c r="H90" s="9">
        <f>AP251</f>
        <v>244</v>
      </c>
      <c r="I90" s="9">
        <f>AP113</f>
        <v>106</v>
      </c>
      <c r="J90" s="9">
        <f>AP158</f>
        <v>151</v>
      </c>
      <c r="K90" s="9">
        <f>AP20</f>
        <v>13</v>
      </c>
      <c r="L90" s="9">
        <f>AP197</f>
        <v>190</v>
      </c>
      <c r="M90" s="9">
        <f>AP47</f>
        <v>40</v>
      </c>
      <c r="N90" s="9">
        <f>AP103</f>
        <v>96</v>
      </c>
      <c r="O90" s="9">
        <f>AP205</f>
        <v>198</v>
      </c>
      <c r="P90" s="9">
        <f>AP124</f>
        <v>117</v>
      </c>
      <c r="Q90" s="10">
        <f>AP246</f>
        <v>239</v>
      </c>
      <c r="R90" s="2">
        <f t="shared" si="20"/>
        <v>2056</v>
      </c>
      <c r="S90" s="2">
        <f t="shared" si="21"/>
        <v>351576</v>
      </c>
      <c r="T90" s="2">
        <f t="shared" si="19"/>
        <v>67634176</v>
      </c>
      <c r="V90" s="1">
        <v>12</v>
      </c>
      <c r="W90" s="56" t="s">
        <v>129</v>
      </c>
      <c r="X90" s="156" t="s">
        <v>168</v>
      </c>
      <c r="Y90" s="57" t="s">
        <v>28</v>
      </c>
      <c r="Z90" s="72" t="s">
        <v>206</v>
      </c>
      <c r="AA90" s="57" t="s">
        <v>230</v>
      </c>
      <c r="AB90" s="157" t="s">
        <v>66</v>
      </c>
      <c r="AC90" s="57" t="s">
        <v>143</v>
      </c>
      <c r="AD90" s="74" t="s">
        <v>90</v>
      </c>
      <c r="AE90" s="57" t="s">
        <v>175</v>
      </c>
      <c r="AF90" s="57" t="s">
        <v>122</v>
      </c>
      <c r="AG90" s="57" t="s">
        <v>199</v>
      </c>
      <c r="AH90" s="76" t="s">
        <v>35</v>
      </c>
      <c r="AI90" s="57" t="s">
        <v>59</v>
      </c>
      <c r="AJ90" s="57" t="s">
        <v>237</v>
      </c>
      <c r="AK90" s="57" t="s">
        <v>97</v>
      </c>
      <c r="AL90" s="58" t="s">
        <v>136</v>
      </c>
      <c r="AN90" s="46" t="s">
        <v>174</v>
      </c>
      <c r="AO90" s="47" t="s">
        <v>276</v>
      </c>
      <c r="AP90" s="48">
        <f>L2+(82*L4)</f>
        <v>83</v>
      </c>
    </row>
    <row r="91" spans="1:42" x14ac:dyDescent="0.2">
      <c r="A91" s="1">
        <v>13</v>
      </c>
      <c r="B91" s="8">
        <f>AP43</f>
        <v>36</v>
      </c>
      <c r="C91" s="9">
        <f>AP193</f>
        <v>186</v>
      </c>
      <c r="D91" s="9">
        <f>AP16</f>
        <v>9</v>
      </c>
      <c r="E91" s="9">
        <f>AP154</f>
        <v>147</v>
      </c>
      <c r="F91" s="9">
        <f>AP242</f>
        <v>235</v>
      </c>
      <c r="G91" s="9">
        <f>AP120</f>
        <v>113</v>
      </c>
      <c r="H91" s="9">
        <f>AP201</f>
        <v>194</v>
      </c>
      <c r="I91" s="9">
        <f>AP99</f>
        <v>92</v>
      </c>
      <c r="J91" s="9">
        <f>AP172</f>
        <v>165</v>
      </c>
      <c r="K91" s="9">
        <f>AP70</f>
        <v>63</v>
      </c>
      <c r="L91" s="9">
        <f>AP151</f>
        <v>144</v>
      </c>
      <c r="M91" s="9">
        <f>AP29</f>
        <v>22</v>
      </c>
      <c r="N91" s="9">
        <f>AP117</f>
        <v>110</v>
      </c>
      <c r="O91" s="9">
        <f>AP255</f>
        <v>248</v>
      </c>
      <c r="P91" s="9">
        <f>AP78</f>
        <v>71</v>
      </c>
      <c r="Q91" s="10">
        <f>AP228</f>
        <v>221</v>
      </c>
      <c r="R91" s="2">
        <f t="shared" si="20"/>
        <v>2056</v>
      </c>
      <c r="S91" s="2">
        <f t="shared" si="21"/>
        <v>351576</v>
      </c>
      <c r="T91" s="2">
        <f t="shared" si="19"/>
        <v>67634176</v>
      </c>
      <c r="V91" s="1">
        <v>13</v>
      </c>
      <c r="W91" s="82" t="s">
        <v>187</v>
      </c>
      <c r="X91" s="57" t="s">
        <v>109</v>
      </c>
      <c r="Y91" s="157" t="s">
        <v>225</v>
      </c>
      <c r="Z91" s="57" t="s">
        <v>8</v>
      </c>
      <c r="AA91" s="72" t="s">
        <v>46</v>
      </c>
      <c r="AB91" s="57" t="s">
        <v>250</v>
      </c>
      <c r="AC91" s="156" t="s">
        <v>71</v>
      </c>
      <c r="AD91" s="57" t="s">
        <v>163</v>
      </c>
      <c r="AE91" s="57" t="s">
        <v>102</v>
      </c>
      <c r="AF91" s="57" t="s">
        <v>194</v>
      </c>
      <c r="AG91" s="57" t="s">
        <v>15</v>
      </c>
      <c r="AH91" s="57" t="s">
        <v>218</v>
      </c>
      <c r="AI91" s="76" t="s">
        <v>257</v>
      </c>
      <c r="AJ91" s="57" t="s">
        <v>40</v>
      </c>
      <c r="AK91" s="57" t="s">
        <v>156</v>
      </c>
      <c r="AL91" s="58" t="s">
        <v>77</v>
      </c>
      <c r="AN91" s="46" t="s">
        <v>70</v>
      </c>
      <c r="AO91" s="47" t="s">
        <v>276</v>
      </c>
      <c r="AP91" s="48">
        <f>L2+(83*L4)</f>
        <v>84</v>
      </c>
    </row>
    <row r="92" spans="1:42" x14ac:dyDescent="0.2">
      <c r="A92" s="1">
        <v>14</v>
      </c>
      <c r="B92" s="8">
        <f>AP71</f>
        <v>64</v>
      </c>
      <c r="C92" s="9">
        <f>AP173</f>
        <v>166</v>
      </c>
      <c r="D92" s="9">
        <f>AP28</f>
        <v>21</v>
      </c>
      <c r="E92" s="9">
        <f>AP150</f>
        <v>143</v>
      </c>
      <c r="F92" s="9">
        <f>AP254</f>
        <v>247</v>
      </c>
      <c r="G92" s="9">
        <f>AP116</f>
        <v>109</v>
      </c>
      <c r="H92" s="9">
        <f>AP229</f>
        <v>222</v>
      </c>
      <c r="I92" s="9">
        <f>AP79</f>
        <v>72</v>
      </c>
      <c r="J92" s="9">
        <f>AP192</f>
        <v>185</v>
      </c>
      <c r="K92" s="9">
        <f>AP42</f>
        <v>35</v>
      </c>
      <c r="L92" s="9">
        <f>AP155</f>
        <v>148</v>
      </c>
      <c r="M92" s="9">
        <f>AP17</f>
        <v>10</v>
      </c>
      <c r="N92" s="9">
        <f>AP121</f>
        <v>114</v>
      </c>
      <c r="O92" s="9">
        <f>AP243</f>
        <v>236</v>
      </c>
      <c r="P92" s="9">
        <f>AP98</f>
        <v>91</v>
      </c>
      <c r="Q92" s="10">
        <f>AP200</f>
        <v>193</v>
      </c>
      <c r="R92" s="2">
        <f t="shared" si="20"/>
        <v>2056</v>
      </c>
      <c r="S92" s="2">
        <f t="shared" si="21"/>
        <v>351576</v>
      </c>
      <c r="T92" s="2">
        <f t="shared" si="19"/>
        <v>67634176</v>
      </c>
      <c r="V92" s="1">
        <v>14</v>
      </c>
      <c r="W92" s="56" t="s">
        <v>92</v>
      </c>
      <c r="X92" s="74" t="s">
        <v>141</v>
      </c>
      <c r="Y92" s="57" t="s">
        <v>68</v>
      </c>
      <c r="Z92" s="157" t="s">
        <v>228</v>
      </c>
      <c r="AA92" s="57" t="s">
        <v>204</v>
      </c>
      <c r="AB92" s="72" t="s">
        <v>30</v>
      </c>
      <c r="AC92" s="57" t="s">
        <v>166</v>
      </c>
      <c r="AD92" s="156" t="s">
        <v>131</v>
      </c>
      <c r="AE92" s="57" t="s">
        <v>134</v>
      </c>
      <c r="AF92" s="57" t="s">
        <v>99</v>
      </c>
      <c r="AG92" s="57" t="s">
        <v>235</v>
      </c>
      <c r="AH92" s="57" t="s">
        <v>61</v>
      </c>
      <c r="AI92" s="57" t="s">
        <v>37</v>
      </c>
      <c r="AJ92" s="76" t="s">
        <v>197</v>
      </c>
      <c r="AK92" s="57" t="s">
        <v>124</v>
      </c>
      <c r="AL92" s="58" t="s">
        <v>173</v>
      </c>
      <c r="AN92" s="46" t="s">
        <v>148</v>
      </c>
      <c r="AO92" s="47" t="s">
        <v>276</v>
      </c>
      <c r="AP92" s="48">
        <f>L2+(84*L4)</f>
        <v>85</v>
      </c>
    </row>
    <row r="93" spans="1:42" x14ac:dyDescent="0.2">
      <c r="A93" s="1">
        <v>15</v>
      </c>
      <c r="B93" s="8">
        <f>AP184</f>
        <v>177</v>
      </c>
      <c r="C93" s="9">
        <f>AP50</f>
        <v>43</v>
      </c>
      <c r="D93" s="9">
        <f>AP163</f>
        <v>156</v>
      </c>
      <c r="E93" s="9">
        <f>AP9</f>
        <v>2</v>
      </c>
      <c r="F93" s="9">
        <f>AP129</f>
        <v>122</v>
      </c>
      <c r="G93" s="9">
        <f>AP235</f>
        <v>228</v>
      </c>
      <c r="H93" s="9">
        <f>AP90</f>
        <v>83</v>
      </c>
      <c r="I93" s="9">
        <f>AP208</f>
        <v>201</v>
      </c>
      <c r="J93" s="9">
        <f>AP63</f>
        <v>56</v>
      </c>
      <c r="K93" s="9">
        <f>AP181</f>
        <v>174</v>
      </c>
      <c r="L93" s="9">
        <f>AP36</f>
        <v>29</v>
      </c>
      <c r="M93" s="9">
        <f>AP142</f>
        <v>135</v>
      </c>
      <c r="N93" s="9">
        <f>AP262</f>
        <v>255</v>
      </c>
      <c r="O93" s="9">
        <f>AP108</f>
        <v>101</v>
      </c>
      <c r="P93" s="9">
        <f>AP221</f>
        <v>214</v>
      </c>
      <c r="Q93" s="10">
        <f>AP87</f>
        <v>80</v>
      </c>
      <c r="R93" s="2">
        <f t="shared" si="20"/>
        <v>2056</v>
      </c>
      <c r="S93" s="2">
        <f>SUMSQ(B93:Q93)</f>
        <v>351576</v>
      </c>
      <c r="T93" s="2">
        <f t="shared" si="19"/>
        <v>67634176</v>
      </c>
      <c r="V93" s="1">
        <v>15</v>
      </c>
      <c r="W93" s="161" t="s">
        <v>100</v>
      </c>
      <c r="X93" s="57" t="s">
        <v>133</v>
      </c>
      <c r="Y93" s="74" t="s">
        <v>60</v>
      </c>
      <c r="Z93" s="57" t="s">
        <v>236</v>
      </c>
      <c r="AA93" s="156" t="s">
        <v>196</v>
      </c>
      <c r="AB93" s="57" t="s">
        <v>38</v>
      </c>
      <c r="AC93" s="72" t="s">
        <v>174</v>
      </c>
      <c r="AD93" s="57" t="s">
        <v>123</v>
      </c>
      <c r="AE93" s="57" t="s">
        <v>142</v>
      </c>
      <c r="AF93" s="57" t="s">
        <v>91</v>
      </c>
      <c r="AG93" s="57" t="s">
        <v>227</v>
      </c>
      <c r="AH93" s="57" t="s">
        <v>69</v>
      </c>
      <c r="AI93" s="57" t="s">
        <v>29</v>
      </c>
      <c r="AJ93" s="57" t="s">
        <v>205</v>
      </c>
      <c r="AK93" s="76" t="s">
        <v>132</v>
      </c>
      <c r="AL93" s="58" t="s">
        <v>165</v>
      </c>
      <c r="AN93" s="46" t="s">
        <v>107</v>
      </c>
      <c r="AO93" s="47" t="s">
        <v>276</v>
      </c>
      <c r="AP93" s="48">
        <f>L2+(85*L4)</f>
        <v>86</v>
      </c>
    </row>
    <row r="94" spans="1:42" x14ac:dyDescent="0.2">
      <c r="A94" s="1">
        <v>16</v>
      </c>
      <c r="B94" s="11">
        <f>AP180</f>
        <v>173</v>
      </c>
      <c r="C94" s="12">
        <f>AP62</f>
        <v>55</v>
      </c>
      <c r="D94" s="12">
        <f>AP143</f>
        <v>136</v>
      </c>
      <c r="E94" s="12">
        <f>AP37</f>
        <v>30</v>
      </c>
      <c r="F94" s="12">
        <f>AP109</f>
        <v>102</v>
      </c>
      <c r="G94" s="12">
        <f>AP263</f>
        <v>256</v>
      </c>
      <c r="H94" s="12">
        <f>AP86</f>
        <v>79</v>
      </c>
      <c r="I94" s="12">
        <f>AP220</f>
        <v>213</v>
      </c>
      <c r="J94" s="12">
        <f>AP51</f>
        <v>44</v>
      </c>
      <c r="K94" s="12">
        <f>AP185</f>
        <v>178</v>
      </c>
      <c r="L94" s="12">
        <f>AP8</f>
        <v>1</v>
      </c>
      <c r="M94" s="12">
        <f>AP162</f>
        <v>155</v>
      </c>
      <c r="N94" s="12">
        <f>AP234</f>
        <v>227</v>
      </c>
      <c r="O94" s="12">
        <f>AP128</f>
        <v>121</v>
      </c>
      <c r="P94" s="12">
        <f>AP209</f>
        <v>202</v>
      </c>
      <c r="Q94" s="13">
        <f>AP91</f>
        <v>84</v>
      </c>
      <c r="R94" s="2">
        <f t="shared" si="20"/>
        <v>2056</v>
      </c>
      <c r="S94" s="2">
        <f t="shared" ref="S94" si="22">SUMSQ(B94:Q94)</f>
        <v>351576</v>
      </c>
      <c r="T94" s="2">
        <f t="shared" si="19"/>
        <v>67634176</v>
      </c>
      <c r="V94" s="1">
        <v>16</v>
      </c>
      <c r="W94" s="59" t="s">
        <v>195</v>
      </c>
      <c r="X94" s="162" t="s">
        <v>101</v>
      </c>
      <c r="Y94" s="60" t="s">
        <v>217</v>
      </c>
      <c r="Z94" s="85" t="s">
        <v>16</v>
      </c>
      <c r="AA94" s="60" t="s">
        <v>39</v>
      </c>
      <c r="AB94" s="169" t="s">
        <v>258</v>
      </c>
      <c r="AC94" s="60" t="s">
        <v>78</v>
      </c>
      <c r="AD94" s="87" t="s">
        <v>155</v>
      </c>
      <c r="AE94" s="60" t="s">
        <v>110</v>
      </c>
      <c r="AF94" s="60" t="s">
        <v>186</v>
      </c>
      <c r="AG94" s="60" t="s">
        <v>7</v>
      </c>
      <c r="AH94" s="60" t="s">
        <v>226</v>
      </c>
      <c r="AI94" s="60" t="s">
        <v>249</v>
      </c>
      <c r="AJ94" s="60" t="s">
        <v>47</v>
      </c>
      <c r="AK94" s="60" t="s">
        <v>164</v>
      </c>
      <c r="AL94" s="170" t="s">
        <v>70</v>
      </c>
      <c r="AN94" s="46" t="s">
        <v>9</v>
      </c>
      <c r="AO94" s="47" t="s">
        <v>276</v>
      </c>
      <c r="AP94" s="48">
        <f>L2+(86*L4)</f>
        <v>87</v>
      </c>
    </row>
    <row r="95" spans="1:42" x14ac:dyDescent="0.2">
      <c r="A95" s="3" t="s">
        <v>0</v>
      </c>
      <c r="B95" s="2">
        <f>SUM(B79:B94)</f>
        <v>2056</v>
      </c>
      <c r="C95" s="2">
        <f t="shared" ref="C95:Q95" si="23">SUM(C79:C94)</f>
        <v>2056</v>
      </c>
      <c r="D95" s="2">
        <f t="shared" si="23"/>
        <v>2056</v>
      </c>
      <c r="E95" s="2">
        <f t="shared" si="23"/>
        <v>2056</v>
      </c>
      <c r="F95" s="2">
        <f t="shared" si="23"/>
        <v>2056</v>
      </c>
      <c r="G95" s="2">
        <f t="shared" si="23"/>
        <v>2056</v>
      </c>
      <c r="H95" s="2">
        <f t="shared" si="23"/>
        <v>2056</v>
      </c>
      <c r="I95" s="2">
        <f t="shared" si="23"/>
        <v>2056</v>
      </c>
      <c r="J95" s="2">
        <f t="shared" si="23"/>
        <v>2056</v>
      </c>
      <c r="K95" s="2">
        <f t="shared" si="23"/>
        <v>2056</v>
      </c>
      <c r="L95" s="2">
        <f t="shared" si="23"/>
        <v>2056</v>
      </c>
      <c r="M95" s="2">
        <f t="shared" si="23"/>
        <v>2056</v>
      </c>
      <c r="N95" s="2">
        <f t="shared" si="23"/>
        <v>2056</v>
      </c>
      <c r="O95" s="2">
        <f t="shared" si="23"/>
        <v>2056</v>
      </c>
      <c r="P95" s="2">
        <f t="shared" si="23"/>
        <v>2056</v>
      </c>
      <c r="Q95" s="2">
        <f t="shared" si="23"/>
        <v>2056</v>
      </c>
      <c r="W95" s="164"/>
      <c r="X95" s="164"/>
      <c r="Y95" s="164"/>
      <c r="Z95" s="164"/>
      <c r="AA95" s="164"/>
      <c r="AB95" s="164"/>
      <c r="AC95" s="164"/>
      <c r="AD95" s="164"/>
      <c r="AE95" s="164"/>
      <c r="AF95" s="164"/>
      <c r="AG95" s="164"/>
      <c r="AH95" s="164"/>
      <c r="AI95" s="164"/>
      <c r="AJ95" s="164"/>
      <c r="AK95" s="164"/>
      <c r="AL95" s="164"/>
      <c r="AN95" s="46" t="s">
        <v>238</v>
      </c>
      <c r="AO95" s="47" t="s">
        <v>276</v>
      </c>
      <c r="AP95" s="48">
        <f>L2+(87*L4)</f>
        <v>88</v>
      </c>
    </row>
    <row r="96" spans="1:42" x14ac:dyDescent="0.2">
      <c r="A96" s="3" t="s">
        <v>1</v>
      </c>
      <c r="B96" s="2">
        <f>SUMSQ(B79:B94)</f>
        <v>351576</v>
      </c>
      <c r="C96" s="2">
        <f t="shared" ref="C96:E96" si="24">SUMSQ(C79:C94)</f>
        <v>351576</v>
      </c>
      <c r="D96" s="2">
        <f t="shared" si="24"/>
        <v>351576</v>
      </c>
      <c r="E96" s="2">
        <f t="shared" si="24"/>
        <v>351576</v>
      </c>
      <c r="F96" s="2">
        <f>SUMSQ(F79:F94)</f>
        <v>351576</v>
      </c>
      <c r="G96" s="2">
        <f t="shared" ref="G96:Q96" si="25">SUMSQ(G79:G94)</f>
        <v>351576</v>
      </c>
      <c r="H96" s="2">
        <f t="shared" si="25"/>
        <v>351576</v>
      </c>
      <c r="I96" s="2">
        <f t="shared" si="25"/>
        <v>351576</v>
      </c>
      <c r="J96" s="2">
        <f t="shared" si="25"/>
        <v>351576</v>
      </c>
      <c r="K96" s="2">
        <f t="shared" si="25"/>
        <v>351576</v>
      </c>
      <c r="L96" s="2">
        <f t="shared" si="25"/>
        <v>351576</v>
      </c>
      <c r="M96" s="2">
        <f t="shared" si="25"/>
        <v>351576</v>
      </c>
      <c r="N96" s="2">
        <f t="shared" si="25"/>
        <v>351576</v>
      </c>
      <c r="O96" s="2">
        <f t="shared" si="25"/>
        <v>351576</v>
      </c>
      <c r="P96" s="2">
        <f t="shared" si="25"/>
        <v>351576</v>
      </c>
      <c r="Q96" s="2">
        <f t="shared" si="25"/>
        <v>351576</v>
      </c>
      <c r="W96" s="164"/>
      <c r="X96" s="164"/>
      <c r="Y96" s="164"/>
      <c r="Z96" s="164"/>
      <c r="AA96" s="164"/>
      <c r="AB96" s="164"/>
      <c r="AC96" s="164"/>
      <c r="AD96" s="164"/>
      <c r="AE96" s="164"/>
      <c r="AF96" s="164"/>
      <c r="AG96" s="164"/>
      <c r="AH96" s="164"/>
      <c r="AI96" s="164"/>
      <c r="AJ96" s="164"/>
      <c r="AK96" s="164"/>
      <c r="AL96" s="164"/>
      <c r="AN96" s="46" t="s">
        <v>253</v>
      </c>
      <c r="AO96" s="47" t="s">
        <v>276</v>
      </c>
      <c r="AP96" s="48">
        <f>L2+(88*L4)</f>
        <v>89</v>
      </c>
    </row>
    <row r="97" spans="1:42" x14ac:dyDescent="0.2">
      <c r="A97" s="3" t="s">
        <v>262</v>
      </c>
      <c r="B97" s="14">
        <f>SUMSQ(B79,C79,D79,E79,F79,G79,H79,I79,I80,H80,G80,F80,E80,D80,C80,B80)</f>
        <v>351576</v>
      </c>
      <c r="C97" s="14">
        <f>SUMSQ(J79,K79,L79,M79,N79,O79,P79,Q79,Q80,P80,O80,N80,M80,L80,K80,J80)</f>
        <v>351576</v>
      </c>
      <c r="D97" s="14">
        <f>SUMSQ(B81,C81,D81,E81,F81,G81,H81,I81,I82,H82,G82,F82,E82,D82,C82,B82)</f>
        <v>351576</v>
      </c>
      <c r="E97" s="14">
        <f>SUMSQ(J81,K81,L81,M81,N81,O81,P81,Q81,Q82,P82,O82,N82,M82,L82,K82,J82)</f>
        <v>351576</v>
      </c>
      <c r="F97" s="14">
        <f>SUMSQ(B83,C83,D83,E83,F83,G83,H83,I83,I84,H84,G84,F84,E84,D84,C84,B84)</f>
        <v>351576</v>
      </c>
      <c r="G97" s="14">
        <f>SUMSQ(J83,K83,L83,M83,N83,O83,P83,Q83,Q84,P84,O84,N84,M84,L84,K84,J84)</f>
        <v>351576</v>
      </c>
      <c r="H97" s="14">
        <f>SUMSQ(B85,C85,D85,E85,F85,G85,H85,I85,I86,H86,G86,F86,E86,D86,C86,B86)</f>
        <v>351576</v>
      </c>
      <c r="I97" s="14">
        <f>SUMSQ(J85,K85,L85,M85,N85,O85,P85,Q85,Q86,P86,O86,N86,M86,L86,K86,J86)</f>
        <v>351576</v>
      </c>
      <c r="J97" s="14">
        <f>SUMSQ(B87,C87,D87,E87,F87,G87,H87,I87,I88,H88,G88,F88,E88,D88,C88,B88)</f>
        <v>351576</v>
      </c>
      <c r="K97" s="14">
        <f>SUMSQ(J87,K87,L87,M87,N87,O87,P87,Q87,Q88,P88,O88,N88,M88,L88,K88,J88)</f>
        <v>351576</v>
      </c>
      <c r="L97" s="14">
        <f>SUMSQ(B89,C89,D89,E89,F89,G89,H89,I89,I90,H90,G90,F90,E90,D90,C90,B90)</f>
        <v>351576</v>
      </c>
      <c r="M97" s="14">
        <f>SUMSQ(J89,K89,L89,M89,N89,O89,P89,Q89,Q90,P90,O90,N90,M90,L90,K90,J90)</f>
        <v>351576</v>
      </c>
      <c r="N97" s="14">
        <f>SUMSQ(B91,C91,D91,E91,F91,G91,H91,I91,I92,H92,G92,F92,E92,D92,C92,B92)</f>
        <v>351576</v>
      </c>
      <c r="O97" s="14">
        <f>SUMSQ(J91,K91,L91,M91,N91,O91,P91,Q91,Q92,P92,O92,N92,M92,L92,K92,J92)</f>
        <v>351576</v>
      </c>
      <c r="P97" s="14">
        <f>SUMSQ(B93,C93,D93,E93,F93,G93,H93,I93,I94,H94,G94,F94,E94,D94,C94,B94)</f>
        <v>351576</v>
      </c>
      <c r="Q97" s="14">
        <f>SUMSQ(J93,K93,L93,M93,N93,O93,P93,Q93,Q94,P94,O94,N94,M94,L94,K94,J94)</f>
        <v>351576</v>
      </c>
      <c r="V97" s="3" t="s">
        <v>3</v>
      </c>
      <c r="W97" s="57" t="s">
        <v>212</v>
      </c>
      <c r="X97" s="57" t="s">
        <v>241</v>
      </c>
      <c r="Y97" s="57" t="s">
        <v>85</v>
      </c>
      <c r="Z97" s="57" t="s">
        <v>116</v>
      </c>
      <c r="AA97" s="57" t="s">
        <v>146</v>
      </c>
      <c r="AB97" s="57" t="s">
        <v>182</v>
      </c>
      <c r="AC97" s="57" t="s">
        <v>19</v>
      </c>
      <c r="AD97" s="57" t="s">
        <v>57</v>
      </c>
      <c r="AE97" s="57" t="s">
        <v>167</v>
      </c>
      <c r="AF97" s="57" t="s">
        <v>162</v>
      </c>
      <c r="AG97" s="57" t="s">
        <v>41</v>
      </c>
      <c r="AH97" s="57" t="s">
        <v>35</v>
      </c>
      <c r="AI97" s="57" t="s">
        <v>257</v>
      </c>
      <c r="AJ97" s="57" t="s">
        <v>197</v>
      </c>
      <c r="AK97" s="57" t="s">
        <v>132</v>
      </c>
      <c r="AL97" s="57" t="s">
        <v>70</v>
      </c>
      <c r="AN97" s="46" t="s">
        <v>26</v>
      </c>
      <c r="AO97" s="47" t="s">
        <v>276</v>
      </c>
      <c r="AP97" s="48">
        <f>L2+(89*L4)</f>
        <v>90</v>
      </c>
    </row>
    <row r="98" spans="1:42" x14ac:dyDescent="0.2">
      <c r="A98" s="3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V98" s="3" t="s">
        <v>4</v>
      </c>
      <c r="W98" s="171" t="s">
        <v>195</v>
      </c>
      <c r="X98" s="171" t="s">
        <v>133</v>
      </c>
      <c r="Y98" s="171" t="s">
        <v>68</v>
      </c>
      <c r="Z98" s="171" t="s">
        <v>8</v>
      </c>
      <c r="AA98" s="171" t="s">
        <v>230</v>
      </c>
      <c r="AB98" s="171" t="s">
        <v>223</v>
      </c>
      <c r="AC98" s="171" t="s">
        <v>103</v>
      </c>
      <c r="AD98" s="171" t="s">
        <v>98</v>
      </c>
      <c r="AE98" s="171" t="s">
        <v>207</v>
      </c>
      <c r="AF98" s="171" t="s">
        <v>246</v>
      </c>
      <c r="AG98" s="171" t="s">
        <v>82</v>
      </c>
      <c r="AH98" s="171" t="s">
        <v>119</v>
      </c>
      <c r="AI98" s="171" t="s">
        <v>149</v>
      </c>
      <c r="AJ98" s="171" t="s">
        <v>4</v>
      </c>
      <c r="AK98" s="171" t="s">
        <v>24</v>
      </c>
      <c r="AL98" s="171" t="s">
        <v>52</v>
      </c>
      <c r="AN98" s="46" t="s">
        <v>124</v>
      </c>
      <c r="AO98" s="47" t="s">
        <v>276</v>
      </c>
      <c r="AP98" s="48">
        <f>L2+(90*L4)</f>
        <v>91</v>
      </c>
    </row>
    <row r="99" spans="1:42" x14ac:dyDescent="0.2">
      <c r="A99" s="3" t="s">
        <v>3</v>
      </c>
      <c r="B99" s="15">
        <f>B79</f>
        <v>119</v>
      </c>
      <c r="C99" s="15">
        <f>C80</f>
        <v>241</v>
      </c>
      <c r="D99" s="15">
        <f>D81</f>
        <v>207</v>
      </c>
      <c r="E99" s="15">
        <f>E82</f>
        <v>73</v>
      </c>
      <c r="F99" s="15">
        <f>F83</f>
        <v>3</v>
      </c>
      <c r="G99" s="15">
        <f>G84</f>
        <v>133</v>
      </c>
      <c r="H99" s="15">
        <f>H85</f>
        <v>187</v>
      </c>
      <c r="I99" s="15">
        <f>I86</f>
        <v>61</v>
      </c>
      <c r="J99" s="15">
        <f>J87</f>
        <v>26</v>
      </c>
      <c r="K99" s="15">
        <f>K88</f>
        <v>160</v>
      </c>
      <c r="L99" s="15">
        <f>L89</f>
        <v>162</v>
      </c>
      <c r="M99" s="15">
        <f>M90</f>
        <v>40</v>
      </c>
      <c r="N99" s="15">
        <f>N91</f>
        <v>110</v>
      </c>
      <c r="O99" s="15">
        <f>O92</f>
        <v>236</v>
      </c>
      <c r="P99" s="15">
        <f>P93</f>
        <v>214</v>
      </c>
      <c r="Q99" s="16">
        <f>Q94</f>
        <v>84</v>
      </c>
      <c r="R99" s="2">
        <f>SUM(B99:Q99)</f>
        <v>2056</v>
      </c>
      <c r="S99" s="2">
        <f>SUMSQ(B99:Q99)</f>
        <v>351576</v>
      </c>
      <c r="AN99" s="46" t="s">
        <v>163</v>
      </c>
      <c r="AO99" s="47" t="s">
        <v>276</v>
      </c>
      <c r="AP99" s="48">
        <f>L2+(91*L4)</f>
        <v>92</v>
      </c>
    </row>
    <row r="100" spans="1:42" x14ac:dyDescent="0.2">
      <c r="A100" s="3" t="s">
        <v>4</v>
      </c>
      <c r="B100" s="15">
        <f>B94</f>
        <v>173</v>
      </c>
      <c r="C100" s="15">
        <f>C93</f>
        <v>43</v>
      </c>
      <c r="D100" s="15">
        <f>D92</f>
        <v>21</v>
      </c>
      <c r="E100" s="15">
        <f>E91</f>
        <v>147</v>
      </c>
      <c r="F100" s="15">
        <f>F90</f>
        <v>217</v>
      </c>
      <c r="G100" s="15">
        <f>G89</f>
        <v>95</v>
      </c>
      <c r="H100" s="15">
        <f>H88</f>
        <v>97</v>
      </c>
      <c r="I100" s="15">
        <f>I87</f>
        <v>231</v>
      </c>
      <c r="J100" s="15">
        <f>J86</f>
        <v>196</v>
      </c>
      <c r="K100" s="15">
        <f>K85</f>
        <v>70</v>
      </c>
      <c r="L100" s="15">
        <f>L84</f>
        <v>124</v>
      </c>
      <c r="M100" s="15">
        <f>M83</f>
        <v>254</v>
      </c>
      <c r="N100" s="15">
        <f>N82</f>
        <v>184</v>
      </c>
      <c r="O100" s="15">
        <f>O81</f>
        <v>50</v>
      </c>
      <c r="P100" s="15">
        <f>P80</f>
        <v>16</v>
      </c>
      <c r="Q100" s="16">
        <f>Q79</f>
        <v>138</v>
      </c>
      <c r="R100" s="2">
        <f>SUM(B100:Q100)</f>
        <v>2056</v>
      </c>
      <c r="S100" s="2">
        <f>SUMSQ(B100:Q100)</f>
        <v>351576</v>
      </c>
      <c r="AN100" s="46" t="s">
        <v>86</v>
      </c>
      <c r="AO100" s="47" t="s">
        <v>276</v>
      </c>
      <c r="AP100" s="48">
        <f>L2+(92*L4)</f>
        <v>93</v>
      </c>
    </row>
    <row r="101" spans="1:42" x14ac:dyDescent="0.2">
      <c r="AN101" s="46" t="s">
        <v>188</v>
      </c>
      <c r="AO101" s="47" t="s">
        <v>276</v>
      </c>
      <c r="AP101" s="48">
        <f>L2+(93*L4)</f>
        <v>94</v>
      </c>
    </row>
    <row r="102" spans="1:42" x14ac:dyDescent="0.2">
      <c r="AN102" s="46" t="s">
        <v>223</v>
      </c>
      <c r="AO102" s="47" t="s">
        <v>276</v>
      </c>
      <c r="AP102" s="48">
        <f>L2+(94*L4)</f>
        <v>95</v>
      </c>
    </row>
    <row r="103" spans="1:42" x14ac:dyDescent="0.2">
      <c r="AN103" s="46" t="s">
        <v>59</v>
      </c>
      <c r="AO103" s="47" t="s">
        <v>276</v>
      </c>
      <c r="AP103" s="48">
        <f>L2+(95*L4)</f>
        <v>96</v>
      </c>
    </row>
    <row r="104" spans="1:42" x14ac:dyDescent="0.2">
      <c r="AN104" s="46" t="s">
        <v>103</v>
      </c>
      <c r="AO104" s="47" t="s">
        <v>276</v>
      </c>
      <c r="AP104" s="48">
        <f>L2+(96*L4)</f>
        <v>97</v>
      </c>
    </row>
    <row r="105" spans="1:42" x14ac:dyDescent="0.2">
      <c r="AN105" s="46" t="s">
        <v>144</v>
      </c>
      <c r="AO105" s="47" t="s">
        <v>276</v>
      </c>
      <c r="AP105" s="48">
        <f>L2+(97*L4)</f>
        <v>98</v>
      </c>
    </row>
    <row r="106" spans="1:42" x14ac:dyDescent="0.2">
      <c r="AN106" s="46" t="s">
        <v>242</v>
      </c>
      <c r="AO106" s="47" t="s">
        <v>276</v>
      </c>
      <c r="AP106" s="48">
        <f>L2+(98*L4)</f>
        <v>99</v>
      </c>
    </row>
    <row r="107" spans="1:42" x14ac:dyDescent="0.2">
      <c r="AN107" s="46" t="s">
        <v>13</v>
      </c>
      <c r="AO107" s="47" t="s">
        <v>276</v>
      </c>
      <c r="AP107" s="48">
        <f>L2+(99*L4)</f>
        <v>100</v>
      </c>
    </row>
    <row r="108" spans="1:42" x14ac:dyDescent="0.2">
      <c r="AN108" s="46" t="s">
        <v>205</v>
      </c>
      <c r="AO108" s="47" t="s">
        <v>276</v>
      </c>
      <c r="AP108" s="48">
        <f>L2+(100*L4)</f>
        <v>101</v>
      </c>
    </row>
    <row r="109" spans="1:42" x14ac:dyDescent="0.2">
      <c r="AN109" s="46" t="s">
        <v>39</v>
      </c>
      <c r="AO109" s="47" t="s">
        <v>276</v>
      </c>
      <c r="AP109" s="48">
        <f>L2+(101*L4)</f>
        <v>102</v>
      </c>
    </row>
    <row r="110" spans="1:42" x14ac:dyDescent="0.2">
      <c r="AN110" s="46" t="s">
        <v>74</v>
      </c>
      <c r="AO110" s="47" t="s">
        <v>276</v>
      </c>
      <c r="AP110" s="48">
        <f>L2+(102*L4)</f>
        <v>103</v>
      </c>
    </row>
    <row r="111" spans="1:42" x14ac:dyDescent="0.2">
      <c r="AN111" s="46" t="s">
        <v>178</v>
      </c>
      <c r="AO111" s="47" t="s">
        <v>276</v>
      </c>
      <c r="AP111" s="48">
        <f>L2+(103*L4)</f>
        <v>104</v>
      </c>
    </row>
    <row r="112" spans="1:42" x14ac:dyDescent="0.2">
      <c r="AN112" s="46" t="s">
        <v>192</v>
      </c>
      <c r="AO112" s="47" t="s">
        <v>276</v>
      </c>
      <c r="AP112" s="48">
        <f>L2+(104*L4)</f>
        <v>105</v>
      </c>
    </row>
    <row r="113" spans="40:42" x14ac:dyDescent="0.2">
      <c r="AN113" s="46" t="s">
        <v>90</v>
      </c>
      <c r="AO113" s="47" t="s">
        <v>276</v>
      </c>
      <c r="AP113" s="48">
        <f>L2+(105*L4)</f>
        <v>106</v>
      </c>
    </row>
    <row r="114" spans="40:42" x14ac:dyDescent="0.2">
      <c r="AN114" s="46" t="s">
        <v>55</v>
      </c>
      <c r="AO114" s="47" t="s">
        <v>276</v>
      </c>
      <c r="AP114" s="48">
        <f>L2+(106*L4)</f>
        <v>107</v>
      </c>
    </row>
    <row r="115" spans="40:42" x14ac:dyDescent="0.2">
      <c r="AN115" s="46" t="s">
        <v>219</v>
      </c>
      <c r="AO115" s="47" t="s">
        <v>276</v>
      </c>
      <c r="AP115" s="48">
        <f>L2+(107*L4)</f>
        <v>108</v>
      </c>
    </row>
    <row r="116" spans="40:42" x14ac:dyDescent="0.2">
      <c r="AN116" s="46" t="s">
        <v>30</v>
      </c>
      <c r="AO116" s="47" t="s">
        <v>276</v>
      </c>
      <c r="AP116" s="48">
        <f>L2+(108*L4)</f>
        <v>109</v>
      </c>
    </row>
    <row r="117" spans="40:42" x14ac:dyDescent="0.2">
      <c r="AN117" s="46" t="s">
        <v>257</v>
      </c>
      <c r="AO117" s="47" t="s">
        <v>276</v>
      </c>
      <c r="AP117" s="48">
        <f>L2+(109*L4)</f>
        <v>110</v>
      </c>
    </row>
    <row r="118" spans="40:42" x14ac:dyDescent="0.2">
      <c r="AN118" s="46" t="s">
        <v>159</v>
      </c>
      <c r="AO118" s="47" t="s">
        <v>276</v>
      </c>
      <c r="AP118" s="48">
        <f>L2+(110*L4)</f>
        <v>111</v>
      </c>
    </row>
    <row r="119" spans="40:42" x14ac:dyDescent="0.2">
      <c r="AN119" s="46" t="s">
        <v>120</v>
      </c>
      <c r="AO119" s="47" t="s">
        <v>276</v>
      </c>
      <c r="AP119" s="48">
        <f>L2+(111*L4)</f>
        <v>112</v>
      </c>
    </row>
    <row r="120" spans="40:42" x14ac:dyDescent="0.2">
      <c r="AN120" s="46" t="s">
        <v>250</v>
      </c>
      <c r="AO120" s="47" t="s">
        <v>276</v>
      </c>
      <c r="AP120" s="48">
        <f>L2+(112*L4)</f>
        <v>113</v>
      </c>
    </row>
    <row r="121" spans="40:42" x14ac:dyDescent="0.2">
      <c r="AN121" s="46" t="s">
        <v>37</v>
      </c>
      <c r="AO121" s="47" t="s">
        <v>276</v>
      </c>
      <c r="AP121" s="48">
        <f>L2+(113*L4)</f>
        <v>114</v>
      </c>
    </row>
    <row r="122" spans="40:42" x14ac:dyDescent="0.2">
      <c r="AN122" s="46" t="s">
        <v>127</v>
      </c>
      <c r="AO122" s="47" t="s">
        <v>276</v>
      </c>
      <c r="AP122" s="48">
        <f>L2+(114*L4)</f>
        <v>115</v>
      </c>
    </row>
    <row r="123" spans="40:42" x14ac:dyDescent="0.2">
      <c r="AN123" s="46" t="s">
        <v>152</v>
      </c>
      <c r="AO123" s="47" t="s">
        <v>276</v>
      </c>
      <c r="AP123" s="48">
        <f>L2+(115*L4)</f>
        <v>116</v>
      </c>
    </row>
    <row r="124" spans="40:42" x14ac:dyDescent="0.2">
      <c r="AN124" s="46" t="s">
        <v>97</v>
      </c>
      <c r="AO124" s="47" t="s">
        <v>276</v>
      </c>
      <c r="AP124" s="48">
        <f>L2+(116*L4)</f>
        <v>117</v>
      </c>
    </row>
    <row r="125" spans="40:42" x14ac:dyDescent="0.2">
      <c r="AN125" s="46" t="s">
        <v>185</v>
      </c>
      <c r="AO125" s="47" t="s">
        <v>276</v>
      </c>
      <c r="AP125" s="48">
        <f>L2+(117*L4)</f>
        <v>118</v>
      </c>
    </row>
    <row r="126" spans="40:42" x14ac:dyDescent="0.2">
      <c r="AN126" s="46" t="s">
        <v>212</v>
      </c>
      <c r="AO126" s="47" t="s">
        <v>276</v>
      </c>
      <c r="AP126" s="48">
        <f>L2+(118*L4)</f>
        <v>119</v>
      </c>
    </row>
    <row r="127" spans="40:42" x14ac:dyDescent="0.2">
      <c r="AN127" s="46" t="s">
        <v>62</v>
      </c>
      <c r="AO127" s="47" t="s">
        <v>276</v>
      </c>
      <c r="AP127" s="48">
        <f>L2+(119*L4)</f>
        <v>120</v>
      </c>
    </row>
    <row r="128" spans="40:42" x14ac:dyDescent="0.2">
      <c r="AN128" s="46" t="s">
        <v>47</v>
      </c>
      <c r="AO128" s="47" t="s">
        <v>276</v>
      </c>
      <c r="AP128" s="48">
        <f>L2+(120*L4)</f>
        <v>121</v>
      </c>
    </row>
    <row r="129" spans="40:42" x14ac:dyDescent="0.2">
      <c r="AN129" s="46" t="s">
        <v>196</v>
      </c>
      <c r="AO129" s="47" t="s">
        <v>276</v>
      </c>
      <c r="AP129" s="48">
        <f>L2+(121*L4)</f>
        <v>122</v>
      </c>
    </row>
    <row r="130" spans="40:42" x14ac:dyDescent="0.2">
      <c r="AN130" s="46" t="s">
        <v>169</v>
      </c>
      <c r="AO130" s="47" t="s">
        <v>276</v>
      </c>
      <c r="AP130" s="48">
        <f>L2+(122*L4)</f>
        <v>123</v>
      </c>
    </row>
    <row r="131" spans="40:42" x14ac:dyDescent="0.2">
      <c r="AN131" s="46" t="s">
        <v>82</v>
      </c>
      <c r="AO131" s="47" t="s">
        <v>276</v>
      </c>
      <c r="AP131" s="48">
        <f>L2+(123*L4)</f>
        <v>124</v>
      </c>
    </row>
    <row r="132" spans="40:42" x14ac:dyDescent="0.2">
      <c r="AN132" s="46" t="s">
        <v>135</v>
      </c>
      <c r="AO132" s="47" t="s">
        <v>276</v>
      </c>
      <c r="AP132" s="48">
        <f>L2+(124*L4)</f>
        <v>125</v>
      </c>
    </row>
    <row r="133" spans="40:42" x14ac:dyDescent="0.2">
      <c r="AN133" s="46" t="s">
        <v>112</v>
      </c>
      <c r="AO133" s="47" t="s">
        <v>276</v>
      </c>
      <c r="AP133" s="48">
        <f>L2+(125*L4)</f>
        <v>126</v>
      </c>
    </row>
    <row r="134" spans="40:42" x14ac:dyDescent="0.2">
      <c r="AN134" s="46" t="s">
        <v>22</v>
      </c>
      <c r="AO134" s="47" t="s">
        <v>276</v>
      </c>
      <c r="AP134" s="48">
        <f>L2+(126*L4)</f>
        <v>127</v>
      </c>
    </row>
    <row r="135" spans="40:42" x14ac:dyDescent="0.2">
      <c r="AN135" s="46" t="s">
        <v>233</v>
      </c>
      <c r="AO135" s="47" t="s">
        <v>276</v>
      </c>
      <c r="AP135" s="48">
        <f>L2+(127*L4)</f>
        <v>128</v>
      </c>
    </row>
    <row r="136" spans="40:42" x14ac:dyDescent="0.2">
      <c r="AN136" s="46" t="s">
        <v>32</v>
      </c>
      <c r="AO136" s="47" t="s">
        <v>276</v>
      </c>
      <c r="AP136" s="48">
        <f>L2+(128*L4)</f>
        <v>129</v>
      </c>
    </row>
    <row r="137" spans="40:42" x14ac:dyDescent="0.2">
      <c r="AN137" s="46" t="s">
        <v>243</v>
      </c>
      <c r="AO137" s="47" t="s">
        <v>276</v>
      </c>
      <c r="AP137" s="48">
        <f>L2+(129*L4)</f>
        <v>130</v>
      </c>
    </row>
    <row r="138" spans="40:42" x14ac:dyDescent="0.2">
      <c r="AN138" s="46" t="s">
        <v>153</v>
      </c>
      <c r="AO138" s="47" t="s">
        <v>276</v>
      </c>
      <c r="AP138" s="48">
        <f>L2+(130*L4)</f>
        <v>131</v>
      </c>
    </row>
    <row r="139" spans="40:42" x14ac:dyDescent="0.2">
      <c r="AN139" s="46" t="s">
        <v>130</v>
      </c>
      <c r="AO139" s="47" t="s">
        <v>276</v>
      </c>
      <c r="AP139" s="48">
        <f>L2+(131*L4)</f>
        <v>132</v>
      </c>
    </row>
    <row r="140" spans="40:42" x14ac:dyDescent="0.2">
      <c r="AN140" s="46" t="s">
        <v>182</v>
      </c>
      <c r="AO140" s="47" t="s">
        <v>276</v>
      </c>
      <c r="AP140" s="48">
        <f>L2+(132*L4)</f>
        <v>133</v>
      </c>
    </row>
    <row r="141" spans="40:42" x14ac:dyDescent="0.2">
      <c r="AN141" s="46" t="s">
        <v>96</v>
      </c>
      <c r="AO141" s="47" t="s">
        <v>276</v>
      </c>
      <c r="AP141" s="48">
        <f>L2+(133*L4)</f>
        <v>134</v>
      </c>
    </row>
    <row r="142" spans="40:42" x14ac:dyDescent="0.2">
      <c r="AN142" s="46" t="s">
        <v>69</v>
      </c>
      <c r="AO142" s="47" t="s">
        <v>276</v>
      </c>
      <c r="AP142" s="48">
        <f>L2+(134*L4)</f>
        <v>135</v>
      </c>
    </row>
    <row r="143" spans="40:42" x14ac:dyDescent="0.2">
      <c r="AN143" s="46" t="s">
        <v>217</v>
      </c>
      <c r="AO143" s="47" t="s">
        <v>276</v>
      </c>
      <c r="AP143" s="48">
        <f>L2+(135*L4)</f>
        <v>136</v>
      </c>
    </row>
    <row r="144" spans="40:42" x14ac:dyDescent="0.2">
      <c r="AN144" s="46" t="s">
        <v>203</v>
      </c>
      <c r="AO144" s="47" t="s">
        <v>276</v>
      </c>
      <c r="AP144" s="48">
        <f>L2+(136*L4)</f>
        <v>137</v>
      </c>
    </row>
    <row r="145" spans="40:42" x14ac:dyDescent="0.2">
      <c r="AN145" s="46" t="s">
        <v>52</v>
      </c>
      <c r="AO145" s="47" t="s">
        <v>276</v>
      </c>
      <c r="AP145" s="48">
        <f>L2+(137*L4)</f>
        <v>138</v>
      </c>
    </row>
    <row r="146" spans="40:42" x14ac:dyDescent="0.2">
      <c r="AN146" s="46" t="s">
        <v>79</v>
      </c>
      <c r="AO146" s="47" t="s">
        <v>276</v>
      </c>
      <c r="AP146" s="48">
        <f>L2+(138*L4)</f>
        <v>139</v>
      </c>
    </row>
    <row r="147" spans="40:42" x14ac:dyDescent="0.2">
      <c r="AN147" s="46" t="s">
        <v>168</v>
      </c>
      <c r="AO147" s="47" t="s">
        <v>276</v>
      </c>
      <c r="AP147" s="48">
        <f>L2+(139*L4)</f>
        <v>140</v>
      </c>
    </row>
    <row r="148" spans="40:42" x14ac:dyDescent="0.2">
      <c r="AN148" s="46" t="s">
        <v>113</v>
      </c>
      <c r="AO148" s="47" t="s">
        <v>276</v>
      </c>
      <c r="AP148" s="48">
        <f>L2+(140*L4)</f>
        <v>141</v>
      </c>
    </row>
    <row r="149" spans="40:42" x14ac:dyDescent="0.2">
      <c r="AN149" s="46" t="s">
        <v>138</v>
      </c>
      <c r="AO149" s="47" t="s">
        <v>276</v>
      </c>
      <c r="AP149" s="48">
        <f>L2+(141*L4)</f>
        <v>142</v>
      </c>
    </row>
    <row r="150" spans="40:42" x14ac:dyDescent="0.2">
      <c r="AN150" s="46" t="s">
        <v>228</v>
      </c>
      <c r="AO150" s="47" t="s">
        <v>276</v>
      </c>
      <c r="AP150" s="48">
        <f>L2+(142*L4)</f>
        <v>143</v>
      </c>
    </row>
    <row r="151" spans="40:42" x14ac:dyDescent="0.2">
      <c r="AN151" s="46" t="s">
        <v>15</v>
      </c>
      <c r="AO151" s="47" t="s">
        <v>276</v>
      </c>
      <c r="AP151" s="48">
        <f>L2+(143*L4)</f>
        <v>144</v>
      </c>
    </row>
    <row r="152" spans="40:42" x14ac:dyDescent="0.2">
      <c r="AN152" s="46" t="s">
        <v>145</v>
      </c>
      <c r="AO152" s="47" t="s">
        <v>276</v>
      </c>
      <c r="AP152" s="48">
        <f>L2+(144*L4)</f>
        <v>145</v>
      </c>
    </row>
    <row r="153" spans="40:42" x14ac:dyDescent="0.2">
      <c r="AN153" s="46" t="s">
        <v>106</v>
      </c>
      <c r="AO153" s="47" t="s">
        <v>276</v>
      </c>
      <c r="AP153" s="48">
        <f>L2+(145*L4)</f>
        <v>146</v>
      </c>
    </row>
    <row r="154" spans="40:42" x14ac:dyDescent="0.2">
      <c r="AN154" s="46" t="s">
        <v>8</v>
      </c>
      <c r="AO154" s="47" t="s">
        <v>276</v>
      </c>
      <c r="AP154" s="48">
        <f>L2+(146*L4)</f>
        <v>147</v>
      </c>
    </row>
    <row r="155" spans="40:42" x14ac:dyDescent="0.2">
      <c r="AN155" s="46" t="s">
        <v>235</v>
      </c>
      <c r="AO155" s="47" t="s">
        <v>276</v>
      </c>
      <c r="AP155" s="48">
        <f>L2+(147*L4)</f>
        <v>148</v>
      </c>
    </row>
    <row r="156" spans="40:42" x14ac:dyDescent="0.2">
      <c r="AN156" s="46" t="s">
        <v>45</v>
      </c>
      <c r="AO156" s="47" t="s">
        <v>276</v>
      </c>
      <c r="AP156" s="48">
        <f>L2+(148*L4)</f>
        <v>149</v>
      </c>
    </row>
    <row r="157" spans="40:42" x14ac:dyDescent="0.2">
      <c r="AN157" s="46" t="s">
        <v>209</v>
      </c>
      <c r="AO157" s="47" t="s">
        <v>276</v>
      </c>
      <c r="AP157" s="48">
        <f>L2+(149*L4)</f>
        <v>150</v>
      </c>
    </row>
    <row r="158" spans="40:42" x14ac:dyDescent="0.2">
      <c r="AN158" s="46" t="s">
        <v>175</v>
      </c>
      <c r="AO158" s="47" t="s">
        <v>276</v>
      </c>
      <c r="AP158" s="48">
        <f>L2+(150*L4)</f>
        <v>151</v>
      </c>
    </row>
    <row r="159" spans="40:42" x14ac:dyDescent="0.2">
      <c r="AN159" s="46" t="s">
        <v>73</v>
      </c>
      <c r="AO159" s="47" t="s">
        <v>276</v>
      </c>
      <c r="AP159" s="48">
        <f>L2+(151*L4)</f>
        <v>152</v>
      </c>
    </row>
    <row r="160" spans="40:42" x14ac:dyDescent="0.2">
      <c r="AN160" s="46" t="s">
        <v>87</v>
      </c>
      <c r="AO160" s="47" t="s">
        <v>276</v>
      </c>
      <c r="AP160" s="48">
        <f>L2+(152*L4)</f>
        <v>153</v>
      </c>
    </row>
    <row r="161" spans="40:42" x14ac:dyDescent="0.2">
      <c r="AN161" s="46" t="s">
        <v>191</v>
      </c>
      <c r="AO161" s="47" t="s">
        <v>276</v>
      </c>
      <c r="AP161" s="48">
        <f>L2+(153*L4)</f>
        <v>154</v>
      </c>
    </row>
    <row r="162" spans="40:42" x14ac:dyDescent="0.2">
      <c r="AN162" s="46" t="s">
        <v>226</v>
      </c>
      <c r="AO162" s="47" t="s">
        <v>276</v>
      </c>
      <c r="AP162" s="48">
        <f>L2+(154*L4)</f>
        <v>155</v>
      </c>
    </row>
    <row r="163" spans="40:42" x14ac:dyDescent="0.2">
      <c r="AN163" s="46" t="s">
        <v>60</v>
      </c>
      <c r="AO163" s="47" t="s">
        <v>276</v>
      </c>
      <c r="AP163" s="48">
        <f>L2+(155*L4)</f>
        <v>156</v>
      </c>
    </row>
    <row r="164" spans="40:42" x14ac:dyDescent="0.2">
      <c r="AN164" s="46" t="s">
        <v>252</v>
      </c>
      <c r="AO164" s="47" t="s">
        <v>276</v>
      </c>
      <c r="AP164" s="48">
        <f>L2+(156*L4)</f>
        <v>157</v>
      </c>
    </row>
    <row r="165" spans="40:42" x14ac:dyDescent="0.2">
      <c r="AN165" s="46" t="s">
        <v>23</v>
      </c>
      <c r="AO165" s="47" t="s">
        <v>276</v>
      </c>
      <c r="AP165" s="48">
        <f>L2+(157*L4)</f>
        <v>158</v>
      </c>
    </row>
    <row r="166" spans="40:42" x14ac:dyDescent="0.2">
      <c r="AN166" s="46" t="s">
        <v>121</v>
      </c>
      <c r="AO166" s="47" t="s">
        <v>276</v>
      </c>
      <c r="AP166" s="48">
        <f>L2+(158*L4)</f>
        <v>159</v>
      </c>
    </row>
    <row r="167" spans="40:42" x14ac:dyDescent="0.2">
      <c r="AN167" s="46" t="s">
        <v>162</v>
      </c>
      <c r="AO167" s="47" t="s">
        <v>276</v>
      </c>
      <c r="AP167" s="48">
        <f>L2+(159*L4)</f>
        <v>160</v>
      </c>
    </row>
    <row r="168" spans="40:42" x14ac:dyDescent="0.2">
      <c r="AN168" s="46" t="s">
        <v>206</v>
      </c>
      <c r="AO168" s="47" t="s">
        <v>276</v>
      </c>
      <c r="AP168" s="48">
        <f>L2+(160*L4)</f>
        <v>161</v>
      </c>
    </row>
    <row r="169" spans="40:42" x14ac:dyDescent="0.2">
      <c r="AN169" s="46" t="s">
        <v>41</v>
      </c>
      <c r="AO169" s="47" t="s">
        <v>276</v>
      </c>
      <c r="AP169" s="48">
        <f>L2+(161*L4)</f>
        <v>162</v>
      </c>
    </row>
    <row r="170" spans="40:42" x14ac:dyDescent="0.2">
      <c r="AN170" s="46" t="s">
        <v>76</v>
      </c>
      <c r="AO170" s="47" t="s">
        <v>276</v>
      </c>
      <c r="AP170" s="48">
        <f>L2+(162*L4)</f>
        <v>163</v>
      </c>
    </row>
    <row r="171" spans="40:42" x14ac:dyDescent="0.2">
      <c r="AN171" s="46" t="s">
        <v>179</v>
      </c>
      <c r="AO171" s="47" t="s">
        <v>276</v>
      </c>
      <c r="AP171" s="48">
        <f>L2+(163*L4)</f>
        <v>164</v>
      </c>
    </row>
    <row r="172" spans="40:42" x14ac:dyDescent="0.2">
      <c r="AN172" s="46" t="s">
        <v>102</v>
      </c>
      <c r="AO172" s="47" t="s">
        <v>276</v>
      </c>
      <c r="AP172" s="48">
        <f>L2+(164*L4)</f>
        <v>165</v>
      </c>
    </row>
    <row r="173" spans="40:42" x14ac:dyDescent="0.2">
      <c r="AN173" s="46" t="s">
        <v>141</v>
      </c>
      <c r="AO173" s="47" t="s">
        <v>276</v>
      </c>
      <c r="AP173" s="48">
        <f>L2+(165*L4)</f>
        <v>166</v>
      </c>
    </row>
    <row r="174" spans="40:42" x14ac:dyDescent="0.2">
      <c r="AN174" s="46" t="s">
        <v>239</v>
      </c>
      <c r="AO174" s="47" t="s">
        <v>276</v>
      </c>
      <c r="AP174" s="48">
        <f>L2+(166*L4)</f>
        <v>167</v>
      </c>
    </row>
    <row r="175" spans="40:42" x14ac:dyDescent="0.2">
      <c r="AN175" s="46" t="s">
        <v>12</v>
      </c>
      <c r="AO175" s="47" t="s">
        <v>276</v>
      </c>
      <c r="AP175" s="48">
        <f>L2+(167*L4)</f>
        <v>168</v>
      </c>
    </row>
    <row r="176" spans="40:42" x14ac:dyDescent="0.2">
      <c r="AN176" s="46" t="s">
        <v>27</v>
      </c>
      <c r="AO176" s="47" t="s">
        <v>276</v>
      </c>
      <c r="AP176" s="48">
        <f>L2+(168*L4)</f>
        <v>169</v>
      </c>
    </row>
    <row r="177" spans="40:42" x14ac:dyDescent="0.2">
      <c r="AN177" s="46" t="s">
        <v>256</v>
      </c>
      <c r="AO177" s="47" t="s">
        <v>276</v>
      </c>
      <c r="AP177" s="48">
        <f>L2+(169*L4)</f>
        <v>170</v>
      </c>
    </row>
    <row r="178" spans="40:42" x14ac:dyDescent="0.2">
      <c r="AN178" s="46" t="s">
        <v>158</v>
      </c>
      <c r="AO178" s="47" t="s">
        <v>276</v>
      </c>
      <c r="AP178" s="48">
        <f>L2+(170*L4)</f>
        <v>171</v>
      </c>
    </row>
    <row r="179" spans="40:42" x14ac:dyDescent="0.2">
      <c r="AN179" s="46" t="s">
        <v>117</v>
      </c>
      <c r="AO179" s="47" t="s">
        <v>276</v>
      </c>
      <c r="AP179" s="48">
        <f>L2+(171*L4)</f>
        <v>172</v>
      </c>
    </row>
    <row r="180" spans="40:42" x14ac:dyDescent="0.2">
      <c r="AN180" s="46" t="s">
        <v>195</v>
      </c>
      <c r="AO180" s="47" t="s">
        <v>276</v>
      </c>
      <c r="AP180" s="48">
        <f>L2+(172*L4)</f>
        <v>173</v>
      </c>
    </row>
    <row r="181" spans="40:42" x14ac:dyDescent="0.2">
      <c r="AN181" s="46" t="s">
        <v>91</v>
      </c>
      <c r="AO181" s="47" t="s">
        <v>276</v>
      </c>
      <c r="AP181" s="48">
        <f>L2+(173*L4)</f>
        <v>174</v>
      </c>
    </row>
    <row r="182" spans="40:42" x14ac:dyDescent="0.2">
      <c r="AN182" s="46" t="s">
        <v>56</v>
      </c>
      <c r="AO182" s="47" t="s">
        <v>276</v>
      </c>
      <c r="AP182" s="48">
        <f>L2+(174*L4)</f>
        <v>175</v>
      </c>
    </row>
    <row r="183" spans="40:42" x14ac:dyDescent="0.2">
      <c r="AN183" s="46" t="s">
        <v>222</v>
      </c>
      <c r="AO183" s="47" t="s">
        <v>276</v>
      </c>
      <c r="AP183" s="48">
        <f>L2+(175*L4)</f>
        <v>176</v>
      </c>
    </row>
    <row r="184" spans="40:42" x14ac:dyDescent="0.2">
      <c r="AN184" s="46" t="s">
        <v>100</v>
      </c>
      <c r="AO184" s="47" t="s">
        <v>276</v>
      </c>
      <c r="AP184" s="48">
        <f>L2+(176*L4)</f>
        <v>177</v>
      </c>
    </row>
    <row r="185" spans="40:42" x14ac:dyDescent="0.2">
      <c r="AN185" s="46" t="s">
        <v>186</v>
      </c>
      <c r="AO185" s="47" t="s">
        <v>276</v>
      </c>
      <c r="AP185" s="48">
        <f>L2+(177*L4)</f>
        <v>178</v>
      </c>
    </row>
    <row r="186" spans="40:42" x14ac:dyDescent="0.2">
      <c r="AN186" s="46" t="s">
        <v>213</v>
      </c>
      <c r="AO186" s="47" t="s">
        <v>276</v>
      </c>
      <c r="AP186" s="48">
        <f>L2+(178*L4)</f>
        <v>179</v>
      </c>
    </row>
    <row r="187" spans="40:42" x14ac:dyDescent="0.2">
      <c r="AN187" s="46" t="s">
        <v>65</v>
      </c>
      <c r="AO187" s="47" t="s">
        <v>276</v>
      </c>
      <c r="AP187" s="48">
        <f>L2+(179*L4)</f>
        <v>180</v>
      </c>
    </row>
    <row r="188" spans="40:42" x14ac:dyDescent="0.2">
      <c r="AN188" s="46" t="s">
        <v>247</v>
      </c>
      <c r="AO188" s="47" t="s">
        <v>276</v>
      </c>
      <c r="AP188" s="48">
        <f>L2+(180*L4)</f>
        <v>181</v>
      </c>
    </row>
    <row r="189" spans="40:42" x14ac:dyDescent="0.2">
      <c r="AN189" s="46" t="s">
        <v>36</v>
      </c>
      <c r="AO189" s="47" t="s">
        <v>276</v>
      </c>
      <c r="AP189" s="48">
        <f>L2+(181*L4)</f>
        <v>182</v>
      </c>
    </row>
    <row r="190" spans="40:42" x14ac:dyDescent="0.2">
      <c r="AN190" s="46" t="s">
        <v>126</v>
      </c>
      <c r="AO190" s="47" t="s">
        <v>276</v>
      </c>
      <c r="AP190" s="48">
        <f>L2+(182*L4)</f>
        <v>183</v>
      </c>
    </row>
    <row r="191" spans="40:42" x14ac:dyDescent="0.2">
      <c r="AN191" s="46" t="s">
        <v>149</v>
      </c>
      <c r="AO191" s="47" t="s">
        <v>276</v>
      </c>
      <c r="AP191" s="48">
        <f>L2+(183*L4)</f>
        <v>184</v>
      </c>
    </row>
    <row r="192" spans="40:42" x14ac:dyDescent="0.2">
      <c r="AN192" s="46" t="s">
        <v>134</v>
      </c>
      <c r="AO192" s="47" t="s">
        <v>276</v>
      </c>
      <c r="AP192" s="48">
        <f>L2+(184*L4)</f>
        <v>185</v>
      </c>
    </row>
    <row r="193" spans="40:42" x14ac:dyDescent="0.2">
      <c r="AN193" s="46" t="s">
        <v>109</v>
      </c>
      <c r="AO193" s="47" t="s">
        <v>276</v>
      </c>
      <c r="AP193" s="48">
        <f>L2+(185*L4)</f>
        <v>186</v>
      </c>
    </row>
    <row r="194" spans="40:42" x14ac:dyDescent="0.2">
      <c r="AN194" s="46" t="s">
        <v>19</v>
      </c>
      <c r="AO194" s="47" t="s">
        <v>276</v>
      </c>
      <c r="AP194" s="48">
        <f>L2+(186*L4)</f>
        <v>187</v>
      </c>
    </row>
    <row r="195" spans="40:42" x14ac:dyDescent="0.2">
      <c r="AN195" s="46" t="s">
        <v>232</v>
      </c>
      <c r="AO195" s="47" t="s">
        <v>276</v>
      </c>
      <c r="AP195" s="48">
        <f>L2+(187*L4)</f>
        <v>188</v>
      </c>
    </row>
    <row r="196" spans="40:42" x14ac:dyDescent="0.2">
      <c r="AN196" s="46" t="s">
        <v>48</v>
      </c>
      <c r="AO196" s="47" t="s">
        <v>276</v>
      </c>
      <c r="AP196" s="48">
        <f>L2+(188*L4)</f>
        <v>189</v>
      </c>
    </row>
    <row r="197" spans="40:42" x14ac:dyDescent="0.2">
      <c r="AN197" s="46" t="s">
        <v>199</v>
      </c>
      <c r="AO197" s="47" t="s">
        <v>276</v>
      </c>
      <c r="AP197" s="48">
        <f>L2+(189*L4)</f>
        <v>190</v>
      </c>
    </row>
    <row r="198" spans="40:42" x14ac:dyDescent="0.2">
      <c r="AN198" s="46" t="s">
        <v>172</v>
      </c>
      <c r="AO198" s="47" t="s">
        <v>276</v>
      </c>
      <c r="AP198" s="48">
        <f>L2+(190*L4)</f>
        <v>191</v>
      </c>
    </row>
    <row r="199" spans="40:42" x14ac:dyDescent="0.2">
      <c r="AN199" s="46" t="s">
        <v>83</v>
      </c>
      <c r="AO199" s="47" t="s">
        <v>276</v>
      </c>
      <c r="AP199" s="48">
        <f>L2+(191*L4)</f>
        <v>192</v>
      </c>
    </row>
    <row r="200" spans="40:42" x14ac:dyDescent="0.2">
      <c r="AN200" s="46" t="s">
        <v>173</v>
      </c>
      <c r="AO200" s="47" t="s">
        <v>276</v>
      </c>
      <c r="AP200" s="48">
        <f>L2+(192*L4)</f>
        <v>193</v>
      </c>
    </row>
    <row r="201" spans="40:42" x14ac:dyDescent="0.2">
      <c r="AN201" s="46" t="s">
        <v>71</v>
      </c>
      <c r="AO201" s="47" t="s">
        <v>276</v>
      </c>
      <c r="AP201" s="48">
        <f>L2+(193*L4)</f>
        <v>194</v>
      </c>
    </row>
    <row r="202" spans="40:42" x14ac:dyDescent="0.2">
      <c r="AN202" s="46" t="s">
        <v>43</v>
      </c>
      <c r="AO202" s="47" t="s">
        <v>276</v>
      </c>
      <c r="AP202" s="48">
        <f>L2+(194*L4)</f>
        <v>195</v>
      </c>
    </row>
    <row r="203" spans="40:42" x14ac:dyDescent="0.2">
      <c r="AN203" s="46" t="s">
        <v>207</v>
      </c>
      <c r="AO203" s="47" t="s">
        <v>276</v>
      </c>
      <c r="AP203" s="48">
        <f>L2+(195*L4)</f>
        <v>196</v>
      </c>
    </row>
    <row r="204" spans="40:42" x14ac:dyDescent="0.2">
      <c r="AN204" s="46" t="s">
        <v>10</v>
      </c>
      <c r="AO204" s="47" t="s">
        <v>276</v>
      </c>
      <c r="AP204" s="48">
        <f>L2+(196*L4)</f>
        <v>197</v>
      </c>
    </row>
    <row r="205" spans="40:42" x14ac:dyDescent="0.2">
      <c r="AN205" s="46" t="s">
        <v>237</v>
      </c>
      <c r="AO205" s="47" t="s">
        <v>276</v>
      </c>
      <c r="AP205" s="48">
        <f>L2+(197*L4)</f>
        <v>198</v>
      </c>
    </row>
    <row r="206" spans="40:42" x14ac:dyDescent="0.2">
      <c r="AN206" s="46" t="s">
        <v>147</v>
      </c>
      <c r="AO206" s="47" t="s">
        <v>276</v>
      </c>
      <c r="AP206" s="48">
        <f>L2+(198*L4)</f>
        <v>199</v>
      </c>
    </row>
    <row r="207" spans="40:42" x14ac:dyDescent="0.2">
      <c r="AN207" s="46" t="s">
        <v>108</v>
      </c>
      <c r="AO207" s="47" t="s">
        <v>276</v>
      </c>
      <c r="AP207" s="48">
        <f>L2+(199*L4)</f>
        <v>200</v>
      </c>
    </row>
    <row r="208" spans="40:42" x14ac:dyDescent="0.2">
      <c r="AN208" s="46" t="s">
        <v>123</v>
      </c>
      <c r="AO208" s="47" t="s">
        <v>276</v>
      </c>
      <c r="AP208" s="48">
        <f>L2+(200*L4)</f>
        <v>201</v>
      </c>
    </row>
    <row r="209" spans="40:42" x14ac:dyDescent="0.2">
      <c r="AN209" s="46" t="s">
        <v>164</v>
      </c>
      <c r="AO209" s="47" t="s">
        <v>276</v>
      </c>
      <c r="AP209" s="48">
        <f>L2+(201*L4)</f>
        <v>202</v>
      </c>
    </row>
    <row r="210" spans="40:42" x14ac:dyDescent="0.2">
      <c r="AN210" s="46" t="s">
        <v>254</v>
      </c>
      <c r="AO210" s="47" t="s">
        <v>276</v>
      </c>
      <c r="AP210" s="48">
        <f>L2+(202*L4)</f>
        <v>203</v>
      </c>
    </row>
    <row r="211" spans="40:42" x14ac:dyDescent="0.2">
      <c r="AN211" s="46" t="s">
        <v>25</v>
      </c>
      <c r="AO211" s="47" t="s">
        <v>276</v>
      </c>
      <c r="AP211" s="48">
        <f>L2+(203*L4)</f>
        <v>204</v>
      </c>
    </row>
    <row r="212" spans="40:42" x14ac:dyDescent="0.2">
      <c r="AN212" s="46" t="s">
        <v>224</v>
      </c>
      <c r="AO212" s="47" t="s">
        <v>276</v>
      </c>
      <c r="AP212" s="48">
        <f>L2+(204*L4)</f>
        <v>205</v>
      </c>
    </row>
    <row r="213" spans="40:42" x14ac:dyDescent="0.2">
      <c r="AN213" s="46" t="s">
        <v>58</v>
      </c>
      <c r="AO213" s="47" t="s">
        <v>276</v>
      </c>
      <c r="AP213" s="48">
        <f>L2+(205*L4)</f>
        <v>206</v>
      </c>
    </row>
    <row r="214" spans="40:42" x14ac:dyDescent="0.2">
      <c r="AN214" s="46" t="s">
        <v>85</v>
      </c>
      <c r="AO214" s="47" t="s">
        <v>276</v>
      </c>
      <c r="AP214" s="48">
        <f>L2+(206*L4)</f>
        <v>207</v>
      </c>
    </row>
    <row r="215" spans="40:42" x14ac:dyDescent="0.2">
      <c r="AN215" s="46" t="s">
        <v>189</v>
      </c>
      <c r="AO215" s="47" t="s">
        <v>276</v>
      </c>
      <c r="AP215" s="48">
        <f>L2+(207*L4)</f>
        <v>208</v>
      </c>
    </row>
    <row r="216" spans="40:42" x14ac:dyDescent="0.2">
      <c r="AN216" s="46" t="s">
        <v>67</v>
      </c>
      <c r="AO216" s="47" t="s">
        <v>276</v>
      </c>
      <c r="AP216" s="48">
        <f>L2+(208*L4)</f>
        <v>209</v>
      </c>
    </row>
    <row r="217" spans="40:42" x14ac:dyDescent="0.2">
      <c r="AN217" s="46" t="s">
        <v>215</v>
      </c>
      <c r="AO217" s="47" t="s">
        <v>276</v>
      </c>
      <c r="AP217" s="48">
        <f>L2+(209*L4)</f>
        <v>210</v>
      </c>
    </row>
    <row r="218" spans="40:42" x14ac:dyDescent="0.2">
      <c r="AN218" s="46" t="s">
        <v>180</v>
      </c>
      <c r="AO218" s="47" t="s">
        <v>276</v>
      </c>
      <c r="AP218" s="48">
        <f>L2+(210*L4)</f>
        <v>211</v>
      </c>
    </row>
    <row r="219" spans="40:42" x14ac:dyDescent="0.2">
      <c r="AN219" s="46" t="s">
        <v>94</v>
      </c>
      <c r="AO219" s="47" t="s">
        <v>276</v>
      </c>
      <c r="AP219" s="48">
        <f>L2+(211*L4)</f>
        <v>212</v>
      </c>
    </row>
    <row r="220" spans="40:42" x14ac:dyDescent="0.2">
      <c r="AN220" s="46" t="s">
        <v>155</v>
      </c>
      <c r="AO220" s="47" t="s">
        <v>276</v>
      </c>
      <c r="AP220" s="48">
        <f>L2+(212*L4)</f>
        <v>213</v>
      </c>
    </row>
    <row r="221" spans="40:42" x14ac:dyDescent="0.2">
      <c r="AN221" s="46" t="s">
        <v>132</v>
      </c>
      <c r="AO221" s="47" t="s">
        <v>276</v>
      </c>
      <c r="AP221" s="48">
        <f>L2+(213*L4)</f>
        <v>214</v>
      </c>
    </row>
    <row r="222" spans="40:42" x14ac:dyDescent="0.2">
      <c r="AN222" s="46" t="s">
        <v>34</v>
      </c>
      <c r="AO222" s="47" t="s">
        <v>276</v>
      </c>
      <c r="AP222" s="48">
        <f>L2+(214*L4)</f>
        <v>215</v>
      </c>
    </row>
    <row r="223" spans="40:42" x14ac:dyDescent="0.2">
      <c r="AN223" s="46" t="s">
        <v>245</v>
      </c>
      <c r="AO223" s="47" t="s">
        <v>276</v>
      </c>
      <c r="AP223" s="48">
        <f>L2+(215*L4)</f>
        <v>216</v>
      </c>
    </row>
    <row r="224" spans="40:42" x14ac:dyDescent="0.2">
      <c r="AN224" s="46" t="s">
        <v>230</v>
      </c>
      <c r="AO224" s="47" t="s">
        <v>276</v>
      </c>
      <c r="AP224" s="48">
        <f>L2+(216*L4)</f>
        <v>217</v>
      </c>
    </row>
    <row r="225" spans="40:42" x14ac:dyDescent="0.2">
      <c r="AN225" s="46" t="s">
        <v>17</v>
      </c>
      <c r="AO225" s="47" t="s">
        <v>276</v>
      </c>
      <c r="AP225" s="48">
        <f>L2+(217*L4)</f>
        <v>218</v>
      </c>
    </row>
    <row r="226" spans="40:42" x14ac:dyDescent="0.2">
      <c r="AN226" s="46" t="s">
        <v>115</v>
      </c>
      <c r="AO226" s="47" t="s">
        <v>276</v>
      </c>
      <c r="AP226" s="48">
        <f>L2+(218*L4)</f>
        <v>219</v>
      </c>
    </row>
    <row r="227" spans="40:42" x14ac:dyDescent="0.2">
      <c r="AN227" s="46" t="s">
        <v>140</v>
      </c>
      <c r="AO227" s="47" t="s">
        <v>276</v>
      </c>
      <c r="AP227" s="48">
        <f>L2+(219*L4)</f>
        <v>220</v>
      </c>
    </row>
    <row r="228" spans="40:42" x14ac:dyDescent="0.2">
      <c r="AN228" s="46" t="s">
        <v>77</v>
      </c>
      <c r="AO228" s="47" t="s">
        <v>276</v>
      </c>
      <c r="AP228" s="48">
        <f>L2+(220*L4)</f>
        <v>221</v>
      </c>
    </row>
    <row r="229" spans="40:42" x14ac:dyDescent="0.2">
      <c r="AN229" s="46" t="s">
        <v>166</v>
      </c>
      <c r="AO229" s="47" t="s">
        <v>276</v>
      </c>
      <c r="AP229" s="48">
        <f>L2+(221*L4)</f>
        <v>222</v>
      </c>
    </row>
    <row r="230" spans="40:42" x14ac:dyDescent="0.2">
      <c r="AN230" s="46" t="s">
        <v>201</v>
      </c>
      <c r="AO230" s="47" t="s">
        <v>276</v>
      </c>
      <c r="AP230" s="48">
        <f>L2+(222*L4)</f>
        <v>223</v>
      </c>
    </row>
    <row r="231" spans="40:42" x14ac:dyDescent="0.2">
      <c r="AN231" s="46" t="s">
        <v>50</v>
      </c>
      <c r="AO231" s="47" t="s">
        <v>276</v>
      </c>
      <c r="AP231" s="48">
        <f>L2+(223*L4)</f>
        <v>224</v>
      </c>
    </row>
    <row r="232" spans="40:42" x14ac:dyDescent="0.2">
      <c r="AN232" s="46" t="s">
        <v>128</v>
      </c>
      <c r="AO232" s="47" t="s">
        <v>276</v>
      </c>
      <c r="AP232" s="48">
        <f>L2+(224*L4)</f>
        <v>225</v>
      </c>
    </row>
    <row r="233" spans="40:42" x14ac:dyDescent="0.2">
      <c r="AN233" s="46" t="s">
        <v>151</v>
      </c>
      <c r="AO233" s="47" t="s">
        <v>276</v>
      </c>
      <c r="AP233" s="48">
        <f>L2+(225*L4)</f>
        <v>226</v>
      </c>
    </row>
    <row r="234" spans="40:42" x14ac:dyDescent="0.2">
      <c r="AN234" s="46" t="s">
        <v>249</v>
      </c>
      <c r="AO234" s="47" t="s">
        <v>276</v>
      </c>
      <c r="AP234" s="48">
        <f>L2+(226*L4)</f>
        <v>227</v>
      </c>
    </row>
    <row r="235" spans="40:42" x14ac:dyDescent="0.2">
      <c r="AN235" s="46" t="s">
        <v>38</v>
      </c>
      <c r="AO235" s="47" t="s">
        <v>276</v>
      </c>
      <c r="AP235" s="48">
        <f>L2+(227*L4)</f>
        <v>228</v>
      </c>
    </row>
    <row r="236" spans="40:42" x14ac:dyDescent="0.2">
      <c r="AN236" s="46" t="s">
        <v>211</v>
      </c>
      <c r="AO236" s="47" t="s">
        <v>276</v>
      </c>
      <c r="AP236" s="48">
        <f>L2+(228*L4)</f>
        <v>229</v>
      </c>
    </row>
    <row r="237" spans="40:42" x14ac:dyDescent="0.2">
      <c r="AN237" s="46" t="s">
        <v>63</v>
      </c>
      <c r="AO237" s="47" t="s">
        <v>276</v>
      </c>
      <c r="AP237" s="48">
        <f>L2+(229*L4)</f>
        <v>230</v>
      </c>
    </row>
    <row r="238" spans="40:42" x14ac:dyDescent="0.2">
      <c r="AN238" s="46" t="s">
        <v>98</v>
      </c>
      <c r="AO238" s="47" t="s">
        <v>276</v>
      </c>
      <c r="AP238" s="48">
        <f>L2+(230*L4)</f>
        <v>231</v>
      </c>
    </row>
    <row r="239" spans="40:42" x14ac:dyDescent="0.2">
      <c r="AN239" s="46" t="s">
        <v>184</v>
      </c>
      <c r="AO239" s="47" t="s">
        <v>276</v>
      </c>
      <c r="AP239" s="48">
        <f>L2+(231*L4)</f>
        <v>232</v>
      </c>
    </row>
    <row r="240" spans="40:42" x14ac:dyDescent="0.2">
      <c r="AN240" s="46" t="s">
        <v>170</v>
      </c>
      <c r="AO240" s="47" t="s">
        <v>276</v>
      </c>
      <c r="AP240" s="48">
        <f>L2+(232*L4)</f>
        <v>233</v>
      </c>
    </row>
    <row r="241" spans="40:42" x14ac:dyDescent="0.2">
      <c r="AN241" s="46" t="s">
        <v>81</v>
      </c>
      <c r="AO241" s="47" t="s">
        <v>276</v>
      </c>
      <c r="AP241" s="48">
        <f>L2+(233*L4)</f>
        <v>234</v>
      </c>
    </row>
    <row r="242" spans="40:42" x14ac:dyDescent="0.2">
      <c r="AN242" s="46" t="s">
        <v>46</v>
      </c>
      <c r="AO242" s="47" t="s">
        <v>276</v>
      </c>
      <c r="AP242" s="48">
        <f>L2+(234*L4)</f>
        <v>235</v>
      </c>
    </row>
    <row r="243" spans="40:42" x14ac:dyDescent="0.2">
      <c r="AN243" s="46" t="s">
        <v>197</v>
      </c>
      <c r="AO243" s="47" t="s">
        <v>276</v>
      </c>
      <c r="AP243" s="48">
        <f>L2+(235*L4)</f>
        <v>236</v>
      </c>
    </row>
    <row r="244" spans="40:42" x14ac:dyDescent="0.2">
      <c r="AN244" s="46" t="s">
        <v>21</v>
      </c>
      <c r="AO244" s="47" t="s">
        <v>276</v>
      </c>
      <c r="AP244" s="48">
        <f>L2+(236*L4)</f>
        <v>237</v>
      </c>
    </row>
    <row r="245" spans="40:42" x14ac:dyDescent="0.2">
      <c r="AN245" s="46" t="s">
        <v>234</v>
      </c>
      <c r="AO245" s="47" t="s">
        <v>276</v>
      </c>
      <c r="AP245" s="48">
        <f>L2+(237*L4)</f>
        <v>238</v>
      </c>
    </row>
    <row r="246" spans="40:42" x14ac:dyDescent="0.2">
      <c r="AN246" s="46" t="s">
        <v>136</v>
      </c>
      <c r="AO246" s="47" t="s">
        <v>276</v>
      </c>
      <c r="AP246" s="48">
        <f>L2+(238*L4)</f>
        <v>239</v>
      </c>
    </row>
    <row r="247" spans="40:42" x14ac:dyDescent="0.2">
      <c r="AN247" s="46" t="s">
        <v>111</v>
      </c>
      <c r="AO247" s="47" t="s">
        <v>276</v>
      </c>
      <c r="AP247" s="48">
        <f>L2+(239*L4)</f>
        <v>240</v>
      </c>
    </row>
    <row r="248" spans="40:42" x14ac:dyDescent="0.2">
      <c r="AN248" s="46" t="s">
        <v>241</v>
      </c>
      <c r="AO248" s="47" t="s">
        <v>276</v>
      </c>
      <c r="AP248" s="48">
        <f>L2+(240*L4)</f>
        <v>241</v>
      </c>
    </row>
    <row r="249" spans="40:42" x14ac:dyDescent="0.2">
      <c r="AN249" s="46" t="s">
        <v>14</v>
      </c>
      <c r="AO249" s="47" t="s">
        <v>276</v>
      </c>
      <c r="AP249" s="48">
        <f>L2+(241*L4)</f>
        <v>242</v>
      </c>
    </row>
    <row r="250" spans="40:42" x14ac:dyDescent="0.2">
      <c r="AN250" s="46" t="s">
        <v>104</v>
      </c>
      <c r="AO250" s="47" t="s">
        <v>276</v>
      </c>
      <c r="AP250" s="48">
        <f>L2+(242*L4)</f>
        <v>243</v>
      </c>
    </row>
    <row r="251" spans="40:42" x14ac:dyDescent="0.2">
      <c r="AN251" s="46" t="s">
        <v>143</v>
      </c>
      <c r="AO251" s="47" t="s">
        <v>276</v>
      </c>
      <c r="AP251" s="48">
        <f>L2+(243*L4)</f>
        <v>244</v>
      </c>
    </row>
    <row r="252" spans="40:42" x14ac:dyDescent="0.2">
      <c r="AN252" s="46" t="s">
        <v>75</v>
      </c>
      <c r="AO252" s="47" t="s">
        <v>276</v>
      </c>
      <c r="AP252" s="48">
        <f>L2+(244*L4)</f>
        <v>245</v>
      </c>
    </row>
    <row r="253" spans="40:42" x14ac:dyDescent="0.2">
      <c r="AN253" s="46" t="s">
        <v>177</v>
      </c>
      <c r="AO253" s="47" t="s">
        <v>276</v>
      </c>
      <c r="AP253" s="48">
        <f>L2+(245*L4)</f>
        <v>246</v>
      </c>
    </row>
    <row r="254" spans="40:42" x14ac:dyDescent="0.2">
      <c r="AN254" s="46" t="s">
        <v>204</v>
      </c>
      <c r="AO254" s="47" t="s">
        <v>276</v>
      </c>
      <c r="AP254" s="48">
        <f>L2+(246*L4)</f>
        <v>247</v>
      </c>
    </row>
    <row r="255" spans="40:42" x14ac:dyDescent="0.2">
      <c r="AN255" s="46" t="s">
        <v>40</v>
      </c>
      <c r="AO255" s="47" t="s">
        <v>276</v>
      </c>
      <c r="AP255" s="48">
        <f>L2+(247*L4)</f>
        <v>248</v>
      </c>
    </row>
    <row r="256" spans="40:42" x14ac:dyDescent="0.2">
      <c r="AN256" s="46" t="s">
        <v>54</v>
      </c>
      <c r="AO256" s="47" t="s">
        <v>276</v>
      </c>
      <c r="AP256" s="48">
        <f>L2+(248*L4)</f>
        <v>249</v>
      </c>
    </row>
    <row r="257" spans="40:42" x14ac:dyDescent="0.2">
      <c r="AN257" s="46" t="s">
        <v>220</v>
      </c>
      <c r="AO257" s="47" t="s">
        <v>276</v>
      </c>
      <c r="AP257" s="48">
        <f>L2+(249*L4)</f>
        <v>250</v>
      </c>
    </row>
    <row r="258" spans="40:42" x14ac:dyDescent="0.2">
      <c r="AN258" s="46" t="s">
        <v>193</v>
      </c>
      <c r="AO258" s="47" t="s">
        <v>276</v>
      </c>
      <c r="AP258" s="48">
        <f>L2+(250*L4)</f>
        <v>251</v>
      </c>
    </row>
    <row r="259" spans="40:42" x14ac:dyDescent="0.2">
      <c r="AN259" s="46" t="s">
        <v>89</v>
      </c>
      <c r="AO259" s="47" t="s">
        <v>276</v>
      </c>
      <c r="AP259" s="48">
        <f>L2+(251*L4)</f>
        <v>252</v>
      </c>
    </row>
    <row r="260" spans="40:42" x14ac:dyDescent="0.2">
      <c r="AN260" s="46" t="s">
        <v>160</v>
      </c>
      <c r="AO260" s="47" t="s">
        <v>276</v>
      </c>
      <c r="AP260" s="48">
        <f>L2+(252*L4)</f>
        <v>253</v>
      </c>
    </row>
    <row r="261" spans="40:42" x14ac:dyDescent="0.2">
      <c r="AN261" s="46" t="s">
        <v>119</v>
      </c>
      <c r="AO261" s="47" t="s">
        <v>276</v>
      </c>
      <c r="AP261" s="48">
        <f>L2+(253*L4)</f>
        <v>254</v>
      </c>
    </row>
    <row r="262" spans="40:42" x14ac:dyDescent="0.2">
      <c r="AN262" s="46" t="s">
        <v>29</v>
      </c>
      <c r="AO262" s="47" t="s">
        <v>276</v>
      </c>
      <c r="AP262" s="48">
        <f>L2+(254*L4)</f>
        <v>255</v>
      </c>
    </row>
    <row r="263" spans="40:42" x14ac:dyDescent="0.2">
      <c r="AN263" s="49" t="s">
        <v>258</v>
      </c>
      <c r="AO263" s="50" t="s">
        <v>276</v>
      </c>
      <c r="AP263" s="51">
        <f>L2+(255*L4)</f>
        <v>256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R79:S94 R55:S70 R31:S46 B23:Q24 R7:S22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5F777-2CB2-4891-8385-7A5F92477313}">
  <sheetPr>
    <tabColor rgb="FF92D050"/>
  </sheetPr>
  <dimension ref="A1:AP265"/>
  <sheetViews>
    <sheetView workbookViewId="0">
      <pane xSplit="1" ySplit="6" topLeftCell="B7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18" width="7.7109375" style="2" customWidth="1"/>
    <col min="19" max="19" width="8.7109375" style="2" customWidth="1"/>
    <col min="20" max="20" width="9.7109375" style="2" customWidth="1"/>
    <col min="21" max="21" width="7.7109375" style="2" customWidth="1"/>
    <col min="22" max="38" width="5.7109375" style="2" customWidth="1"/>
    <col min="39" max="39" width="9.140625" style="2"/>
    <col min="40" max="40" width="4.7109375" style="42" customWidth="1"/>
    <col min="41" max="41" width="4.7109375" style="2" customWidth="1"/>
    <col min="42" max="42" width="5.7109375" style="2" customWidth="1"/>
    <col min="43" max="16384" width="9.140625" style="2"/>
  </cols>
  <sheetData>
    <row r="1" spans="1:42" s="1" customFormat="1" ht="21" x14ac:dyDescent="0.35">
      <c r="A1" s="26"/>
      <c r="B1" s="28" t="s">
        <v>324</v>
      </c>
      <c r="C1" s="27"/>
      <c r="D1" s="27"/>
      <c r="E1" s="27"/>
      <c r="F1" s="27"/>
      <c r="G1" s="27"/>
      <c r="H1" s="27"/>
      <c r="I1" s="27"/>
      <c r="J1" s="26"/>
      <c r="K1" s="31"/>
      <c r="L1" s="31"/>
      <c r="M1" s="32"/>
      <c r="N1" s="32"/>
      <c r="O1" s="33"/>
      <c r="P1" s="19"/>
      <c r="Q1" s="19"/>
      <c r="R1" s="19"/>
      <c r="S1" s="19"/>
      <c r="T1" s="19"/>
      <c r="U1" s="19"/>
      <c r="V1" s="19"/>
      <c r="W1" s="19"/>
      <c r="X1" s="19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N1" s="39"/>
    </row>
    <row r="2" spans="1:42" x14ac:dyDescent="0.2">
      <c r="A2" s="26"/>
      <c r="B2" s="29" t="s">
        <v>323</v>
      </c>
      <c r="C2" s="27"/>
      <c r="D2" s="27"/>
      <c r="E2" s="27"/>
      <c r="F2" s="27"/>
      <c r="G2" s="27"/>
      <c r="H2" s="27"/>
      <c r="I2" s="27"/>
      <c r="J2" s="27"/>
      <c r="K2" s="20" t="s">
        <v>264</v>
      </c>
      <c r="L2" s="21">
        <v>1</v>
      </c>
      <c r="M2" s="19"/>
      <c r="N2" s="22" t="s">
        <v>265</v>
      </c>
      <c r="O2" s="19"/>
      <c r="P2" s="23" t="s">
        <v>266</v>
      </c>
      <c r="Q2" s="23"/>
      <c r="R2" s="20" t="s">
        <v>270</v>
      </c>
      <c r="S2" s="43">
        <f>SUM(AP8:AP263)/Z2</f>
        <v>2056</v>
      </c>
      <c r="T2" s="19"/>
      <c r="U2" s="19" t="s">
        <v>271</v>
      </c>
      <c r="V2" s="19"/>
      <c r="W2" s="19"/>
      <c r="X2" s="19"/>
      <c r="Y2" s="32" t="s">
        <v>275</v>
      </c>
      <c r="Z2" s="33">
        <v>16</v>
      </c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34"/>
      <c r="AN2" s="40"/>
      <c r="AO2" s="35"/>
    </row>
    <row r="3" spans="1:42" x14ac:dyDescent="0.2">
      <c r="A3" s="26"/>
      <c r="B3" s="29"/>
      <c r="C3" s="27"/>
      <c r="D3" s="27"/>
      <c r="E3" s="27"/>
      <c r="F3" s="27"/>
      <c r="G3" s="27"/>
      <c r="H3" s="31" t="s">
        <v>274</v>
      </c>
      <c r="I3" s="31"/>
      <c r="J3" s="27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34"/>
      <c r="AN3" s="40"/>
      <c r="AO3" s="35"/>
    </row>
    <row r="4" spans="1:42" x14ac:dyDescent="0.2">
      <c r="A4" s="26"/>
      <c r="B4" s="30"/>
      <c r="C4" s="27"/>
      <c r="D4" s="27"/>
      <c r="E4" s="27"/>
      <c r="F4" s="27"/>
      <c r="G4" s="27"/>
      <c r="H4" s="27"/>
      <c r="I4" s="27"/>
      <c r="J4" s="27"/>
      <c r="K4" s="20" t="s">
        <v>267</v>
      </c>
      <c r="L4" s="21">
        <v>1</v>
      </c>
      <c r="M4" s="19"/>
      <c r="N4" s="22" t="s">
        <v>268</v>
      </c>
      <c r="O4" s="19"/>
      <c r="P4" s="22" t="s">
        <v>269</v>
      </c>
      <c r="Q4" s="22"/>
      <c r="R4" s="20" t="s">
        <v>270</v>
      </c>
      <c r="S4" s="24">
        <f>0.5*Z2*(2*L2+L4*(Z2^2-1))</f>
        <v>2056</v>
      </c>
      <c r="T4" s="19"/>
      <c r="U4" s="22" t="s">
        <v>272</v>
      </c>
      <c r="V4" s="22"/>
      <c r="W4" s="19"/>
      <c r="X4" s="19"/>
      <c r="Y4" s="27"/>
      <c r="Z4" s="27"/>
      <c r="AA4" s="27"/>
      <c r="AB4" s="27"/>
      <c r="AC4" s="27"/>
      <c r="AD4" s="63" t="s">
        <v>288</v>
      </c>
      <c r="AE4" s="27"/>
      <c r="AF4" s="27"/>
      <c r="AG4" s="27"/>
      <c r="AH4" s="27"/>
      <c r="AI4" s="27"/>
      <c r="AJ4" s="27"/>
      <c r="AK4" s="27"/>
      <c r="AL4" s="27"/>
      <c r="AM4" s="34"/>
      <c r="AN4" s="40"/>
      <c r="AO4" s="35"/>
    </row>
    <row r="5" spans="1:42" x14ac:dyDescent="0.2">
      <c r="A5" s="26"/>
      <c r="B5" s="30" t="s">
        <v>296</v>
      </c>
      <c r="C5" s="27"/>
      <c r="D5" s="27"/>
      <c r="E5" s="27"/>
      <c r="F5" s="27"/>
      <c r="G5" s="27"/>
      <c r="H5" s="27"/>
      <c r="I5" s="27"/>
      <c r="J5" s="27"/>
      <c r="K5" s="19"/>
      <c r="L5" s="19"/>
      <c r="M5" s="19"/>
      <c r="N5" s="19"/>
      <c r="O5" s="19"/>
      <c r="P5" s="19"/>
      <c r="Q5" s="19"/>
      <c r="R5" s="19"/>
      <c r="S5" s="19"/>
      <c r="T5" s="19"/>
      <c r="U5" s="25" t="s">
        <v>273</v>
      </c>
      <c r="V5" s="19"/>
      <c r="W5" s="19"/>
      <c r="X5" s="19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34"/>
      <c r="AN5" s="40"/>
      <c r="AO5" s="35"/>
    </row>
    <row r="6" spans="1:42" s="1" customFormat="1" x14ac:dyDescent="0.2">
      <c r="B6" s="1">
        <v>1</v>
      </c>
      <c r="C6" s="1">
        <v>2</v>
      </c>
      <c r="D6" s="1">
        <v>3</v>
      </c>
      <c r="E6" s="1">
        <v>4</v>
      </c>
      <c r="F6" s="1">
        <v>5</v>
      </c>
      <c r="G6" s="1">
        <v>6</v>
      </c>
      <c r="H6" s="1">
        <v>7</v>
      </c>
      <c r="I6" s="1">
        <v>8</v>
      </c>
      <c r="J6" s="1">
        <v>9</v>
      </c>
      <c r="K6" s="1">
        <v>10</v>
      </c>
      <c r="L6" s="1">
        <v>11</v>
      </c>
      <c r="M6" s="1">
        <v>12</v>
      </c>
      <c r="N6" s="1">
        <v>13</v>
      </c>
      <c r="O6" s="1">
        <v>14</v>
      </c>
      <c r="P6" s="1">
        <v>15</v>
      </c>
      <c r="Q6" s="1">
        <v>16</v>
      </c>
      <c r="R6" s="4" t="s">
        <v>0</v>
      </c>
      <c r="S6" s="4" t="s">
        <v>1</v>
      </c>
      <c r="T6" s="4" t="s">
        <v>2</v>
      </c>
      <c r="W6" s="1">
        <v>1</v>
      </c>
      <c r="X6" s="1">
        <v>2</v>
      </c>
      <c r="Y6" s="1">
        <v>3</v>
      </c>
      <c r="Z6" s="1">
        <v>4</v>
      </c>
      <c r="AA6" s="1">
        <v>5</v>
      </c>
      <c r="AB6" s="1">
        <v>6</v>
      </c>
      <c r="AC6" s="1">
        <v>7</v>
      </c>
      <c r="AD6" s="1">
        <v>8</v>
      </c>
      <c r="AE6" s="1">
        <v>9</v>
      </c>
      <c r="AF6" s="1">
        <v>10</v>
      </c>
      <c r="AG6" s="1">
        <v>11</v>
      </c>
      <c r="AH6" s="1">
        <v>12</v>
      </c>
      <c r="AI6" s="1">
        <v>13</v>
      </c>
      <c r="AJ6" s="1">
        <v>14</v>
      </c>
      <c r="AK6" s="1">
        <v>15</v>
      </c>
      <c r="AL6" s="1">
        <v>16</v>
      </c>
      <c r="AN6" s="39"/>
    </row>
    <row r="7" spans="1:42" x14ac:dyDescent="0.2">
      <c r="A7" s="1">
        <v>1</v>
      </c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7"/>
      <c r="R7" s="2">
        <f>SUM(B7:Q7)</f>
        <v>0</v>
      </c>
      <c r="S7" s="2">
        <f>SUMSQ(B7:Q7)</f>
        <v>0</v>
      </c>
      <c r="V7" s="1">
        <v>1</v>
      </c>
      <c r="W7" s="53" t="s">
        <v>100</v>
      </c>
      <c r="X7" s="54" t="s">
        <v>228</v>
      </c>
      <c r="Y7" s="54" t="s">
        <v>89</v>
      </c>
      <c r="Z7" s="54" t="s">
        <v>237</v>
      </c>
      <c r="AA7" s="54" t="s">
        <v>16</v>
      </c>
      <c r="AB7" s="54" t="s">
        <v>187</v>
      </c>
      <c r="AC7" s="54" t="s">
        <v>9</v>
      </c>
      <c r="AD7" s="54" t="s">
        <v>192</v>
      </c>
      <c r="AE7" s="54" t="s">
        <v>8</v>
      </c>
      <c r="AF7" s="54" t="s">
        <v>195</v>
      </c>
      <c r="AG7" s="54" t="s">
        <v>17</v>
      </c>
      <c r="AH7" s="54" t="s">
        <v>184</v>
      </c>
      <c r="AI7" s="54" t="s">
        <v>92</v>
      </c>
      <c r="AJ7" s="54" t="s">
        <v>236</v>
      </c>
      <c r="AK7" s="54" t="s">
        <v>97</v>
      </c>
      <c r="AL7" s="55" t="s">
        <v>229</v>
      </c>
      <c r="AN7" s="44"/>
      <c r="AO7" s="52" t="s">
        <v>277</v>
      </c>
      <c r="AP7" s="45"/>
    </row>
    <row r="8" spans="1:42" x14ac:dyDescent="0.2">
      <c r="A8" s="1">
        <v>2</v>
      </c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10"/>
      <c r="R8" s="2">
        <f t="shared" ref="R8:R22" si="0">SUM(B8:Q8)</f>
        <v>0</v>
      </c>
      <c r="S8" s="2">
        <f t="shared" ref="S8:S22" si="1">SUMSQ(B8:Q8)</f>
        <v>0</v>
      </c>
      <c r="V8" s="1">
        <v>2</v>
      </c>
      <c r="W8" s="56" t="s">
        <v>222</v>
      </c>
      <c r="X8" s="57" t="s">
        <v>106</v>
      </c>
      <c r="Y8" s="57" t="s">
        <v>211</v>
      </c>
      <c r="Z8" s="57" t="s">
        <v>115</v>
      </c>
      <c r="AA8" s="57" t="s">
        <v>146</v>
      </c>
      <c r="AB8" s="57" t="s">
        <v>57</v>
      </c>
      <c r="AC8" s="57" t="s">
        <v>139</v>
      </c>
      <c r="AD8" s="57" t="s">
        <v>62</v>
      </c>
      <c r="AE8" s="57" t="s">
        <v>138</v>
      </c>
      <c r="AF8" s="57" t="s">
        <v>65</v>
      </c>
      <c r="AG8" s="57" t="s">
        <v>147</v>
      </c>
      <c r="AH8" s="57" t="s">
        <v>54</v>
      </c>
      <c r="AI8" s="57" t="s">
        <v>214</v>
      </c>
      <c r="AJ8" s="57" t="s">
        <v>114</v>
      </c>
      <c r="AK8" s="57" t="s">
        <v>219</v>
      </c>
      <c r="AL8" s="58" t="s">
        <v>107</v>
      </c>
      <c r="AN8" s="46" t="s">
        <v>7</v>
      </c>
      <c r="AO8" s="47" t="s">
        <v>276</v>
      </c>
      <c r="AP8" s="48">
        <f>L2+(0*L4)</f>
        <v>1</v>
      </c>
    </row>
    <row r="9" spans="1:42" x14ac:dyDescent="0.2">
      <c r="A9" s="1">
        <v>3</v>
      </c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0"/>
      <c r="R9" s="2">
        <f t="shared" si="0"/>
        <v>0</v>
      </c>
      <c r="S9" s="2">
        <f t="shared" si="1"/>
        <v>0</v>
      </c>
      <c r="V9" s="1">
        <v>3</v>
      </c>
      <c r="W9" s="56" t="s">
        <v>223</v>
      </c>
      <c r="X9" s="57" t="s">
        <v>103</v>
      </c>
      <c r="Y9" s="57" t="s">
        <v>218</v>
      </c>
      <c r="Z9" s="57" t="s">
        <v>110</v>
      </c>
      <c r="AA9" s="57" t="s">
        <v>143</v>
      </c>
      <c r="AB9" s="57" t="s">
        <v>58</v>
      </c>
      <c r="AC9" s="57" t="s">
        <v>134</v>
      </c>
      <c r="AD9" s="57" t="s">
        <v>69</v>
      </c>
      <c r="AE9" s="57" t="s">
        <v>135</v>
      </c>
      <c r="AF9" s="57" t="s">
        <v>66</v>
      </c>
      <c r="AG9" s="57" t="s">
        <v>142</v>
      </c>
      <c r="AH9" s="57" t="s">
        <v>61</v>
      </c>
      <c r="AI9" s="57" t="s">
        <v>215</v>
      </c>
      <c r="AJ9" s="57" t="s">
        <v>111</v>
      </c>
      <c r="AK9" s="57" t="s">
        <v>226</v>
      </c>
      <c r="AL9" s="58" t="s">
        <v>102</v>
      </c>
      <c r="AN9" s="46" t="s">
        <v>236</v>
      </c>
      <c r="AO9" s="47" t="s">
        <v>276</v>
      </c>
      <c r="AP9" s="48">
        <f>L2+(1*L4)</f>
        <v>2</v>
      </c>
    </row>
    <row r="10" spans="1:42" x14ac:dyDescent="0.2">
      <c r="A10" s="1">
        <v>4</v>
      </c>
      <c r="B10" s="8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10"/>
      <c r="R10" s="2">
        <f t="shared" si="0"/>
        <v>0</v>
      </c>
      <c r="S10" s="2">
        <f t="shared" si="1"/>
        <v>0</v>
      </c>
      <c r="V10" s="1">
        <v>4</v>
      </c>
      <c r="W10" s="56" t="s">
        <v>93</v>
      </c>
      <c r="X10" s="57" t="s">
        <v>233</v>
      </c>
      <c r="Y10" s="57" t="s">
        <v>88</v>
      </c>
      <c r="Z10" s="57" t="s">
        <v>240</v>
      </c>
      <c r="AA10" s="57" t="s">
        <v>21</v>
      </c>
      <c r="AB10" s="57" t="s">
        <v>180</v>
      </c>
      <c r="AC10" s="57" t="s">
        <v>12</v>
      </c>
      <c r="AD10" s="57" t="s">
        <v>191</v>
      </c>
      <c r="AE10" s="57" t="s">
        <v>13</v>
      </c>
      <c r="AF10" s="57" t="s">
        <v>188</v>
      </c>
      <c r="AG10" s="57" t="s">
        <v>20</v>
      </c>
      <c r="AH10" s="57" t="s">
        <v>183</v>
      </c>
      <c r="AI10" s="57" t="s">
        <v>85</v>
      </c>
      <c r="AJ10" s="57" t="s">
        <v>241</v>
      </c>
      <c r="AK10" s="57" t="s">
        <v>96</v>
      </c>
      <c r="AL10" s="58" t="s">
        <v>232</v>
      </c>
      <c r="AN10" s="46" t="s">
        <v>146</v>
      </c>
      <c r="AO10" s="47" t="s">
        <v>276</v>
      </c>
      <c r="AP10" s="48">
        <f>L2+(2*L4)</f>
        <v>3</v>
      </c>
    </row>
    <row r="11" spans="1:42" x14ac:dyDescent="0.2">
      <c r="A11" s="1">
        <v>5</v>
      </c>
      <c r="B11" s="8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10"/>
      <c r="R11" s="2">
        <f t="shared" si="0"/>
        <v>0</v>
      </c>
      <c r="S11" s="2">
        <f t="shared" si="1"/>
        <v>0</v>
      </c>
      <c r="V11" s="1">
        <v>5</v>
      </c>
      <c r="W11" s="56" t="s">
        <v>182</v>
      </c>
      <c r="X11" s="57" t="s">
        <v>19</v>
      </c>
      <c r="Y11" s="57" t="s">
        <v>189</v>
      </c>
      <c r="Z11" s="57" t="s">
        <v>14</v>
      </c>
      <c r="AA11" s="57" t="s">
        <v>231</v>
      </c>
      <c r="AB11" s="57" t="s">
        <v>95</v>
      </c>
      <c r="AC11" s="57" t="s">
        <v>242</v>
      </c>
      <c r="AD11" s="57" t="s">
        <v>86</v>
      </c>
      <c r="AE11" s="57" t="s">
        <v>239</v>
      </c>
      <c r="AF11" s="57" t="s">
        <v>87</v>
      </c>
      <c r="AG11" s="57" t="s">
        <v>234</v>
      </c>
      <c r="AH11" s="57" t="s">
        <v>94</v>
      </c>
      <c r="AI11" s="57" t="s">
        <v>190</v>
      </c>
      <c r="AJ11" s="57" t="s">
        <v>11</v>
      </c>
      <c r="AK11" s="57" t="s">
        <v>181</v>
      </c>
      <c r="AL11" s="58" t="s">
        <v>22</v>
      </c>
      <c r="AN11" s="46" t="s">
        <v>105</v>
      </c>
      <c r="AO11" s="47" t="s">
        <v>276</v>
      </c>
      <c r="AP11" s="48">
        <f>L2+(3*L4)</f>
        <v>4</v>
      </c>
    </row>
    <row r="12" spans="1:42" x14ac:dyDescent="0.2">
      <c r="A12" s="1">
        <v>6</v>
      </c>
      <c r="B12" s="8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10"/>
      <c r="R12" s="2">
        <f t="shared" si="0"/>
        <v>0</v>
      </c>
      <c r="S12" s="2">
        <f t="shared" si="1"/>
        <v>0</v>
      </c>
      <c r="V12" s="1">
        <v>6</v>
      </c>
      <c r="W12" s="56" t="s">
        <v>60</v>
      </c>
      <c r="X12" s="57" t="s">
        <v>141</v>
      </c>
      <c r="Y12" s="57" t="s">
        <v>67</v>
      </c>
      <c r="Z12" s="57" t="s">
        <v>136</v>
      </c>
      <c r="AA12" s="57" t="s">
        <v>101</v>
      </c>
      <c r="AB12" s="57" t="s">
        <v>225</v>
      </c>
      <c r="AC12" s="57" t="s">
        <v>112</v>
      </c>
      <c r="AD12" s="57" t="s">
        <v>216</v>
      </c>
      <c r="AE12" s="57" t="s">
        <v>109</v>
      </c>
      <c r="AF12" s="57" t="s">
        <v>217</v>
      </c>
      <c r="AG12" s="57" t="s">
        <v>104</v>
      </c>
      <c r="AH12" s="57" t="s">
        <v>224</v>
      </c>
      <c r="AI12" s="57" t="s">
        <v>68</v>
      </c>
      <c r="AJ12" s="57" t="s">
        <v>133</v>
      </c>
      <c r="AK12" s="57" t="s">
        <v>59</v>
      </c>
      <c r="AL12" s="58" t="s">
        <v>144</v>
      </c>
      <c r="AN12" s="46" t="s">
        <v>176</v>
      </c>
      <c r="AO12" s="47" t="s">
        <v>276</v>
      </c>
      <c r="AP12" s="48">
        <f>L2+(4*L4)</f>
        <v>5</v>
      </c>
    </row>
    <row r="13" spans="1:42" x14ac:dyDescent="0.2">
      <c r="A13" s="1">
        <v>7</v>
      </c>
      <c r="B13" s="8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10"/>
      <c r="R13" s="2">
        <f t="shared" si="0"/>
        <v>0</v>
      </c>
      <c r="S13" s="2">
        <f t="shared" si="1"/>
        <v>0</v>
      </c>
      <c r="V13" s="1">
        <v>7</v>
      </c>
      <c r="W13" s="56" t="s">
        <v>55</v>
      </c>
      <c r="X13" s="57" t="s">
        <v>148</v>
      </c>
      <c r="Y13" s="57" t="s">
        <v>64</v>
      </c>
      <c r="Z13" s="57" t="s">
        <v>137</v>
      </c>
      <c r="AA13" s="57" t="s">
        <v>108</v>
      </c>
      <c r="AB13" s="57" t="s">
        <v>220</v>
      </c>
      <c r="AC13" s="57" t="s">
        <v>113</v>
      </c>
      <c r="AD13" s="57" t="s">
        <v>213</v>
      </c>
      <c r="AE13" s="57" t="s">
        <v>116</v>
      </c>
      <c r="AF13" s="57" t="s">
        <v>212</v>
      </c>
      <c r="AG13" s="57" t="s">
        <v>105</v>
      </c>
      <c r="AH13" s="57" t="s">
        <v>221</v>
      </c>
      <c r="AI13" s="57" t="s">
        <v>63</v>
      </c>
      <c r="AJ13" s="57" t="s">
        <v>140</v>
      </c>
      <c r="AK13" s="57" t="s">
        <v>56</v>
      </c>
      <c r="AL13" s="58" t="s">
        <v>145</v>
      </c>
      <c r="AN13" s="46" t="s">
        <v>72</v>
      </c>
      <c r="AO13" s="47" t="s">
        <v>276</v>
      </c>
      <c r="AP13" s="48">
        <f>L2+(5*L4)</f>
        <v>6</v>
      </c>
    </row>
    <row r="14" spans="1:42" x14ac:dyDescent="0.2">
      <c r="A14" s="1">
        <v>8</v>
      </c>
      <c r="B14" s="8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10"/>
      <c r="R14" s="2">
        <f t="shared" si="0"/>
        <v>0</v>
      </c>
      <c r="S14" s="2">
        <f t="shared" si="1"/>
        <v>0</v>
      </c>
      <c r="V14" s="1">
        <v>8</v>
      </c>
      <c r="W14" s="56" t="s">
        <v>185</v>
      </c>
      <c r="X14" s="57" t="s">
        <v>18</v>
      </c>
      <c r="Y14" s="57" t="s">
        <v>194</v>
      </c>
      <c r="Z14" s="57" t="s">
        <v>7</v>
      </c>
      <c r="AA14" s="57" t="s">
        <v>230</v>
      </c>
      <c r="AB14" s="57" t="s">
        <v>98</v>
      </c>
      <c r="AC14" s="57" t="s">
        <v>235</v>
      </c>
      <c r="AD14" s="57" t="s">
        <v>91</v>
      </c>
      <c r="AE14" s="57" t="s">
        <v>238</v>
      </c>
      <c r="AF14" s="57" t="s">
        <v>90</v>
      </c>
      <c r="AG14" s="57" t="s">
        <v>227</v>
      </c>
      <c r="AH14" s="57" t="s">
        <v>99</v>
      </c>
      <c r="AI14" s="57" t="s">
        <v>193</v>
      </c>
      <c r="AJ14" s="57" t="s">
        <v>10</v>
      </c>
      <c r="AK14" s="57" t="s">
        <v>186</v>
      </c>
      <c r="AL14" s="58" t="s">
        <v>15</v>
      </c>
      <c r="AN14" s="46" t="s">
        <v>44</v>
      </c>
      <c r="AO14" s="47" t="s">
        <v>276</v>
      </c>
      <c r="AP14" s="48">
        <f>L2+(6*L4)</f>
        <v>7</v>
      </c>
    </row>
    <row r="15" spans="1:42" x14ac:dyDescent="0.2">
      <c r="A15" s="1">
        <v>9</v>
      </c>
      <c r="B15" s="8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10"/>
      <c r="R15" s="2">
        <f t="shared" si="0"/>
        <v>0</v>
      </c>
      <c r="S15" s="2">
        <f t="shared" si="1"/>
        <v>0</v>
      </c>
      <c r="V15" s="1">
        <v>9</v>
      </c>
      <c r="W15" s="56" t="s">
        <v>81</v>
      </c>
      <c r="X15" s="57" t="s">
        <v>245</v>
      </c>
      <c r="Y15" s="57" t="s">
        <v>76</v>
      </c>
      <c r="Z15" s="57" t="s">
        <v>252</v>
      </c>
      <c r="AA15" s="57" t="s">
        <v>33</v>
      </c>
      <c r="AB15" s="57" t="s">
        <v>169</v>
      </c>
      <c r="AC15" s="57" t="s">
        <v>24</v>
      </c>
      <c r="AD15" s="57" t="s">
        <v>4</v>
      </c>
      <c r="AE15" s="57" t="s">
        <v>25</v>
      </c>
      <c r="AF15" s="57" t="s">
        <v>177</v>
      </c>
      <c r="AG15" s="57" t="s">
        <v>32</v>
      </c>
      <c r="AH15" s="57" t="s">
        <v>172</v>
      </c>
      <c r="AI15" s="57" t="s">
        <v>74</v>
      </c>
      <c r="AJ15" s="57" t="s">
        <v>253</v>
      </c>
      <c r="AK15" s="57" t="s">
        <v>84</v>
      </c>
      <c r="AL15" s="58" t="s">
        <v>244</v>
      </c>
      <c r="AN15" s="46" t="s">
        <v>210</v>
      </c>
      <c r="AO15" s="47" t="s">
        <v>276</v>
      </c>
      <c r="AP15" s="48">
        <f>L2+(7*L4)</f>
        <v>8</v>
      </c>
    </row>
    <row r="16" spans="1:42" x14ac:dyDescent="0.2">
      <c r="A16" s="1">
        <v>10</v>
      </c>
      <c r="B16" s="8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10"/>
      <c r="R16" s="2">
        <f t="shared" si="0"/>
        <v>0</v>
      </c>
      <c r="S16" s="2">
        <f t="shared" si="1"/>
        <v>0</v>
      </c>
      <c r="V16" s="1">
        <v>10</v>
      </c>
      <c r="W16" s="56" t="s">
        <v>204</v>
      </c>
      <c r="X16" s="57" t="s">
        <v>123</v>
      </c>
      <c r="Y16" s="57" t="s">
        <v>199</v>
      </c>
      <c r="Z16" s="57" t="s">
        <v>130</v>
      </c>
      <c r="AA16" s="57" t="s">
        <v>163</v>
      </c>
      <c r="AB16" s="57" t="s">
        <v>39</v>
      </c>
      <c r="AC16" s="57" t="s">
        <v>154</v>
      </c>
      <c r="AD16" s="57" t="s">
        <v>49</v>
      </c>
      <c r="AE16" s="57" t="s">
        <v>155</v>
      </c>
      <c r="AF16" s="57" t="s">
        <v>46</v>
      </c>
      <c r="AG16" s="57" t="s">
        <v>162</v>
      </c>
      <c r="AH16" s="57" t="s">
        <v>41</v>
      </c>
      <c r="AI16" s="57" t="s">
        <v>196</v>
      </c>
      <c r="AJ16" s="57" t="s">
        <v>131</v>
      </c>
      <c r="AK16" s="57" t="s">
        <v>5</v>
      </c>
      <c r="AL16" s="58" t="s">
        <v>122</v>
      </c>
      <c r="AN16" s="46" t="s">
        <v>225</v>
      </c>
      <c r="AO16" s="47" t="s">
        <v>276</v>
      </c>
      <c r="AP16" s="48">
        <f>L2+(8*L4)</f>
        <v>9</v>
      </c>
    </row>
    <row r="17" spans="1:42" x14ac:dyDescent="0.2">
      <c r="A17" s="1">
        <v>11</v>
      </c>
      <c r="B17" s="8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10"/>
      <c r="R17" s="2">
        <f t="shared" si="0"/>
        <v>0</v>
      </c>
      <c r="S17" s="2">
        <f t="shared" si="1"/>
        <v>0</v>
      </c>
      <c r="V17" s="1">
        <v>11</v>
      </c>
      <c r="W17" s="56" t="s">
        <v>210</v>
      </c>
      <c r="X17" s="57" t="s">
        <v>118</v>
      </c>
      <c r="Y17" s="57" t="s">
        <v>200</v>
      </c>
      <c r="Z17" s="57" t="s">
        <v>127</v>
      </c>
      <c r="AA17" s="57" t="s">
        <v>158</v>
      </c>
      <c r="AB17" s="57" t="s">
        <v>45</v>
      </c>
      <c r="AC17" s="57" t="s">
        <v>151</v>
      </c>
      <c r="AD17" s="57" t="s">
        <v>50</v>
      </c>
      <c r="AE17" s="57" t="s">
        <v>150</v>
      </c>
      <c r="AF17" s="57" t="s">
        <v>53</v>
      </c>
      <c r="AG17" s="57" t="s">
        <v>159</v>
      </c>
      <c r="AH17" s="57" t="s">
        <v>42</v>
      </c>
      <c r="AI17" s="57" t="s">
        <v>203</v>
      </c>
      <c r="AJ17" s="57" t="s">
        <v>126</v>
      </c>
      <c r="AK17" s="57" t="s">
        <v>207</v>
      </c>
      <c r="AL17" s="58" t="s">
        <v>119</v>
      </c>
      <c r="AN17" s="46" t="s">
        <v>61</v>
      </c>
      <c r="AO17" s="47" t="s">
        <v>276</v>
      </c>
      <c r="AP17" s="48">
        <f>L2+(9*L4)</f>
        <v>10</v>
      </c>
    </row>
    <row r="18" spans="1:42" x14ac:dyDescent="0.2">
      <c r="A18" s="1">
        <v>12</v>
      </c>
      <c r="B18" s="8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10"/>
      <c r="R18" s="2">
        <f t="shared" si="0"/>
        <v>0</v>
      </c>
      <c r="S18" s="2">
        <f t="shared" si="1"/>
        <v>0</v>
      </c>
      <c r="V18" s="1">
        <v>12</v>
      </c>
      <c r="W18" s="56" t="s">
        <v>80</v>
      </c>
      <c r="X18" s="57" t="s">
        <v>248</v>
      </c>
      <c r="Y18" s="57" t="s">
        <v>70</v>
      </c>
      <c r="Z18" s="57" t="s">
        <v>257</v>
      </c>
      <c r="AA18" s="57" t="s">
        <v>36</v>
      </c>
      <c r="AB18" s="57" t="s">
        <v>168</v>
      </c>
      <c r="AC18" s="57" t="s">
        <v>29</v>
      </c>
      <c r="AD18" s="57" t="s">
        <v>173</v>
      </c>
      <c r="AE18" s="57" t="s">
        <v>28</v>
      </c>
      <c r="AF18" s="57" t="s">
        <v>176</v>
      </c>
      <c r="AG18" s="57" t="s">
        <v>37</v>
      </c>
      <c r="AH18" s="57" t="s">
        <v>165</v>
      </c>
      <c r="AI18" s="57" t="s">
        <v>73</v>
      </c>
      <c r="AJ18" s="57" t="s">
        <v>256</v>
      </c>
      <c r="AK18" s="57" t="s">
        <v>77</v>
      </c>
      <c r="AL18" s="58" t="s">
        <v>249</v>
      </c>
      <c r="AN18" s="46" t="s">
        <v>88</v>
      </c>
      <c r="AO18" s="47" t="s">
        <v>276</v>
      </c>
      <c r="AP18" s="48">
        <f>L2+(10*L4)</f>
        <v>11</v>
      </c>
    </row>
    <row r="19" spans="1:42" x14ac:dyDescent="0.2">
      <c r="A19" s="1">
        <v>13</v>
      </c>
      <c r="B19" s="8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10"/>
      <c r="R19" s="2">
        <f t="shared" si="0"/>
        <v>0</v>
      </c>
      <c r="S19" s="2">
        <f t="shared" si="1"/>
        <v>0</v>
      </c>
      <c r="V19" s="1">
        <v>13</v>
      </c>
      <c r="W19" s="56" t="s">
        <v>166</v>
      </c>
      <c r="X19" s="57" t="s">
        <v>38</v>
      </c>
      <c r="Y19" s="57" t="s">
        <v>175</v>
      </c>
      <c r="Z19" s="57" t="s">
        <v>27</v>
      </c>
      <c r="AA19" s="57" t="s">
        <v>250</v>
      </c>
      <c r="AB19" s="57" t="s">
        <v>78</v>
      </c>
      <c r="AC19" s="57" t="s">
        <v>255</v>
      </c>
      <c r="AD19" s="57" t="s">
        <v>72</v>
      </c>
      <c r="AE19" s="57" t="s">
        <v>258</v>
      </c>
      <c r="AF19" s="57" t="s">
        <v>71</v>
      </c>
      <c r="AG19" s="57" t="s">
        <v>247</v>
      </c>
      <c r="AH19" s="57" t="s">
        <v>79</v>
      </c>
      <c r="AI19" s="57" t="s">
        <v>174</v>
      </c>
      <c r="AJ19" s="57" t="s">
        <v>30</v>
      </c>
      <c r="AK19" s="57" t="s">
        <v>167</v>
      </c>
      <c r="AL19" s="58" t="s">
        <v>35</v>
      </c>
      <c r="AN19" s="46" t="s">
        <v>190</v>
      </c>
      <c r="AO19" s="47" t="s">
        <v>276</v>
      </c>
      <c r="AP19" s="48">
        <f>L2+(11*L4)</f>
        <v>12</v>
      </c>
    </row>
    <row r="20" spans="1:42" x14ac:dyDescent="0.2">
      <c r="A20" s="1">
        <v>14</v>
      </c>
      <c r="B20" s="8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10"/>
      <c r="R20" s="2">
        <f t="shared" si="0"/>
        <v>0</v>
      </c>
      <c r="S20" s="2">
        <f t="shared" si="1"/>
        <v>0</v>
      </c>
      <c r="V20" s="1">
        <v>14</v>
      </c>
      <c r="W20" s="56" t="s">
        <v>43</v>
      </c>
      <c r="X20" s="57" t="s">
        <v>160</v>
      </c>
      <c r="Y20" s="57" t="s">
        <v>52</v>
      </c>
      <c r="Z20" s="57" t="s">
        <v>149</v>
      </c>
      <c r="AA20" s="57" t="s">
        <v>120</v>
      </c>
      <c r="AB20" s="57" t="s">
        <v>208</v>
      </c>
      <c r="AC20" s="57" t="s">
        <v>125</v>
      </c>
      <c r="AD20" s="57" t="s">
        <v>202</v>
      </c>
      <c r="AE20" s="57" t="s">
        <v>128</v>
      </c>
      <c r="AF20" s="57" t="s">
        <v>201</v>
      </c>
      <c r="AG20" s="57" t="s">
        <v>117</v>
      </c>
      <c r="AH20" s="57" t="s">
        <v>209</v>
      </c>
      <c r="AI20" s="57" t="s">
        <v>51</v>
      </c>
      <c r="AJ20" s="57" t="s">
        <v>152</v>
      </c>
      <c r="AK20" s="57" t="s">
        <v>44</v>
      </c>
      <c r="AL20" s="58" t="s">
        <v>157</v>
      </c>
      <c r="AN20" s="46" t="s">
        <v>122</v>
      </c>
      <c r="AO20" s="47" t="s">
        <v>276</v>
      </c>
      <c r="AP20" s="48">
        <f>L2+(12*L4)</f>
        <v>13</v>
      </c>
    </row>
    <row r="21" spans="1:42" x14ac:dyDescent="0.2">
      <c r="A21" s="1">
        <v>15</v>
      </c>
      <c r="B21" s="8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10"/>
      <c r="R21" s="2">
        <f t="shared" si="0"/>
        <v>0</v>
      </c>
      <c r="S21" s="2">
        <f>SUMSQ(B21:Q21)</f>
        <v>0</v>
      </c>
      <c r="V21" s="1">
        <v>15</v>
      </c>
      <c r="W21" s="56" t="s">
        <v>6</v>
      </c>
      <c r="X21" s="57" t="s">
        <v>161</v>
      </c>
      <c r="Y21" s="57" t="s">
        <v>47</v>
      </c>
      <c r="Z21" s="57" t="s">
        <v>156</v>
      </c>
      <c r="AA21" s="57" t="s">
        <v>121</v>
      </c>
      <c r="AB21" s="57" t="s">
        <v>206</v>
      </c>
      <c r="AC21" s="57" t="s">
        <v>132</v>
      </c>
      <c r="AD21" s="57" t="s">
        <v>197</v>
      </c>
      <c r="AE21" s="57" t="s">
        <v>129</v>
      </c>
      <c r="AF21" s="57" t="s">
        <v>198</v>
      </c>
      <c r="AG21" s="57" t="s">
        <v>124</v>
      </c>
      <c r="AH21" s="57" t="s">
        <v>205</v>
      </c>
      <c r="AI21" s="57" t="s">
        <v>48</v>
      </c>
      <c r="AJ21" s="57" t="s">
        <v>153</v>
      </c>
      <c r="AK21" s="57" t="s">
        <v>40</v>
      </c>
      <c r="AL21" s="58" t="s">
        <v>164</v>
      </c>
      <c r="AN21" s="46" t="s">
        <v>161</v>
      </c>
      <c r="AO21" s="47" t="s">
        <v>276</v>
      </c>
      <c r="AP21" s="48">
        <f>L2+(13*L4)</f>
        <v>14</v>
      </c>
    </row>
    <row r="22" spans="1:42" x14ac:dyDescent="0.2">
      <c r="A22" s="1">
        <v>16</v>
      </c>
      <c r="B22" s="11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3"/>
      <c r="R22" s="2">
        <f t="shared" si="0"/>
        <v>0</v>
      </c>
      <c r="S22" s="2">
        <f t="shared" si="1"/>
        <v>0</v>
      </c>
      <c r="V22" s="1">
        <v>16</v>
      </c>
      <c r="W22" s="59" t="s">
        <v>171</v>
      </c>
      <c r="X22" s="60" t="s">
        <v>31</v>
      </c>
      <c r="Y22" s="60" t="s">
        <v>178</v>
      </c>
      <c r="Z22" s="60" t="s">
        <v>26</v>
      </c>
      <c r="AA22" s="60" t="s">
        <v>243</v>
      </c>
      <c r="AB22" s="60" t="s">
        <v>83</v>
      </c>
      <c r="AC22" s="60" t="s">
        <v>254</v>
      </c>
      <c r="AD22" s="60" t="s">
        <v>75</v>
      </c>
      <c r="AE22" s="60" t="s">
        <v>251</v>
      </c>
      <c r="AF22" s="60" t="s">
        <v>3</v>
      </c>
      <c r="AG22" s="60" t="s">
        <v>246</v>
      </c>
      <c r="AH22" s="60" t="s">
        <v>82</v>
      </c>
      <c r="AI22" s="60" t="s">
        <v>179</v>
      </c>
      <c r="AJ22" s="60" t="s">
        <v>23</v>
      </c>
      <c r="AK22" s="60" t="s">
        <v>170</v>
      </c>
      <c r="AL22" s="61" t="s">
        <v>34</v>
      </c>
      <c r="AN22" s="46" t="s">
        <v>251</v>
      </c>
      <c r="AO22" s="47" t="s">
        <v>276</v>
      </c>
      <c r="AP22" s="48">
        <f>L2+(14*L4)</f>
        <v>15</v>
      </c>
    </row>
    <row r="23" spans="1:42" x14ac:dyDescent="0.2">
      <c r="A23" s="3" t="s">
        <v>0</v>
      </c>
      <c r="B23" s="2">
        <f>SUM(B7:B22)</f>
        <v>0</v>
      </c>
      <c r="C23" s="2">
        <f t="shared" ref="C23:Q23" si="2">SUM(C7:C22)</f>
        <v>0</v>
      </c>
      <c r="D23" s="2">
        <f t="shared" si="2"/>
        <v>0</v>
      </c>
      <c r="E23" s="2">
        <f t="shared" si="2"/>
        <v>0</v>
      </c>
      <c r="F23" s="2">
        <f t="shared" si="2"/>
        <v>0</v>
      </c>
      <c r="G23" s="2">
        <f t="shared" si="2"/>
        <v>0</v>
      </c>
      <c r="H23" s="2">
        <f t="shared" si="2"/>
        <v>0</v>
      </c>
      <c r="I23" s="2">
        <f t="shared" si="2"/>
        <v>0</v>
      </c>
      <c r="J23" s="2">
        <f t="shared" si="2"/>
        <v>0</v>
      </c>
      <c r="K23" s="2">
        <f t="shared" si="2"/>
        <v>0</v>
      </c>
      <c r="L23" s="2">
        <f t="shared" si="2"/>
        <v>0</v>
      </c>
      <c r="M23" s="2">
        <f t="shared" si="2"/>
        <v>0</v>
      </c>
      <c r="N23" s="2">
        <f t="shared" si="2"/>
        <v>0</v>
      </c>
      <c r="O23" s="2">
        <f t="shared" si="2"/>
        <v>0</v>
      </c>
      <c r="P23" s="2">
        <f t="shared" si="2"/>
        <v>0</v>
      </c>
      <c r="Q23" s="2">
        <f t="shared" si="2"/>
        <v>0</v>
      </c>
      <c r="AN23" s="46" t="s">
        <v>24</v>
      </c>
      <c r="AO23" s="47" t="s">
        <v>276</v>
      </c>
      <c r="AP23" s="48">
        <f>L2+(15*L4)</f>
        <v>16</v>
      </c>
    </row>
    <row r="24" spans="1:42" x14ac:dyDescent="0.2">
      <c r="A24" s="3" t="s">
        <v>1</v>
      </c>
      <c r="B24" s="2">
        <f>SUMSQ(B7:B22)</f>
        <v>0</v>
      </c>
      <c r="C24" s="2">
        <f t="shared" ref="C24:Q24" si="3">SUMSQ(C7:C22)</f>
        <v>0</v>
      </c>
      <c r="D24" s="2">
        <f t="shared" si="3"/>
        <v>0</v>
      </c>
      <c r="E24" s="2">
        <f t="shared" si="3"/>
        <v>0</v>
      </c>
      <c r="F24" s="2">
        <f>SUMSQ(F7:F22)</f>
        <v>0</v>
      </c>
      <c r="G24" s="2">
        <f t="shared" si="3"/>
        <v>0</v>
      </c>
      <c r="H24" s="2">
        <f t="shared" si="3"/>
        <v>0</v>
      </c>
      <c r="I24" s="2">
        <f t="shared" si="3"/>
        <v>0</v>
      </c>
      <c r="J24" s="2">
        <f t="shared" si="3"/>
        <v>0</v>
      </c>
      <c r="K24" s="2">
        <f t="shared" si="3"/>
        <v>0</v>
      </c>
      <c r="L24" s="2">
        <f t="shared" si="3"/>
        <v>0</v>
      </c>
      <c r="M24" s="2">
        <f t="shared" si="3"/>
        <v>0</v>
      </c>
      <c r="N24" s="2">
        <f t="shared" si="3"/>
        <v>0</v>
      </c>
      <c r="O24" s="2">
        <f t="shared" si="3"/>
        <v>0</v>
      </c>
      <c r="P24" s="2">
        <f t="shared" si="3"/>
        <v>0</v>
      </c>
      <c r="Q24" s="2">
        <f t="shared" si="3"/>
        <v>0</v>
      </c>
      <c r="AN24" s="46" t="s">
        <v>154</v>
      </c>
      <c r="AO24" s="47" t="s">
        <v>276</v>
      </c>
      <c r="AP24" s="48">
        <f>L2+(16*L4)</f>
        <v>17</v>
      </c>
    </row>
    <row r="25" spans="1:42" x14ac:dyDescent="0.2">
      <c r="A25" s="3" t="s">
        <v>262</v>
      </c>
      <c r="B25" s="14">
        <f>SUMSQ(B7,C7,D7,E7,F7,G7,H7,I7,I8,H8,G8,F8,E8,D8,C8,B8)</f>
        <v>0</v>
      </c>
      <c r="C25" s="14">
        <f>SUMSQ(J7,K7,L7,M7,N7,O7,P7,Q7,Q8,P8,O8,N8,M8,L8,K8,J8)</f>
        <v>0</v>
      </c>
      <c r="D25" s="14">
        <f>SUMSQ(B9,C9,D9,E9,F9,G9,H9,I9,I10,H10,G10,F10,E10,D10,C10,B10)</f>
        <v>0</v>
      </c>
      <c r="E25" s="14">
        <f>SUMSQ(J9,K9,L9,M9,N9,O9,P9,Q9,Q10,P10,O10,N10,M10,L10,K10,J10)</f>
        <v>0</v>
      </c>
      <c r="F25" s="14">
        <f>SUMSQ(B11,C11,D11,E11,F11,G11,H11,I11,I12,H12,G12,F12,E12,D12,C12,B12)</f>
        <v>0</v>
      </c>
      <c r="G25" s="14">
        <f>SUMSQ(J11,K11,L11,M11,N11,O11,P11,Q11,Q12,P12,O12,N12,M12,L12,K12,J12)</f>
        <v>0</v>
      </c>
      <c r="H25" s="14">
        <f>SUMSQ(B13,C13,D13,E13,F13,G13,H13,I13,I14,H14,G14,F14,E14,D14,C14,B14)</f>
        <v>0</v>
      </c>
      <c r="I25" s="14">
        <f>SUMSQ(J13,K13,L13,M13,N13,O13,P13,Q13,Q14,P14,O14,N14,M14,L14,K14,J14)</f>
        <v>0</v>
      </c>
      <c r="J25" s="14">
        <f>SUMSQ(B15,C15,D15,E15,F15,G15,H15,I15,I16,H16,G16,F16,E16,D16,C16,B16)</f>
        <v>0</v>
      </c>
      <c r="K25" s="14">
        <f>SUMSQ(J15,K15,L15,M15,N15,O15,P15,Q15,Q16,P16,O16,N16,M16,L16,K16,J16)</f>
        <v>0</v>
      </c>
      <c r="L25" s="14">
        <f>SUMSQ(B17,C17,D17,E17,F17,G17,H17,I17,I18,H18,G18,F18,E18,D18,C18,B18)</f>
        <v>0</v>
      </c>
      <c r="M25" s="14">
        <f>SUMSQ(J17,K17,L17,M17,N17,O17,P17,Q17,Q18,P18,O18,N18,M18,L18,K18,J18)</f>
        <v>0</v>
      </c>
      <c r="N25" s="14">
        <f>SUMSQ(B19,C19,D19,E19,F19,G19,H19,I19,I20,H20,G20,F20,E20,D20,C20,B20)</f>
        <v>0</v>
      </c>
      <c r="O25" s="14">
        <f>SUMSQ(J19,K19,L19,M19,N19,O19,P19,Q19,Q20,P20,O20,N20,M20,L20,K20,J20)</f>
        <v>0</v>
      </c>
      <c r="P25" s="14">
        <f>SUMSQ(B21,C21,D21,E21,F21,G21,H21,I21,I22,H22,G22,F22,E22,D22,C22,B22)</f>
        <v>0</v>
      </c>
      <c r="Q25" s="14">
        <f>SUMSQ(J21,K21,L21,M21,N21,O21,P21,Q21,Q22,P22,O22,N22,M22,L22,K22,J22)</f>
        <v>0</v>
      </c>
      <c r="V25" s="3" t="s">
        <v>3</v>
      </c>
      <c r="W25" s="173" t="s">
        <v>100</v>
      </c>
      <c r="X25" s="173" t="s">
        <v>106</v>
      </c>
      <c r="Y25" s="173" t="s">
        <v>218</v>
      </c>
      <c r="Z25" s="173" t="s">
        <v>240</v>
      </c>
      <c r="AA25" s="173" t="s">
        <v>231</v>
      </c>
      <c r="AB25" s="173" t="s">
        <v>225</v>
      </c>
      <c r="AC25" s="173" t="s">
        <v>113</v>
      </c>
      <c r="AD25" s="173" t="s">
        <v>91</v>
      </c>
      <c r="AE25" s="173" t="s">
        <v>25</v>
      </c>
      <c r="AF25" s="173" t="s">
        <v>46</v>
      </c>
      <c r="AG25" s="173" t="s">
        <v>159</v>
      </c>
      <c r="AH25" s="173" t="s">
        <v>165</v>
      </c>
      <c r="AI25" s="173" t="s">
        <v>174</v>
      </c>
      <c r="AJ25" s="173" t="s">
        <v>152</v>
      </c>
      <c r="AK25" s="173" t="s">
        <v>40</v>
      </c>
      <c r="AL25" s="173" t="s">
        <v>34</v>
      </c>
      <c r="AN25" s="46" t="s">
        <v>129</v>
      </c>
      <c r="AO25" s="47" t="s">
        <v>276</v>
      </c>
      <c r="AP25" s="48">
        <f>L2+(17*L4)</f>
        <v>18</v>
      </c>
    </row>
    <row r="26" spans="1:42" x14ac:dyDescent="0.2">
      <c r="A26" s="3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V26" s="3" t="s">
        <v>4</v>
      </c>
      <c r="W26" s="173" t="s">
        <v>171</v>
      </c>
      <c r="X26" s="173" t="s">
        <v>161</v>
      </c>
      <c r="Y26" s="173" t="s">
        <v>52</v>
      </c>
      <c r="Z26" s="173" t="s">
        <v>27</v>
      </c>
      <c r="AA26" s="173" t="s">
        <v>36</v>
      </c>
      <c r="AB26" s="173" t="s">
        <v>45</v>
      </c>
      <c r="AC26" s="173" t="s">
        <v>154</v>
      </c>
      <c r="AD26" s="173" t="s">
        <v>4</v>
      </c>
      <c r="AE26" s="173" t="s">
        <v>238</v>
      </c>
      <c r="AF26" s="173" t="s">
        <v>212</v>
      </c>
      <c r="AG26" s="173" t="s">
        <v>104</v>
      </c>
      <c r="AH26" s="173" t="s">
        <v>94</v>
      </c>
      <c r="AI26" s="173" t="s">
        <v>85</v>
      </c>
      <c r="AJ26" s="173" t="s">
        <v>111</v>
      </c>
      <c r="AK26" s="173" t="s">
        <v>219</v>
      </c>
      <c r="AL26" s="173" t="s">
        <v>229</v>
      </c>
      <c r="AN26" s="46" t="s">
        <v>31</v>
      </c>
      <c r="AO26" s="47" t="s">
        <v>276</v>
      </c>
      <c r="AP26" s="48">
        <f>L2+(18*L4)</f>
        <v>19</v>
      </c>
    </row>
    <row r="27" spans="1:42" x14ac:dyDescent="0.2">
      <c r="A27" s="3" t="s">
        <v>3</v>
      </c>
      <c r="B27" s="15">
        <f>B7</f>
        <v>0</v>
      </c>
      <c r="C27" s="15">
        <f>C8</f>
        <v>0</v>
      </c>
      <c r="D27" s="15">
        <f>D9</f>
        <v>0</v>
      </c>
      <c r="E27" s="15">
        <f>E10</f>
        <v>0</v>
      </c>
      <c r="F27" s="15">
        <f>F11</f>
        <v>0</v>
      </c>
      <c r="G27" s="15">
        <f>G12</f>
        <v>0</v>
      </c>
      <c r="H27" s="15">
        <f>H13</f>
        <v>0</v>
      </c>
      <c r="I27" s="15">
        <f>I14</f>
        <v>0</v>
      </c>
      <c r="J27" s="15">
        <f>J15</f>
        <v>0</v>
      </c>
      <c r="K27" s="15">
        <f>K16</f>
        <v>0</v>
      </c>
      <c r="L27" s="15">
        <f>L17</f>
        <v>0</v>
      </c>
      <c r="M27" s="15">
        <f>M18</f>
        <v>0</v>
      </c>
      <c r="N27" s="15">
        <f>N19</f>
        <v>0</v>
      </c>
      <c r="O27" s="15">
        <f>O20</f>
        <v>0</v>
      </c>
      <c r="P27" s="15">
        <f>P21</f>
        <v>0</v>
      </c>
      <c r="Q27" s="16">
        <f>Q22</f>
        <v>0</v>
      </c>
      <c r="R27" s="2">
        <f>SUM(B27:Q27)</f>
        <v>0</v>
      </c>
      <c r="S27" s="2">
        <f>SUMSQ(B27:Q27)</f>
        <v>0</v>
      </c>
      <c r="T27" s="2">
        <f>B27^3+C27^3+D27^3+E27^3+F27^3+G27^3+H27^3+I27^3+J27^3+K27^3+L27^3+M27^3+N27^3+O27^3+P27^3+Q27^3</f>
        <v>0</v>
      </c>
      <c r="AN27" s="46" t="s">
        <v>244</v>
      </c>
      <c r="AO27" s="47" t="s">
        <v>276</v>
      </c>
      <c r="AP27" s="48">
        <f>L2+(19*L4)</f>
        <v>20</v>
      </c>
    </row>
    <row r="28" spans="1:42" x14ac:dyDescent="0.2">
      <c r="A28" s="3" t="s">
        <v>4</v>
      </c>
      <c r="B28" s="15">
        <f>B22</f>
        <v>0</v>
      </c>
      <c r="C28" s="15">
        <f>C21</f>
        <v>0</v>
      </c>
      <c r="D28" s="15">
        <f>D20</f>
        <v>0</v>
      </c>
      <c r="E28" s="15">
        <f>E19</f>
        <v>0</v>
      </c>
      <c r="F28" s="15">
        <f>F18</f>
        <v>0</v>
      </c>
      <c r="G28" s="15">
        <f>G17</f>
        <v>0</v>
      </c>
      <c r="H28" s="15">
        <f>H16</f>
        <v>0</v>
      </c>
      <c r="I28" s="15">
        <f>I15</f>
        <v>0</v>
      </c>
      <c r="J28" s="15">
        <f>J14</f>
        <v>0</v>
      </c>
      <c r="K28" s="15">
        <f>K13</f>
        <v>0</v>
      </c>
      <c r="L28" s="15">
        <f>L12</f>
        <v>0</v>
      </c>
      <c r="M28" s="15">
        <f>M11</f>
        <v>0</v>
      </c>
      <c r="N28" s="15">
        <f>N10</f>
        <v>0</v>
      </c>
      <c r="O28" s="15">
        <f>O9</f>
        <v>0</v>
      </c>
      <c r="P28" s="15">
        <f>P8</f>
        <v>0</v>
      </c>
      <c r="Q28" s="16">
        <f>Q7</f>
        <v>0</v>
      </c>
      <c r="R28" s="2">
        <f>SUM(B28:Q28)</f>
        <v>0</v>
      </c>
      <c r="S28" s="2">
        <f>SUMSQ(B28:Q28)</f>
        <v>0</v>
      </c>
      <c r="T28" s="2">
        <f>B28^3+C28^3+D28^3+E28^3+F28^3+G28^3+H28^3+I28^3+J28^3+K28^3+L28^3+M28^3+N28^3+O28^3+P28^3+Q28^3</f>
        <v>0</v>
      </c>
      <c r="AN28" s="46" t="s">
        <v>68</v>
      </c>
      <c r="AO28" s="47" t="s">
        <v>276</v>
      </c>
      <c r="AP28" s="48">
        <f>L2+(20*L4)</f>
        <v>21</v>
      </c>
    </row>
    <row r="29" spans="1:42" x14ac:dyDescent="0.2">
      <c r="AN29" s="46" t="s">
        <v>218</v>
      </c>
      <c r="AO29" s="47" t="s">
        <v>276</v>
      </c>
      <c r="AP29" s="48">
        <f>L2+(21*L4)</f>
        <v>22</v>
      </c>
    </row>
    <row r="30" spans="1:42" x14ac:dyDescent="0.2">
      <c r="A30" s="3" t="s">
        <v>259</v>
      </c>
      <c r="B30" s="1"/>
      <c r="I30" s="62" t="s">
        <v>303</v>
      </c>
      <c r="AD30" s="62" t="s">
        <v>297</v>
      </c>
      <c r="AN30" s="46" t="s">
        <v>183</v>
      </c>
      <c r="AO30" s="47" t="s">
        <v>276</v>
      </c>
      <c r="AP30" s="48">
        <f>L2+(22*L4)</f>
        <v>23</v>
      </c>
    </row>
    <row r="31" spans="1:42" x14ac:dyDescent="0.2">
      <c r="A31" s="1">
        <v>1</v>
      </c>
      <c r="B31" s="5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7"/>
      <c r="R31" s="2">
        <f>SUM(B31:Q31)</f>
        <v>0</v>
      </c>
      <c r="S31" s="2">
        <f>SUMSQ(B31:Q31)</f>
        <v>0</v>
      </c>
      <c r="V31" s="1">
        <v>1</v>
      </c>
      <c r="W31" s="53" t="s">
        <v>83</v>
      </c>
      <c r="X31" s="54" t="s">
        <v>243</v>
      </c>
      <c r="Y31" s="54" t="s">
        <v>75</v>
      </c>
      <c r="Z31" s="54" t="s">
        <v>254</v>
      </c>
      <c r="AA31" s="54" t="s">
        <v>31</v>
      </c>
      <c r="AB31" s="54" t="s">
        <v>171</v>
      </c>
      <c r="AC31" s="54" t="s">
        <v>26</v>
      </c>
      <c r="AD31" s="54" t="s">
        <v>178</v>
      </c>
      <c r="AE31" s="54" t="s">
        <v>23</v>
      </c>
      <c r="AF31" s="54" t="s">
        <v>179</v>
      </c>
      <c r="AG31" s="54" t="s">
        <v>34</v>
      </c>
      <c r="AH31" s="54" t="s">
        <v>170</v>
      </c>
      <c r="AI31" s="54" t="s">
        <v>3</v>
      </c>
      <c r="AJ31" s="54" t="s">
        <v>251</v>
      </c>
      <c r="AK31" s="54" t="s">
        <v>82</v>
      </c>
      <c r="AL31" s="55" t="s">
        <v>246</v>
      </c>
      <c r="AN31" s="46" t="s">
        <v>95</v>
      </c>
      <c r="AO31" s="47" t="s">
        <v>276</v>
      </c>
      <c r="AP31" s="48">
        <f>L2+(23*L4)</f>
        <v>24</v>
      </c>
    </row>
    <row r="32" spans="1:42" x14ac:dyDescent="0.2">
      <c r="A32" s="1">
        <v>2</v>
      </c>
      <c r="B32" s="8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10"/>
      <c r="R32" s="2">
        <f t="shared" ref="R32:R46" si="4">SUM(B32:Q32)</f>
        <v>0</v>
      </c>
      <c r="S32" s="2">
        <f t="shared" ref="S32:S46" si="5">SUMSQ(B32:Q32)</f>
        <v>0</v>
      </c>
      <c r="V32" s="1">
        <v>2</v>
      </c>
      <c r="W32" s="56" t="s">
        <v>206</v>
      </c>
      <c r="X32" s="57" t="s">
        <v>121</v>
      </c>
      <c r="Y32" s="57" t="s">
        <v>197</v>
      </c>
      <c r="Z32" s="57" t="s">
        <v>132</v>
      </c>
      <c r="AA32" s="57" t="s">
        <v>161</v>
      </c>
      <c r="AB32" s="57" t="s">
        <v>6</v>
      </c>
      <c r="AC32" s="57" t="s">
        <v>156</v>
      </c>
      <c r="AD32" s="57" t="s">
        <v>47</v>
      </c>
      <c r="AE32" s="57" t="s">
        <v>153</v>
      </c>
      <c r="AF32" s="57" t="s">
        <v>48</v>
      </c>
      <c r="AG32" s="57" t="s">
        <v>164</v>
      </c>
      <c r="AH32" s="57" t="s">
        <v>40</v>
      </c>
      <c r="AI32" s="57" t="s">
        <v>198</v>
      </c>
      <c r="AJ32" s="57" t="s">
        <v>129</v>
      </c>
      <c r="AK32" s="57" t="s">
        <v>205</v>
      </c>
      <c r="AL32" s="58" t="s">
        <v>124</v>
      </c>
      <c r="AN32" s="46" t="s">
        <v>80</v>
      </c>
      <c r="AO32" s="47" t="s">
        <v>276</v>
      </c>
      <c r="AP32" s="48">
        <f>L2+(24*L4)</f>
        <v>25</v>
      </c>
    </row>
    <row r="33" spans="1:42" x14ac:dyDescent="0.2">
      <c r="A33" s="1">
        <v>3</v>
      </c>
      <c r="B33" s="8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10"/>
      <c r="R33" s="2">
        <f t="shared" si="4"/>
        <v>0</v>
      </c>
      <c r="S33" s="2">
        <f t="shared" si="5"/>
        <v>0</v>
      </c>
      <c r="V33" s="1">
        <v>3</v>
      </c>
      <c r="W33" s="56" t="s">
        <v>208</v>
      </c>
      <c r="X33" s="57" t="s">
        <v>120</v>
      </c>
      <c r="Y33" s="57" t="s">
        <v>202</v>
      </c>
      <c r="Z33" s="57" t="s">
        <v>125</v>
      </c>
      <c r="AA33" s="57" t="s">
        <v>160</v>
      </c>
      <c r="AB33" s="57" t="s">
        <v>43</v>
      </c>
      <c r="AC33" s="57" t="s">
        <v>149</v>
      </c>
      <c r="AD33" s="57" t="s">
        <v>52</v>
      </c>
      <c r="AE33" s="57" t="s">
        <v>152</v>
      </c>
      <c r="AF33" s="57" t="s">
        <v>51</v>
      </c>
      <c r="AG33" s="57" t="s">
        <v>157</v>
      </c>
      <c r="AH33" s="57" t="s">
        <v>44</v>
      </c>
      <c r="AI33" s="57" t="s">
        <v>201</v>
      </c>
      <c r="AJ33" s="57" t="s">
        <v>128</v>
      </c>
      <c r="AK33" s="57" t="s">
        <v>209</v>
      </c>
      <c r="AL33" s="58" t="s">
        <v>117</v>
      </c>
      <c r="AN33" s="46" t="s">
        <v>167</v>
      </c>
      <c r="AO33" s="47" t="s">
        <v>276</v>
      </c>
      <c r="AP33" s="48">
        <f>L2+(25*L4)</f>
        <v>26</v>
      </c>
    </row>
    <row r="34" spans="1:42" x14ac:dyDescent="0.2">
      <c r="A34" s="1">
        <v>4</v>
      </c>
      <c r="B34" s="8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10"/>
      <c r="R34" s="2">
        <f t="shared" si="4"/>
        <v>0</v>
      </c>
      <c r="S34" s="2">
        <f t="shared" si="5"/>
        <v>0</v>
      </c>
      <c r="V34" s="1">
        <v>4</v>
      </c>
      <c r="W34" s="56" t="s">
        <v>78</v>
      </c>
      <c r="X34" s="57" t="s">
        <v>250</v>
      </c>
      <c r="Y34" s="57" t="s">
        <v>72</v>
      </c>
      <c r="Z34" s="57" t="s">
        <v>255</v>
      </c>
      <c r="AA34" s="57" t="s">
        <v>38</v>
      </c>
      <c r="AB34" s="57" t="s">
        <v>166</v>
      </c>
      <c r="AC34" s="57" t="s">
        <v>27</v>
      </c>
      <c r="AD34" s="57" t="s">
        <v>175</v>
      </c>
      <c r="AE34" s="57" t="s">
        <v>30</v>
      </c>
      <c r="AF34" s="57" t="s">
        <v>174</v>
      </c>
      <c r="AG34" s="57" t="s">
        <v>35</v>
      </c>
      <c r="AH34" s="57" t="s">
        <v>167</v>
      </c>
      <c r="AI34" s="57" t="s">
        <v>71</v>
      </c>
      <c r="AJ34" s="57" t="s">
        <v>258</v>
      </c>
      <c r="AK34" s="57" t="s">
        <v>79</v>
      </c>
      <c r="AL34" s="58" t="s">
        <v>247</v>
      </c>
      <c r="AN34" s="46" t="s">
        <v>202</v>
      </c>
      <c r="AO34" s="47" t="s">
        <v>276</v>
      </c>
      <c r="AP34" s="48">
        <f>L2+(26*L4)</f>
        <v>27</v>
      </c>
    </row>
    <row r="35" spans="1:42" x14ac:dyDescent="0.2">
      <c r="A35" s="1">
        <v>5</v>
      </c>
      <c r="B35" s="8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10"/>
      <c r="R35" s="2">
        <f t="shared" si="4"/>
        <v>0</v>
      </c>
      <c r="S35" s="2">
        <f t="shared" si="5"/>
        <v>0</v>
      </c>
      <c r="V35" s="1">
        <v>5</v>
      </c>
      <c r="W35" s="56" t="s">
        <v>168</v>
      </c>
      <c r="X35" s="57" t="s">
        <v>36</v>
      </c>
      <c r="Y35" s="57" t="s">
        <v>173</v>
      </c>
      <c r="Z35" s="57" t="s">
        <v>29</v>
      </c>
      <c r="AA35" s="57" t="s">
        <v>248</v>
      </c>
      <c r="AB35" s="57" t="s">
        <v>80</v>
      </c>
      <c r="AC35" s="57" t="s">
        <v>257</v>
      </c>
      <c r="AD35" s="57" t="s">
        <v>70</v>
      </c>
      <c r="AE35" s="57" t="s">
        <v>256</v>
      </c>
      <c r="AF35" s="57" t="s">
        <v>73</v>
      </c>
      <c r="AG35" s="57" t="s">
        <v>249</v>
      </c>
      <c r="AH35" s="57" t="s">
        <v>77</v>
      </c>
      <c r="AI35" s="57" t="s">
        <v>176</v>
      </c>
      <c r="AJ35" s="57" t="s">
        <v>28</v>
      </c>
      <c r="AK35" s="57" t="s">
        <v>165</v>
      </c>
      <c r="AL35" s="58" t="s">
        <v>37</v>
      </c>
      <c r="AN35" s="46" t="s">
        <v>53</v>
      </c>
      <c r="AO35" s="47" t="s">
        <v>276</v>
      </c>
      <c r="AP35" s="48">
        <f>L2+(27*L4)</f>
        <v>28</v>
      </c>
    </row>
    <row r="36" spans="1:42" x14ac:dyDescent="0.2">
      <c r="A36" s="1">
        <v>6</v>
      </c>
      <c r="B36" s="8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10"/>
      <c r="R36" s="2">
        <f t="shared" si="4"/>
        <v>0</v>
      </c>
      <c r="S36" s="2">
        <f t="shared" si="5"/>
        <v>0</v>
      </c>
      <c r="V36" s="1">
        <v>6</v>
      </c>
      <c r="W36" s="56" t="s">
        <v>45</v>
      </c>
      <c r="X36" s="57" t="s">
        <v>158</v>
      </c>
      <c r="Y36" s="57" t="s">
        <v>50</v>
      </c>
      <c r="Z36" s="57" t="s">
        <v>151</v>
      </c>
      <c r="AA36" s="57" t="s">
        <v>118</v>
      </c>
      <c r="AB36" s="57" t="s">
        <v>210</v>
      </c>
      <c r="AC36" s="57" t="s">
        <v>127</v>
      </c>
      <c r="AD36" s="57" t="s">
        <v>200</v>
      </c>
      <c r="AE36" s="57" t="s">
        <v>126</v>
      </c>
      <c r="AF36" s="57" t="s">
        <v>203</v>
      </c>
      <c r="AG36" s="57" t="s">
        <v>119</v>
      </c>
      <c r="AH36" s="57" t="s">
        <v>207</v>
      </c>
      <c r="AI36" s="57" t="s">
        <v>53</v>
      </c>
      <c r="AJ36" s="57" t="s">
        <v>150</v>
      </c>
      <c r="AK36" s="57" t="s">
        <v>42</v>
      </c>
      <c r="AL36" s="58" t="s">
        <v>159</v>
      </c>
      <c r="AN36" s="46" t="s">
        <v>227</v>
      </c>
      <c r="AO36" s="47" t="s">
        <v>276</v>
      </c>
      <c r="AP36" s="48">
        <f>L2+(28*L4)</f>
        <v>29</v>
      </c>
    </row>
    <row r="37" spans="1:42" x14ac:dyDescent="0.2">
      <c r="A37" s="1">
        <v>7</v>
      </c>
      <c r="B37" s="8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10"/>
      <c r="R37" s="2">
        <f t="shared" si="4"/>
        <v>0</v>
      </c>
      <c r="S37" s="2">
        <f t="shared" si="5"/>
        <v>0</v>
      </c>
      <c r="V37" s="1">
        <v>7</v>
      </c>
      <c r="W37" s="56" t="s">
        <v>39</v>
      </c>
      <c r="X37" s="57" t="s">
        <v>163</v>
      </c>
      <c r="Y37" s="57" t="s">
        <v>49</v>
      </c>
      <c r="Z37" s="57" t="s">
        <v>154</v>
      </c>
      <c r="AA37" s="57" t="s">
        <v>123</v>
      </c>
      <c r="AB37" s="57" t="s">
        <v>204</v>
      </c>
      <c r="AC37" s="57" t="s">
        <v>130</v>
      </c>
      <c r="AD37" s="57" t="s">
        <v>199</v>
      </c>
      <c r="AE37" s="57" t="s">
        <v>131</v>
      </c>
      <c r="AF37" s="57" t="s">
        <v>196</v>
      </c>
      <c r="AG37" s="57" t="s">
        <v>122</v>
      </c>
      <c r="AH37" s="57" t="s">
        <v>5</v>
      </c>
      <c r="AI37" s="57" t="s">
        <v>46</v>
      </c>
      <c r="AJ37" s="57" t="s">
        <v>155</v>
      </c>
      <c r="AK37" s="57" t="s">
        <v>41</v>
      </c>
      <c r="AL37" s="58" t="s">
        <v>162</v>
      </c>
      <c r="AN37" s="46" t="s">
        <v>16</v>
      </c>
      <c r="AO37" s="47" t="s">
        <v>276</v>
      </c>
      <c r="AP37" s="48">
        <f>L2+(29*L4)</f>
        <v>30</v>
      </c>
    </row>
    <row r="38" spans="1:42" x14ac:dyDescent="0.2">
      <c r="A38" s="1">
        <v>8</v>
      </c>
      <c r="B38" s="8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10"/>
      <c r="R38" s="2">
        <f t="shared" si="4"/>
        <v>0</v>
      </c>
      <c r="S38" s="2">
        <f t="shared" si="5"/>
        <v>0</v>
      </c>
      <c r="V38" s="1">
        <v>8</v>
      </c>
      <c r="W38" s="56" t="s">
        <v>169</v>
      </c>
      <c r="X38" s="57" t="s">
        <v>33</v>
      </c>
      <c r="Y38" s="57" t="s">
        <v>4</v>
      </c>
      <c r="Z38" s="57" t="s">
        <v>24</v>
      </c>
      <c r="AA38" s="57" t="s">
        <v>245</v>
      </c>
      <c r="AB38" s="57" t="s">
        <v>81</v>
      </c>
      <c r="AC38" s="57" t="s">
        <v>252</v>
      </c>
      <c r="AD38" s="57" t="s">
        <v>76</v>
      </c>
      <c r="AE38" s="57" t="s">
        <v>253</v>
      </c>
      <c r="AF38" s="57" t="s">
        <v>74</v>
      </c>
      <c r="AG38" s="57" t="s">
        <v>244</v>
      </c>
      <c r="AH38" s="57" t="s">
        <v>84</v>
      </c>
      <c r="AI38" s="57" t="s">
        <v>177</v>
      </c>
      <c r="AJ38" s="57" t="s">
        <v>25</v>
      </c>
      <c r="AK38" s="57" t="s">
        <v>172</v>
      </c>
      <c r="AL38" s="58" t="s">
        <v>32</v>
      </c>
      <c r="AN38" s="46" t="s">
        <v>114</v>
      </c>
      <c r="AO38" s="47" t="s">
        <v>276</v>
      </c>
      <c r="AP38" s="48">
        <f>L2+(30*L4)</f>
        <v>31</v>
      </c>
    </row>
    <row r="39" spans="1:42" x14ac:dyDescent="0.2">
      <c r="A39" s="1">
        <v>9</v>
      </c>
      <c r="B39" s="8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10"/>
      <c r="R39" s="2">
        <f t="shared" si="4"/>
        <v>0</v>
      </c>
      <c r="S39" s="2">
        <f t="shared" si="5"/>
        <v>0</v>
      </c>
      <c r="V39" s="1">
        <v>9</v>
      </c>
      <c r="W39" s="56" t="s">
        <v>98</v>
      </c>
      <c r="X39" s="57" t="s">
        <v>230</v>
      </c>
      <c r="Y39" s="57" t="s">
        <v>91</v>
      </c>
      <c r="Z39" s="57" t="s">
        <v>235</v>
      </c>
      <c r="AA39" s="57" t="s">
        <v>18</v>
      </c>
      <c r="AB39" s="57" t="s">
        <v>185</v>
      </c>
      <c r="AC39" s="57" t="s">
        <v>7</v>
      </c>
      <c r="AD39" s="57" t="s">
        <v>194</v>
      </c>
      <c r="AE39" s="57" t="s">
        <v>10</v>
      </c>
      <c r="AF39" s="57" t="s">
        <v>193</v>
      </c>
      <c r="AG39" s="57" t="s">
        <v>15</v>
      </c>
      <c r="AH39" s="57" t="s">
        <v>186</v>
      </c>
      <c r="AI39" s="57" t="s">
        <v>90</v>
      </c>
      <c r="AJ39" s="57" t="s">
        <v>238</v>
      </c>
      <c r="AK39" s="57" t="s">
        <v>99</v>
      </c>
      <c r="AL39" s="58" t="s">
        <v>227</v>
      </c>
      <c r="AN39" s="46" t="s">
        <v>137</v>
      </c>
      <c r="AO39" s="47" t="s">
        <v>276</v>
      </c>
      <c r="AP39" s="48">
        <f>L2+(31*L4)</f>
        <v>32</v>
      </c>
    </row>
    <row r="40" spans="1:42" x14ac:dyDescent="0.2">
      <c r="A40" s="1">
        <v>10</v>
      </c>
      <c r="B40" s="8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10"/>
      <c r="R40" s="2">
        <f t="shared" si="4"/>
        <v>0</v>
      </c>
      <c r="S40" s="2">
        <f t="shared" si="5"/>
        <v>0</v>
      </c>
      <c r="V40" s="1">
        <v>10</v>
      </c>
      <c r="W40" s="56" t="s">
        <v>220</v>
      </c>
      <c r="X40" s="57" t="s">
        <v>108</v>
      </c>
      <c r="Y40" s="57" t="s">
        <v>213</v>
      </c>
      <c r="Z40" s="57" t="s">
        <v>113</v>
      </c>
      <c r="AA40" s="57" t="s">
        <v>148</v>
      </c>
      <c r="AB40" s="57" t="s">
        <v>55</v>
      </c>
      <c r="AC40" s="57" t="s">
        <v>137</v>
      </c>
      <c r="AD40" s="57" t="s">
        <v>64</v>
      </c>
      <c r="AE40" s="57" t="s">
        <v>140</v>
      </c>
      <c r="AF40" s="57" t="s">
        <v>63</v>
      </c>
      <c r="AG40" s="57" t="s">
        <v>145</v>
      </c>
      <c r="AH40" s="57" t="s">
        <v>56</v>
      </c>
      <c r="AI40" s="57" t="s">
        <v>212</v>
      </c>
      <c r="AJ40" s="57" t="s">
        <v>116</v>
      </c>
      <c r="AK40" s="57" t="s">
        <v>221</v>
      </c>
      <c r="AL40" s="58" t="s">
        <v>105</v>
      </c>
      <c r="AN40" s="46" t="s">
        <v>214</v>
      </c>
      <c r="AO40" s="47" t="s">
        <v>276</v>
      </c>
      <c r="AP40" s="48">
        <f>L2+(32*L4)</f>
        <v>33</v>
      </c>
    </row>
    <row r="41" spans="1:42" x14ac:dyDescent="0.2">
      <c r="A41" s="1">
        <v>11</v>
      </c>
      <c r="B41" s="8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10"/>
      <c r="R41" s="2">
        <f t="shared" si="4"/>
        <v>0</v>
      </c>
      <c r="S41" s="2">
        <f t="shared" si="5"/>
        <v>0</v>
      </c>
      <c r="V41" s="1">
        <v>11</v>
      </c>
      <c r="W41" s="56" t="s">
        <v>225</v>
      </c>
      <c r="X41" s="57" t="s">
        <v>101</v>
      </c>
      <c r="Y41" s="57" t="s">
        <v>216</v>
      </c>
      <c r="Z41" s="57" t="s">
        <v>112</v>
      </c>
      <c r="AA41" s="57" t="s">
        <v>141</v>
      </c>
      <c r="AB41" s="57" t="s">
        <v>60</v>
      </c>
      <c r="AC41" s="57" t="s">
        <v>136</v>
      </c>
      <c r="AD41" s="57" t="s">
        <v>67</v>
      </c>
      <c r="AE41" s="57" t="s">
        <v>133</v>
      </c>
      <c r="AF41" s="57" t="s">
        <v>68</v>
      </c>
      <c r="AG41" s="57" t="s">
        <v>144</v>
      </c>
      <c r="AH41" s="57" t="s">
        <v>59</v>
      </c>
      <c r="AI41" s="57" t="s">
        <v>217</v>
      </c>
      <c r="AJ41" s="57" t="s">
        <v>109</v>
      </c>
      <c r="AK41" s="57" t="s">
        <v>224</v>
      </c>
      <c r="AL41" s="58" t="s">
        <v>104</v>
      </c>
      <c r="AN41" s="46" t="s">
        <v>64</v>
      </c>
      <c r="AO41" s="47" t="s">
        <v>276</v>
      </c>
      <c r="AP41" s="48">
        <f>L2+(33*L4)</f>
        <v>34</v>
      </c>
    </row>
    <row r="42" spans="1:42" x14ac:dyDescent="0.2">
      <c r="A42" s="1">
        <v>12</v>
      </c>
      <c r="B42" s="8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10"/>
      <c r="R42" s="2">
        <f t="shared" si="4"/>
        <v>0</v>
      </c>
      <c r="S42" s="2">
        <f t="shared" si="5"/>
        <v>0</v>
      </c>
      <c r="V42" s="1">
        <v>12</v>
      </c>
      <c r="W42" s="56" t="s">
        <v>95</v>
      </c>
      <c r="X42" s="57" t="s">
        <v>231</v>
      </c>
      <c r="Y42" s="57" t="s">
        <v>86</v>
      </c>
      <c r="Z42" s="57" t="s">
        <v>242</v>
      </c>
      <c r="AA42" s="57" t="s">
        <v>19</v>
      </c>
      <c r="AB42" s="57" t="s">
        <v>182</v>
      </c>
      <c r="AC42" s="57" t="s">
        <v>14</v>
      </c>
      <c r="AD42" s="57" t="s">
        <v>189</v>
      </c>
      <c r="AE42" s="57" t="s">
        <v>11</v>
      </c>
      <c r="AF42" s="57" t="s">
        <v>190</v>
      </c>
      <c r="AG42" s="57" t="s">
        <v>22</v>
      </c>
      <c r="AH42" s="57" t="s">
        <v>181</v>
      </c>
      <c r="AI42" s="57" t="s">
        <v>87</v>
      </c>
      <c r="AJ42" s="57" t="s">
        <v>239</v>
      </c>
      <c r="AK42" s="57" t="s">
        <v>94</v>
      </c>
      <c r="AL42" s="58" t="s">
        <v>234</v>
      </c>
      <c r="AN42" s="46" t="s">
        <v>99</v>
      </c>
      <c r="AO42" s="47" t="s">
        <v>276</v>
      </c>
      <c r="AP42" s="48">
        <f>L2+(34*L4)</f>
        <v>35</v>
      </c>
    </row>
    <row r="43" spans="1:42" x14ac:dyDescent="0.2">
      <c r="A43" s="1">
        <v>13</v>
      </c>
      <c r="B43" s="8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10"/>
      <c r="R43" s="2">
        <f t="shared" si="4"/>
        <v>0</v>
      </c>
      <c r="S43" s="2">
        <f t="shared" si="5"/>
        <v>0</v>
      </c>
      <c r="V43" s="1">
        <v>13</v>
      </c>
      <c r="W43" s="56" t="s">
        <v>180</v>
      </c>
      <c r="X43" s="57" t="s">
        <v>21</v>
      </c>
      <c r="Y43" s="57" t="s">
        <v>191</v>
      </c>
      <c r="Z43" s="57" t="s">
        <v>12</v>
      </c>
      <c r="AA43" s="57" t="s">
        <v>233</v>
      </c>
      <c r="AB43" s="57" t="s">
        <v>93</v>
      </c>
      <c r="AC43" s="57" t="s">
        <v>240</v>
      </c>
      <c r="AD43" s="57" t="s">
        <v>88</v>
      </c>
      <c r="AE43" s="57" t="s">
        <v>241</v>
      </c>
      <c r="AF43" s="57" t="s">
        <v>85</v>
      </c>
      <c r="AG43" s="57" t="s">
        <v>232</v>
      </c>
      <c r="AH43" s="57" t="s">
        <v>96</v>
      </c>
      <c r="AI43" s="57" t="s">
        <v>188</v>
      </c>
      <c r="AJ43" s="57" t="s">
        <v>13</v>
      </c>
      <c r="AK43" s="57" t="s">
        <v>183</v>
      </c>
      <c r="AL43" s="58" t="s">
        <v>20</v>
      </c>
      <c r="AN43" s="46" t="s">
        <v>187</v>
      </c>
      <c r="AO43" s="47" t="s">
        <v>276</v>
      </c>
      <c r="AP43" s="48">
        <f>L2+(35*L4)</f>
        <v>36</v>
      </c>
    </row>
    <row r="44" spans="1:42" x14ac:dyDescent="0.2">
      <c r="A44" s="1">
        <v>14</v>
      </c>
      <c r="B44" s="8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10"/>
      <c r="R44" s="2">
        <f t="shared" si="4"/>
        <v>0</v>
      </c>
      <c r="S44" s="2">
        <f t="shared" si="5"/>
        <v>0</v>
      </c>
      <c r="V44" s="1">
        <v>14</v>
      </c>
      <c r="W44" s="56" t="s">
        <v>58</v>
      </c>
      <c r="X44" s="57" t="s">
        <v>143</v>
      </c>
      <c r="Y44" s="57" t="s">
        <v>69</v>
      </c>
      <c r="Z44" s="57" t="s">
        <v>134</v>
      </c>
      <c r="AA44" s="57" t="s">
        <v>103</v>
      </c>
      <c r="AB44" s="57" t="s">
        <v>223</v>
      </c>
      <c r="AC44" s="57" t="s">
        <v>110</v>
      </c>
      <c r="AD44" s="57" t="s">
        <v>218</v>
      </c>
      <c r="AE44" s="57" t="s">
        <v>111</v>
      </c>
      <c r="AF44" s="57" t="s">
        <v>215</v>
      </c>
      <c r="AG44" s="57" t="s">
        <v>102</v>
      </c>
      <c r="AH44" s="57" t="s">
        <v>226</v>
      </c>
      <c r="AI44" s="57" t="s">
        <v>66</v>
      </c>
      <c r="AJ44" s="57" t="s">
        <v>135</v>
      </c>
      <c r="AK44" s="57" t="s">
        <v>61</v>
      </c>
      <c r="AL44" s="58" t="s">
        <v>142</v>
      </c>
      <c r="AN44" s="46" t="s">
        <v>125</v>
      </c>
      <c r="AO44" s="47" t="s">
        <v>276</v>
      </c>
      <c r="AP44" s="48">
        <f>L2+(36*L4)</f>
        <v>37</v>
      </c>
    </row>
    <row r="45" spans="1:42" x14ac:dyDescent="0.2">
      <c r="A45" s="1">
        <v>15</v>
      </c>
      <c r="B45" s="8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10"/>
      <c r="R45" s="2">
        <f t="shared" si="4"/>
        <v>0</v>
      </c>
      <c r="S45" s="2">
        <f t="shared" si="5"/>
        <v>0</v>
      </c>
      <c r="V45" s="1">
        <v>15</v>
      </c>
      <c r="W45" s="56" t="s">
        <v>57</v>
      </c>
      <c r="X45" s="57" t="s">
        <v>146</v>
      </c>
      <c r="Y45" s="57" t="s">
        <v>62</v>
      </c>
      <c r="Z45" s="57" t="s">
        <v>139</v>
      </c>
      <c r="AA45" s="57" t="s">
        <v>106</v>
      </c>
      <c r="AB45" s="57" t="s">
        <v>222</v>
      </c>
      <c r="AC45" s="57" t="s">
        <v>115</v>
      </c>
      <c r="AD45" s="57" t="s">
        <v>211</v>
      </c>
      <c r="AE45" s="57" t="s">
        <v>114</v>
      </c>
      <c r="AF45" s="57" t="s">
        <v>214</v>
      </c>
      <c r="AG45" s="57" t="s">
        <v>107</v>
      </c>
      <c r="AH45" s="57" t="s">
        <v>219</v>
      </c>
      <c r="AI45" s="57" t="s">
        <v>65</v>
      </c>
      <c r="AJ45" s="57" t="s">
        <v>138</v>
      </c>
      <c r="AK45" s="57" t="s">
        <v>54</v>
      </c>
      <c r="AL45" s="58" t="s">
        <v>147</v>
      </c>
      <c r="AN45" s="46" t="s">
        <v>150</v>
      </c>
      <c r="AO45" s="47" t="s">
        <v>276</v>
      </c>
      <c r="AP45" s="48">
        <f>L2+(37*L4)</f>
        <v>38</v>
      </c>
    </row>
    <row r="46" spans="1:42" x14ac:dyDescent="0.2">
      <c r="A46" s="1">
        <v>16</v>
      </c>
      <c r="B46" s="11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3"/>
      <c r="R46" s="2">
        <f t="shared" si="4"/>
        <v>0</v>
      </c>
      <c r="S46" s="2">
        <f t="shared" si="5"/>
        <v>0</v>
      </c>
      <c r="V46" s="1">
        <v>16</v>
      </c>
      <c r="W46" s="59" t="s">
        <v>187</v>
      </c>
      <c r="X46" s="60" t="s">
        <v>16</v>
      </c>
      <c r="Y46" s="60" t="s">
        <v>192</v>
      </c>
      <c r="Z46" s="60" t="s">
        <v>9</v>
      </c>
      <c r="AA46" s="60" t="s">
        <v>228</v>
      </c>
      <c r="AB46" s="60" t="s">
        <v>100</v>
      </c>
      <c r="AC46" s="60" t="s">
        <v>237</v>
      </c>
      <c r="AD46" s="60" t="s">
        <v>89</v>
      </c>
      <c r="AE46" s="60" t="s">
        <v>236</v>
      </c>
      <c r="AF46" s="60" t="s">
        <v>92</v>
      </c>
      <c r="AG46" s="60" t="s">
        <v>229</v>
      </c>
      <c r="AH46" s="60" t="s">
        <v>97</v>
      </c>
      <c r="AI46" s="60" t="s">
        <v>195</v>
      </c>
      <c r="AJ46" s="60" t="s">
        <v>8</v>
      </c>
      <c r="AK46" s="60" t="s">
        <v>184</v>
      </c>
      <c r="AL46" s="61" t="s">
        <v>17</v>
      </c>
      <c r="AN46" s="46" t="s">
        <v>248</v>
      </c>
      <c r="AO46" s="47" t="s">
        <v>276</v>
      </c>
      <c r="AP46" s="48">
        <f>L2+(38*L4)</f>
        <v>39</v>
      </c>
    </row>
    <row r="47" spans="1:42" x14ac:dyDescent="0.2">
      <c r="A47" s="3" t="s">
        <v>0</v>
      </c>
      <c r="B47" s="2">
        <f>SUM(B31:B46)</f>
        <v>0</v>
      </c>
      <c r="C47" s="2">
        <f t="shared" ref="C47:Q47" si="6">SUM(C31:C46)</f>
        <v>0</v>
      </c>
      <c r="D47" s="2">
        <f t="shared" si="6"/>
        <v>0</v>
      </c>
      <c r="E47" s="2">
        <f t="shared" si="6"/>
        <v>0</v>
      </c>
      <c r="F47" s="2">
        <f t="shared" si="6"/>
        <v>0</v>
      </c>
      <c r="G47" s="2">
        <f t="shared" si="6"/>
        <v>0</v>
      </c>
      <c r="H47" s="2">
        <f t="shared" si="6"/>
        <v>0</v>
      </c>
      <c r="I47" s="2">
        <f t="shared" si="6"/>
        <v>0</v>
      </c>
      <c r="J47" s="2">
        <f t="shared" si="6"/>
        <v>0</v>
      </c>
      <c r="K47" s="2">
        <f t="shared" si="6"/>
        <v>0</v>
      </c>
      <c r="L47" s="2">
        <f t="shared" si="6"/>
        <v>0</v>
      </c>
      <c r="M47" s="2">
        <f t="shared" si="6"/>
        <v>0</v>
      </c>
      <c r="N47" s="2">
        <f t="shared" si="6"/>
        <v>0</v>
      </c>
      <c r="O47" s="2">
        <f t="shared" si="6"/>
        <v>0</v>
      </c>
      <c r="P47" s="2">
        <f t="shared" si="6"/>
        <v>0</v>
      </c>
      <c r="Q47" s="2">
        <f t="shared" si="6"/>
        <v>0</v>
      </c>
      <c r="AN47" s="46" t="s">
        <v>35</v>
      </c>
      <c r="AO47" s="47" t="s">
        <v>276</v>
      </c>
      <c r="AP47" s="48">
        <f>L2+(39*L4)</f>
        <v>40</v>
      </c>
    </row>
    <row r="48" spans="1:42" x14ac:dyDescent="0.2">
      <c r="A48" s="3" t="s">
        <v>1</v>
      </c>
      <c r="B48" s="2">
        <f>SUMSQ(B31:B46)</f>
        <v>0</v>
      </c>
      <c r="C48" s="2">
        <f t="shared" ref="C48:E48" si="7">SUMSQ(C31:C46)</f>
        <v>0</v>
      </c>
      <c r="D48" s="2">
        <f t="shared" si="7"/>
        <v>0</v>
      </c>
      <c r="E48" s="2">
        <f t="shared" si="7"/>
        <v>0</v>
      </c>
      <c r="F48" s="2">
        <f>SUMSQ(F31:F46)</f>
        <v>0</v>
      </c>
      <c r="G48" s="2">
        <f t="shared" ref="G48:Q48" si="8">SUMSQ(G31:G46)</f>
        <v>0</v>
      </c>
      <c r="H48" s="2">
        <f t="shared" si="8"/>
        <v>0</v>
      </c>
      <c r="I48" s="2">
        <f t="shared" si="8"/>
        <v>0</v>
      </c>
      <c r="J48" s="2">
        <f t="shared" si="8"/>
        <v>0</v>
      </c>
      <c r="K48" s="2">
        <f t="shared" si="8"/>
        <v>0</v>
      </c>
      <c r="L48" s="2">
        <f t="shared" si="8"/>
        <v>0</v>
      </c>
      <c r="M48" s="2">
        <f t="shared" si="8"/>
        <v>0</v>
      </c>
      <c r="N48" s="2">
        <f t="shared" si="8"/>
        <v>0</v>
      </c>
      <c r="O48" s="2">
        <f t="shared" si="8"/>
        <v>0</v>
      </c>
      <c r="P48" s="2">
        <f t="shared" si="8"/>
        <v>0</v>
      </c>
      <c r="Q48" s="2">
        <f t="shared" si="8"/>
        <v>0</v>
      </c>
      <c r="U48" s="2" t="s">
        <v>263</v>
      </c>
      <c r="AN48" s="46" t="s">
        <v>20</v>
      </c>
      <c r="AO48" s="47" t="s">
        <v>276</v>
      </c>
      <c r="AP48" s="48">
        <f>L2+(40*L4)</f>
        <v>41</v>
      </c>
    </row>
    <row r="49" spans="1:42" x14ac:dyDescent="0.2">
      <c r="A49" s="3" t="s">
        <v>262</v>
      </c>
      <c r="B49" s="14">
        <f>SUMSQ(B31,C31,D31,E31,F31,G31,H31,I31,I32,H32,G32,F32,E32,D32,C32,B32)</f>
        <v>0</v>
      </c>
      <c r="C49" s="14">
        <f>SUMSQ(J31,K31,L31,M31,N31,O31,P31,Q31,Q32,P32,O32,N32,M32,L32,K32,J32)</f>
        <v>0</v>
      </c>
      <c r="D49" s="14">
        <f>SUMSQ(B33,C33,D33,E33,F33,G33,H33,I33,I34,H34,G34,F34,E34,D34,C34,B34)</f>
        <v>0</v>
      </c>
      <c r="E49" s="14">
        <f>SUMSQ(J33,K33,L33,M33,N33,O33,P33,Q33,Q34,P34,O34,N34,M34,L34,K34,J34)</f>
        <v>0</v>
      </c>
      <c r="F49" s="14">
        <f>SUMSQ(B35,C35,D35,E35,F35,G35,H35,I35,I36,H36,G36,F36,E36,D36,C36,B36)</f>
        <v>0</v>
      </c>
      <c r="G49" s="14">
        <f>SUMSQ(J35,K35,L35,M35,N35,O35,P35,Q35,Q36,P36,O36,N36,M36,L36,K36,J36)</f>
        <v>0</v>
      </c>
      <c r="H49" s="14">
        <f>SUMSQ(B37,C37,D37,E37,F37,G37,H37,I37,I38,H38,G38,F38,E38,D38,C38,B38)</f>
        <v>0</v>
      </c>
      <c r="I49" s="14">
        <f>SUMSQ(J37,K37,L37,M37,N37,O37,P37,Q37,Q38,P38,O38,N38,M38,L38,K38,J38)</f>
        <v>0</v>
      </c>
      <c r="J49" s="14">
        <f>SUMSQ(B39,C39,D39,E39,F39,G39,H39,I39,I40,H40,G40,F40,E40,D40,C40,B40)</f>
        <v>0</v>
      </c>
      <c r="K49" s="14">
        <f>SUMSQ(J39,K39,L39,M39,N39,O39,P39,Q39,Q40,P40,O40,N40,M40,L40,K40,J40)</f>
        <v>0</v>
      </c>
      <c r="L49" s="14">
        <f>SUMSQ(B41,C41,D41,E41,F41,G41,H41,I41,I42,H42,G42,F42,E42,D42,C42,B42)</f>
        <v>0</v>
      </c>
      <c r="M49" s="14">
        <f>SUMSQ(J41,K41,L41,M41,N41,O41,P41,Q41,Q42,P42,O42,N42,M42,L42,K42,J42)</f>
        <v>0</v>
      </c>
      <c r="N49" s="14">
        <f>SUMSQ(B43,C43,D43,E43,F43,G43,H43,I43,I44,H44,G44,F44,E44,D44,C44,B44)</f>
        <v>0</v>
      </c>
      <c r="O49" s="14">
        <f>SUMSQ(J43,K43,L43,M43,N43,O43,P43,Q43,Q44,P44,O44,N44,M44,L44,K44,J44)</f>
        <v>0</v>
      </c>
      <c r="P49" s="14">
        <f>SUMSQ(B45,C45,D45,E45,F45,G45,H45,I45,I46,H46,G46,F46,E46,D46,C46,B46)</f>
        <v>0</v>
      </c>
      <c r="Q49" s="14">
        <f>SUMSQ(J45,K45,L45,M45,N45,O45,P45,Q45,Q46,P46,O46,N46,M46,L46,K46,J46)</f>
        <v>0</v>
      </c>
      <c r="V49" s="3" t="s">
        <v>3</v>
      </c>
      <c r="W49" s="173" t="s">
        <v>83</v>
      </c>
      <c r="X49" s="173" t="s">
        <v>121</v>
      </c>
      <c r="Y49" s="173" t="s">
        <v>202</v>
      </c>
      <c r="Z49" s="173" t="s">
        <v>255</v>
      </c>
      <c r="AA49" s="173" t="s">
        <v>248</v>
      </c>
      <c r="AB49" s="173" t="s">
        <v>210</v>
      </c>
      <c r="AC49" s="173" t="s">
        <v>130</v>
      </c>
      <c r="AD49" s="173" t="s">
        <v>76</v>
      </c>
      <c r="AE49" s="173" t="s">
        <v>10</v>
      </c>
      <c r="AF49" s="173" t="s">
        <v>63</v>
      </c>
      <c r="AG49" s="173" t="s">
        <v>144</v>
      </c>
      <c r="AH49" s="173" t="s">
        <v>181</v>
      </c>
      <c r="AI49" s="173" t="s">
        <v>188</v>
      </c>
      <c r="AJ49" s="173" t="s">
        <v>135</v>
      </c>
      <c r="AK49" s="173" t="s">
        <v>54</v>
      </c>
      <c r="AL49" s="173" t="s">
        <v>17</v>
      </c>
      <c r="AN49" s="46" t="s">
        <v>231</v>
      </c>
      <c r="AO49" s="47" t="s">
        <v>276</v>
      </c>
      <c r="AP49" s="48">
        <f>L2+(41*L4)</f>
        <v>42</v>
      </c>
    </row>
    <row r="50" spans="1:42" x14ac:dyDescent="0.2">
      <c r="A50" s="3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V50" s="3" t="s">
        <v>4</v>
      </c>
      <c r="W50" s="173" t="s">
        <v>187</v>
      </c>
      <c r="X50" s="173" t="s">
        <v>146</v>
      </c>
      <c r="Y50" s="173" t="s">
        <v>69</v>
      </c>
      <c r="Z50" s="173" t="s">
        <v>12</v>
      </c>
      <c r="AA50" s="173" t="s">
        <v>19</v>
      </c>
      <c r="AB50" s="173" t="s">
        <v>60</v>
      </c>
      <c r="AC50" s="173" t="s">
        <v>137</v>
      </c>
      <c r="AD50" s="173" t="s">
        <v>194</v>
      </c>
      <c r="AE50" s="173" t="s">
        <v>253</v>
      </c>
      <c r="AF50" s="173" t="s">
        <v>196</v>
      </c>
      <c r="AG50" s="173" t="s">
        <v>119</v>
      </c>
      <c r="AH50" s="173" t="s">
        <v>77</v>
      </c>
      <c r="AI50" s="173" t="s">
        <v>71</v>
      </c>
      <c r="AJ50" s="173" t="s">
        <v>128</v>
      </c>
      <c r="AK50" s="173" t="s">
        <v>205</v>
      </c>
      <c r="AL50" s="173" t="s">
        <v>246</v>
      </c>
      <c r="AN50" s="46" t="s">
        <v>133</v>
      </c>
      <c r="AO50" s="47" t="s">
        <v>276</v>
      </c>
      <c r="AP50" s="48">
        <f>L2+(42*L4)</f>
        <v>43</v>
      </c>
    </row>
    <row r="51" spans="1:42" x14ac:dyDescent="0.2">
      <c r="A51" s="3" t="s">
        <v>3</v>
      </c>
      <c r="B51" s="15">
        <f>B31</f>
        <v>0</v>
      </c>
      <c r="C51" s="15">
        <f>C32</f>
        <v>0</v>
      </c>
      <c r="D51" s="15">
        <f>D33</f>
        <v>0</v>
      </c>
      <c r="E51" s="15">
        <f>E34</f>
        <v>0</v>
      </c>
      <c r="F51" s="15">
        <f>F35</f>
        <v>0</v>
      </c>
      <c r="G51" s="15">
        <f>G36</f>
        <v>0</v>
      </c>
      <c r="H51" s="15">
        <f>H37</f>
        <v>0</v>
      </c>
      <c r="I51" s="15">
        <f>I38</f>
        <v>0</v>
      </c>
      <c r="J51" s="15">
        <f>J39</f>
        <v>0</v>
      </c>
      <c r="K51" s="15">
        <f>K40</f>
        <v>0</v>
      </c>
      <c r="L51" s="15">
        <f>L41</f>
        <v>0</v>
      </c>
      <c r="M51" s="15">
        <f>M42</f>
        <v>0</v>
      </c>
      <c r="N51" s="15">
        <f>N43</f>
        <v>0</v>
      </c>
      <c r="O51" s="15">
        <f>O44</f>
        <v>0</v>
      </c>
      <c r="P51" s="15">
        <f>P45</f>
        <v>0</v>
      </c>
      <c r="Q51" s="16">
        <f>Q46</f>
        <v>0</v>
      </c>
      <c r="R51" s="2">
        <f>SUM(B51:Q51)</f>
        <v>0</v>
      </c>
      <c r="S51" s="2">
        <f>SUMSQ(B51:Q51)</f>
        <v>0</v>
      </c>
      <c r="T51" s="2">
        <f>B51^3+C51^3+D51^3+E51^3+F51^3+G51^3+H51^3+I51^3+J51^3+K51^3+L51^3+M51^3+N51^3+O51^3+P51^3+Q51^3</f>
        <v>0</v>
      </c>
      <c r="AN51" s="46" t="s">
        <v>110</v>
      </c>
      <c r="AO51" s="47" t="s">
        <v>276</v>
      </c>
      <c r="AP51" s="48">
        <f>L2+(43*L4)</f>
        <v>44</v>
      </c>
    </row>
    <row r="52" spans="1:42" x14ac:dyDescent="0.2">
      <c r="A52" s="3" t="s">
        <v>4</v>
      </c>
      <c r="B52" s="15">
        <f>B46</f>
        <v>0</v>
      </c>
      <c r="C52" s="15">
        <f>C45</f>
        <v>0</v>
      </c>
      <c r="D52" s="15">
        <f>D44</f>
        <v>0</v>
      </c>
      <c r="E52" s="15">
        <f>E43</f>
        <v>0</v>
      </c>
      <c r="F52" s="15">
        <f>F42</f>
        <v>0</v>
      </c>
      <c r="G52" s="15">
        <f>G41</f>
        <v>0</v>
      </c>
      <c r="H52" s="15">
        <f>H40</f>
        <v>0</v>
      </c>
      <c r="I52" s="15">
        <f>I39</f>
        <v>0</v>
      </c>
      <c r="J52" s="15">
        <f>J38</f>
        <v>0</v>
      </c>
      <c r="K52" s="15">
        <f>K37</f>
        <v>0</v>
      </c>
      <c r="L52" s="15">
        <f>L36</f>
        <v>0</v>
      </c>
      <c r="M52" s="15">
        <f>M35</f>
        <v>0</v>
      </c>
      <c r="N52" s="15">
        <f>N34</f>
        <v>0</v>
      </c>
      <c r="O52" s="15">
        <f>O33</f>
        <v>0</v>
      </c>
      <c r="P52" s="15">
        <f>P32</f>
        <v>0</v>
      </c>
      <c r="Q52" s="16">
        <f>Q31</f>
        <v>0</v>
      </c>
      <c r="R52" s="2">
        <f>SUM(B52:Q52)</f>
        <v>0</v>
      </c>
      <c r="S52" s="2">
        <f>SUMSQ(B52:Q52)</f>
        <v>0</v>
      </c>
      <c r="T52" s="2">
        <f>B52^3+C52^3+D52^3+E52^3+F52^3+G52^3+H52^3+I52^3+J52^3+K52^3+L52^3+M52^3+N52^3+O52^3+P52^3+Q52^3</f>
        <v>0</v>
      </c>
      <c r="AN52" s="46" t="s">
        <v>171</v>
      </c>
      <c r="AO52" s="47" t="s">
        <v>276</v>
      </c>
      <c r="AP52" s="48">
        <f>L2+(44*L4)</f>
        <v>45</v>
      </c>
    </row>
    <row r="53" spans="1:42" x14ac:dyDescent="0.2">
      <c r="A53" s="3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AN53" s="46" t="s">
        <v>84</v>
      </c>
      <c r="AO53" s="47" t="s">
        <v>276</v>
      </c>
      <c r="AP53" s="48">
        <f>L2+(45*L4)</f>
        <v>46</v>
      </c>
    </row>
    <row r="54" spans="1:42" x14ac:dyDescent="0.2">
      <c r="A54" s="3" t="s">
        <v>260</v>
      </c>
      <c r="B54" s="1"/>
      <c r="I54" s="62" t="s">
        <v>304</v>
      </c>
      <c r="AD54" s="62" t="s">
        <v>298</v>
      </c>
      <c r="AN54" s="46" t="s">
        <v>49</v>
      </c>
      <c r="AO54" s="47" t="s">
        <v>276</v>
      </c>
      <c r="AP54" s="48">
        <f>L2+(46*L4)</f>
        <v>47</v>
      </c>
    </row>
    <row r="55" spans="1:42" x14ac:dyDescent="0.2">
      <c r="A55" s="1">
        <v>1</v>
      </c>
      <c r="B55" s="5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7"/>
      <c r="R55" s="2">
        <f>SUM(B55:Q55)</f>
        <v>0</v>
      </c>
      <c r="S55" s="2">
        <f>SUMSQ(B55:Q55)</f>
        <v>0</v>
      </c>
      <c r="V55" s="1">
        <v>1</v>
      </c>
      <c r="W55" s="53" t="s">
        <v>209</v>
      </c>
      <c r="X55" s="54" t="s">
        <v>117</v>
      </c>
      <c r="Y55" s="54" t="s">
        <v>201</v>
      </c>
      <c r="Z55" s="54" t="s">
        <v>128</v>
      </c>
      <c r="AA55" s="54" t="s">
        <v>157</v>
      </c>
      <c r="AB55" s="54" t="s">
        <v>44</v>
      </c>
      <c r="AC55" s="54" t="s">
        <v>152</v>
      </c>
      <c r="AD55" s="54" t="s">
        <v>51</v>
      </c>
      <c r="AE55" s="54" t="s">
        <v>149</v>
      </c>
      <c r="AF55" s="54" t="s">
        <v>52</v>
      </c>
      <c r="AG55" s="54" t="s">
        <v>160</v>
      </c>
      <c r="AH55" s="54" t="s">
        <v>43</v>
      </c>
      <c r="AI55" s="54" t="s">
        <v>202</v>
      </c>
      <c r="AJ55" s="54" t="s">
        <v>125</v>
      </c>
      <c r="AK55" s="54" t="s">
        <v>208</v>
      </c>
      <c r="AL55" s="55" t="s">
        <v>120</v>
      </c>
      <c r="AN55" s="46" t="s">
        <v>198</v>
      </c>
      <c r="AO55" s="47" t="s">
        <v>276</v>
      </c>
      <c r="AP55" s="48">
        <f>L2+(47*L4)</f>
        <v>48</v>
      </c>
    </row>
    <row r="56" spans="1:42" x14ac:dyDescent="0.2">
      <c r="A56" s="1">
        <v>2</v>
      </c>
      <c r="B56" s="8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10"/>
      <c r="R56" s="2">
        <f t="shared" ref="R56:R70" si="9">SUM(B56:Q56)</f>
        <v>0</v>
      </c>
      <c r="S56" s="2">
        <f t="shared" ref="S56:S70" si="10">SUMSQ(B56:Q56)</f>
        <v>0</v>
      </c>
      <c r="V56" s="1">
        <v>2</v>
      </c>
      <c r="W56" s="56" t="s">
        <v>79</v>
      </c>
      <c r="X56" s="57" t="s">
        <v>247</v>
      </c>
      <c r="Y56" s="57" t="s">
        <v>71</v>
      </c>
      <c r="Z56" s="57" t="s">
        <v>258</v>
      </c>
      <c r="AA56" s="57" t="s">
        <v>35</v>
      </c>
      <c r="AB56" s="57" t="s">
        <v>167</v>
      </c>
      <c r="AC56" s="57" t="s">
        <v>30</v>
      </c>
      <c r="AD56" s="57" t="s">
        <v>174</v>
      </c>
      <c r="AE56" s="57" t="s">
        <v>27</v>
      </c>
      <c r="AF56" s="57" t="s">
        <v>175</v>
      </c>
      <c r="AG56" s="57" t="s">
        <v>38</v>
      </c>
      <c r="AH56" s="57" t="s">
        <v>166</v>
      </c>
      <c r="AI56" s="57" t="s">
        <v>72</v>
      </c>
      <c r="AJ56" s="57" t="s">
        <v>255</v>
      </c>
      <c r="AK56" s="57" t="s">
        <v>78</v>
      </c>
      <c r="AL56" s="58" t="s">
        <v>250</v>
      </c>
      <c r="AN56" s="46" t="s">
        <v>3</v>
      </c>
      <c r="AO56" s="47" t="s">
        <v>276</v>
      </c>
      <c r="AP56" s="48">
        <f>L2+(48*L4)</f>
        <v>49</v>
      </c>
    </row>
    <row r="57" spans="1:42" x14ac:dyDescent="0.2">
      <c r="A57" s="1">
        <v>3</v>
      </c>
      <c r="B57" s="8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10"/>
      <c r="R57" s="2">
        <f t="shared" si="9"/>
        <v>0</v>
      </c>
      <c r="S57" s="2">
        <f t="shared" si="10"/>
        <v>0</v>
      </c>
      <c r="V57" s="1">
        <v>3</v>
      </c>
      <c r="W57" s="56" t="s">
        <v>82</v>
      </c>
      <c r="X57" s="57" t="s">
        <v>246</v>
      </c>
      <c r="Y57" s="57" t="s">
        <v>3</v>
      </c>
      <c r="Z57" s="57" t="s">
        <v>251</v>
      </c>
      <c r="AA57" s="57" t="s">
        <v>34</v>
      </c>
      <c r="AB57" s="57" t="s">
        <v>170</v>
      </c>
      <c r="AC57" s="57" t="s">
        <v>23</v>
      </c>
      <c r="AD57" s="57" t="s">
        <v>179</v>
      </c>
      <c r="AE57" s="57" t="s">
        <v>26</v>
      </c>
      <c r="AF57" s="57" t="s">
        <v>178</v>
      </c>
      <c r="AG57" s="57" t="s">
        <v>31</v>
      </c>
      <c r="AH57" s="57" t="s">
        <v>171</v>
      </c>
      <c r="AI57" s="57" t="s">
        <v>75</v>
      </c>
      <c r="AJ57" s="57" t="s">
        <v>254</v>
      </c>
      <c r="AK57" s="57" t="s">
        <v>83</v>
      </c>
      <c r="AL57" s="58" t="s">
        <v>243</v>
      </c>
      <c r="AN57" s="46" t="s">
        <v>4</v>
      </c>
      <c r="AO57" s="47" t="s">
        <v>276</v>
      </c>
      <c r="AP57" s="48">
        <f>L2+(49*L4)</f>
        <v>50</v>
      </c>
    </row>
    <row r="58" spans="1:42" x14ac:dyDescent="0.2">
      <c r="A58" s="1">
        <v>4</v>
      </c>
      <c r="B58" s="8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10"/>
      <c r="R58" s="2">
        <f t="shared" si="9"/>
        <v>0</v>
      </c>
      <c r="S58" s="2">
        <f t="shared" si="10"/>
        <v>0</v>
      </c>
      <c r="V58" s="1">
        <v>4</v>
      </c>
      <c r="W58" s="56" t="s">
        <v>205</v>
      </c>
      <c r="X58" s="57" t="s">
        <v>124</v>
      </c>
      <c r="Y58" s="57" t="s">
        <v>198</v>
      </c>
      <c r="Z58" s="57" t="s">
        <v>129</v>
      </c>
      <c r="AA58" s="57" t="s">
        <v>164</v>
      </c>
      <c r="AB58" s="57" t="s">
        <v>40</v>
      </c>
      <c r="AC58" s="57" t="s">
        <v>153</v>
      </c>
      <c r="AD58" s="57" t="s">
        <v>48</v>
      </c>
      <c r="AE58" s="57" t="s">
        <v>156</v>
      </c>
      <c r="AF58" s="57" t="s">
        <v>47</v>
      </c>
      <c r="AG58" s="57" t="s">
        <v>161</v>
      </c>
      <c r="AH58" s="57" t="s">
        <v>6</v>
      </c>
      <c r="AI58" s="57" t="s">
        <v>197</v>
      </c>
      <c r="AJ58" s="57" t="s">
        <v>132</v>
      </c>
      <c r="AK58" s="57" t="s">
        <v>206</v>
      </c>
      <c r="AL58" s="58" t="s">
        <v>121</v>
      </c>
      <c r="AN58" s="46" t="s">
        <v>5</v>
      </c>
      <c r="AO58" s="47" t="s">
        <v>276</v>
      </c>
      <c r="AP58" s="48">
        <f>L2+(50*L4)</f>
        <v>51</v>
      </c>
    </row>
    <row r="59" spans="1:42" x14ac:dyDescent="0.2">
      <c r="A59" s="1">
        <v>5</v>
      </c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10"/>
      <c r="R59" s="2">
        <f t="shared" si="9"/>
        <v>0</v>
      </c>
      <c r="S59" s="2">
        <f t="shared" si="10"/>
        <v>0</v>
      </c>
      <c r="V59" s="1">
        <v>5</v>
      </c>
      <c r="W59" s="56" t="s">
        <v>41</v>
      </c>
      <c r="X59" s="57" t="s">
        <v>162</v>
      </c>
      <c r="Y59" s="57" t="s">
        <v>46</v>
      </c>
      <c r="Z59" s="57" t="s">
        <v>155</v>
      </c>
      <c r="AA59" s="57" t="s">
        <v>122</v>
      </c>
      <c r="AB59" s="57" t="s">
        <v>5</v>
      </c>
      <c r="AC59" s="57" t="s">
        <v>131</v>
      </c>
      <c r="AD59" s="57" t="s">
        <v>196</v>
      </c>
      <c r="AE59" s="57" t="s">
        <v>130</v>
      </c>
      <c r="AF59" s="57" t="s">
        <v>199</v>
      </c>
      <c r="AG59" s="57" t="s">
        <v>123</v>
      </c>
      <c r="AH59" s="57" t="s">
        <v>204</v>
      </c>
      <c r="AI59" s="57" t="s">
        <v>49</v>
      </c>
      <c r="AJ59" s="57" t="s">
        <v>154</v>
      </c>
      <c r="AK59" s="57" t="s">
        <v>39</v>
      </c>
      <c r="AL59" s="58" t="s">
        <v>163</v>
      </c>
      <c r="AN59" s="46" t="s">
        <v>6</v>
      </c>
      <c r="AO59" s="47" t="s">
        <v>276</v>
      </c>
      <c r="AP59" s="48">
        <f>L2+(51*L4)</f>
        <v>52</v>
      </c>
    </row>
    <row r="60" spans="1:42" x14ac:dyDescent="0.2">
      <c r="A60" s="1">
        <v>6</v>
      </c>
      <c r="B60" s="8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10"/>
      <c r="R60" s="2">
        <f t="shared" si="9"/>
        <v>0</v>
      </c>
      <c r="S60" s="2">
        <f t="shared" si="10"/>
        <v>0</v>
      </c>
      <c r="V60" s="1">
        <v>6</v>
      </c>
      <c r="W60" s="56" t="s">
        <v>172</v>
      </c>
      <c r="X60" s="57" t="s">
        <v>32</v>
      </c>
      <c r="Y60" s="57" t="s">
        <v>177</v>
      </c>
      <c r="Z60" s="57" t="s">
        <v>25</v>
      </c>
      <c r="AA60" s="57" t="s">
        <v>244</v>
      </c>
      <c r="AB60" s="57" t="s">
        <v>84</v>
      </c>
      <c r="AC60" s="57" t="s">
        <v>253</v>
      </c>
      <c r="AD60" s="57" t="s">
        <v>74</v>
      </c>
      <c r="AE60" s="57" t="s">
        <v>252</v>
      </c>
      <c r="AF60" s="57" t="s">
        <v>76</v>
      </c>
      <c r="AG60" s="57" t="s">
        <v>245</v>
      </c>
      <c r="AH60" s="57" t="s">
        <v>81</v>
      </c>
      <c r="AI60" s="57" t="s">
        <v>4</v>
      </c>
      <c r="AJ60" s="57" t="s">
        <v>24</v>
      </c>
      <c r="AK60" s="57" t="s">
        <v>169</v>
      </c>
      <c r="AL60" s="58" t="s">
        <v>33</v>
      </c>
      <c r="AN60" s="46" t="s">
        <v>240</v>
      </c>
      <c r="AO60" s="47" t="s">
        <v>276</v>
      </c>
      <c r="AP60" s="48">
        <f>L2+(52*L4)</f>
        <v>53</v>
      </c>
    </row>
    <row r="61" spans="1:42" x14ac:dyDescent="0.2">
      <c r="A61" s="1">
        <v>7</v>
      </c>
      <c r="B61" s="8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10"/>
      <c r="R61" s="2">
        <f t="shared" si="9"/>
        <v>0</v>
      </c>
      <c r="S61" s="2">
        <f t="shared" si="10"/>
        <v>0</v>
      </c>
      <c r="V61" s="1">
        <v>7</v>
      </c>
      <c r="W61" s="56" t="s">
        <v>165</v>
      </c>
      <c r="X61" s="57" t="s">
        <v>37</v>
      </c>
      <c r="Y61" s="57" t="s">
        <v>176</v>
      </c>
      <c r="Z61" s="57" t="s">
        <v>28</v>
      </c>
      <c r="AA61" s="57" t="s">
        <v>249</v>
      </c>
      <c r="AB61" s="57" t="s">
        <v>77</v>
      </c>
      <c r="AC61" s="57" t="s">
        <v>256</v>
      </c>
      <c r="AD61" s="57" t="s">
        <v>73</v>
      </c>
      <c r="AE61" s="57" t="s">
        <v>257</v>
      </c>
      <c r="AF61" s="57" t="s">
        <v>70</v>
      </c>
      <c r="AG61" s="57" t="s">
        <v>248</v>
      </c>
      <c r="AH61" s="57" t="s">
        <v>80</v>
      </c>
      <c r="AI61" s="57" t="s">
        <v>173</v>
      </c>
      <c r="AJ61" s="57" t="s">
        <v>29</v>
      </c>
      <c r="AK61" s="57" t="s">
        <v>168</v>
      </c>
      <c r="AL61" s="58" t="s">
        <v>36</v>
      </c>
      <c r="AN61" s="46" t="s">
        <v>11</v>
      </c>
      <c r="AO61" s="47" t="s">
        <v>276</v>
      </c>
      <c r="AP61" s="48">
        <f>L2+(53*L4)</f>
        <v>54</v>
      </c>
    </row>
    <row r="62" spans="1:42" x14ac:dyDescent="0.2">
      <c r="A62" s="1">
        <v>8</v>
      </c>
      <c r="B62" s="8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10"/>
      <c r="R62" s="2">
        <f t="shared" si="9"/>
        <v>0</v>
      </c>
      <c r="S62" s="2">
        <f t="shared" si="10"/>
        <v>0</v>
      </c>
      <c r="V62" s="1">
        <v>8</v>
      </c>
      <c r="W62" s="56" t="s">
        <v>42</v>
      </c>
      <c r="X62" s="57" t="s">
        <v>159</v>
      </c>
      <c r="Y62" s="57" t="s">
        <v>53</v>
      </c>
      <c r="Z62" s="57" t="s">
        <v>150</v>
      </c>
      <c r="AA62" s="57" t="s">
        <v>119</v>
      </c>
      <c r="AB62" s="57" t="s">
        <v>207</v>
      </c>
      <c r="AC62" s="57" t="s">
        <v>126</v>
      </c>
      <c r="AD62" s="57" t="s">
        <v>203</v>
      </c>
      <c r="AE62" s="57" t="s">
        <v>127</v>
      </c>
      <c r="AF62" s="57" t="s">
        <v>200</v>
      </c>
      <c r="AG62" s="57" t="s">
        <v>118</v>
      </c>
      <c r="AH62" s="57" t="s">
        <v>210</v>
      </c>
      <c r="AI62" s="57" t="s">
        <v>50</v>
      </c>
      <c r="AJ62" s="57" t="s">
        <v>151</v>
      </c>
      <c r="AK62" s="57" t="s">
        <v>45</v>
      </c>
      <c r="AL62" s="58" t="s">
        <v>158</v>
      </c>
      <c r="AN62" s="46" t="s">
        <v>101</v>
      </c>
      <c r="AO62" s="47" t="s">
        <v>276</v>
      </c>
      <c r="AP62" s="48">
        <f>L2+(54*L4)</f>
        <v>55</v>
      </c>
    </row>
    <row r="63" spans="1:42" x14ac:dyDescent="0.2">
      <c r="A63" s="1">
        <v>9</v>
      </c>
      <c r="B63" s="8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10"/>
      <c r="R63" s="2">
        <f t="shared" si="9"/>
        <v>0</v>
      </c>
      <c r="S63" s="2">
        <f t="shared" si="10"/>
        <v>0</v>
      </c>
      <c r="V63" s="1">
        <v>9</v>
      </c>
      <c r="W63" s="56" t="s">
        <v>224</v>
      </c>
      <c r="X63" s="57" t="s">
        <v>104</v>
      </c>
      <c r="Y63" s="57" t="s">
        <v>217</v>
      </c>
      <c r="Z63" s="57" t="s">
        <v>109</v>
      </c>
      <c r="AA63" s="57" t="s">
        <v>144</v>
      </c>
      <c r="AB63" s="57" t="s">
        <v>59</v>
      </c>
      <c r="AC63" s="57" t="s">
        <v>133</v>
      </c>
      <c r="AD63" s="57" t="s">
        <v>68</v>
      </c>
      <c r="AE63" s="57" t="s">
        <v>136</v>
      </c>
      <c r="AF63" s="57" t="s">
        <v>67</v>
      </c>
      <c r="AG63" s="57" t="s">
        <v>141</v>
      </c>
      <c r="AH63" s="57" t="s">
        <v>60</v>
      </c>
      <c r="AI63" s="57" t="s">
        <v>216</v>
      </c>
      <c r="AJ63" s="57" t="s">
        <v>112</v>
      </c>
      <c r="AK63" s="57" t="s">
        <v>225</v>
      </c>
      <c r="AL63" s="58" t="s">
        <v>101</v>
      </c>
      <c r="AN63" s="46" t="s">
        <v>142</v>
      </c>
      <c r="AO63" s="47" t="s">
        <v>276</v>
      </c>
      <c r="AP63" s="48">
        <f>L2+(55*L4)</f>
        <v>56</v>
      </c>
    </row>
    <row r="64" spans="1:42" x14ac:dyDescent="0.2">
      <c r="A64" s="1">
        <v>10</v>
      </c>
      <c r="B64" s="8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10"/>
      <c r="R64" s="2">
        <f t="shared" si="9"/>
        <v>0</v>
      </c>
      <c r="S64" s="2">
        <f t="shared" si="10"/>
        <v>0</v>
      </c>
      <c r="V64" s="1">
        <v>10</v>
      </c>
      <c r="W64" s="56" t="s">
        <v>94</v>
      </c>
      <c r="X64" s="57" t="s">
        <v>234</v>
      </c>
      <c r="Y64" s="57" t="s">
        <v>87</v>
      </c>
      <c r="Z64" s="57" t="s">
        <v>239</v>
      </c>
      <c r="AA64" s="57" t="s">
        <v>22</v>
      </c>
      <c r="AB64" s="57" t="s">
        <v>181</v>
      </c>
      <c r="AC64" s="57" t="s">
        <v>11</v>
      </c>
      <c r="AD64" s="57" t="s">
        <v>190</v>
      </c>
      <c r="AE64" s="57" t="s">
        <v>14</v>
      </c>
      <c r="AF64" s="57" t="s">
        <v>189</v>
      </c>
      <c r="AG64" s="57" t="s">
        <v>19</v>
      </c>
      <c r="AH64" s="57" t="s">
        <v>182</v>
      </c>
      <c r="AI64" s="57" t="s">
        <v>86</v>
      </c>
      <c r="AJ64" s="57" t="s">
        <v>242</v>
      </c>
      <c r="AK64" s="57" t="s">
        <v>95</v>
      </c>
      <c r="AL64" s="58" t="s">
        <v>231</v>
      </c>
      <c r="AN64" s="46" t="s">
        <v>157</v>
      </c>
      <c r="AO64" s="47" t="s">
        <v>276</v>
      </c>
      <c r="AP64" s="48">
        <f>L2+(56*L4)</f>
        <v>57</v>
      </c>
    </row>
    <row r="65" spans="1:42" x14ac:dyDescent="0.2">
      <c r="A65" s="1">
        <v>11</v>
      </c>
      <c r="B65" s="8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10"/>
      <c r="R65" s="2">
        <f t="shared" si="9"/>
        <v>0</v>
      </c>
      <c r="S65" s="2">
        <f t="shared" si="10"/>
        <v>0</v>
      </c>
      <c r="V65" s="1">
        <v>11</v>
      </c>
      <c r="W65" s="56" t="s">
        <v>99</v>
      </c>
      <c r="X65" s="57" t="s">
        <v>227</v>
      </c>
      <c r="Y65" s="57" t="s">
        <v>90</v>
      </c>
      <c r="Z65" s="57" t="s">
        <v>238</v>
      </c>
      <c r="AA65" s="57" t="s">
        <v>15</v>
      </c>
      <c r="AB65" s="57" t="s">
        <v>186</v>
      </c>
      <c r="AC65" s="57" t="s">
        <v>10</v>
      </c>
      <c r="AD65" s="57" t="s">
        <v>193</v>
      </c>
      <c r="AE65" s="57" t="s">
        <v>7</v>
      </c>
      <c r="AF65" s="57" t="s">
        <v>194</v>
      </c>
      <c r="AG65" s="57" t="s">
        <v>18</v>
      </c>
      <c r="AH65" s="57" t="s">
        <v>185</v>
      </c>
      <c r="AI65" s="57" t="s">
        <v>91</v>
      </c>
      <c r="AJ65" s="57" t="s">
        <v>235</v>
      </c>
      <c r="AK65" s="57" t="s">
        <v>98</v>
      </c>
      <c r="AL65" s="58" t="s">
        <v>230</v>
      </c>
      <c r="AN65" s="46" t="s">
        <v>118</v>
      </c>
      <c r="AO65" s="47" t="s">
        <v>276</v>
      </c>
      <c r="AP65" s="48">
        <f>L2+(57*L4)</f>
        <v>58</v>
      </c>
    </row>
    <row r="66" spans="1:42" x14ac:dyDescent="0.2">
      <c r="A66" s="1">
        <v>12</v>
      </c>
      <c r="B66" s="8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10"/>
      <c r="R66" s="2">
        <f t="shared" si="9"/>
        <v>0</v>
      </c>
      <c r="S66" s="2">
        <f t="shared" si="10"/>
        <v>0</v>
      </c>
      <c r="V66" s="1">
        <v>12</v>
      </c>
      <c r="W66" s="56" t="s">
        <v>221</v>
      </c>
      <c r="X66" s="57" t="s">
        <v>105</v>
      </c>
      <c r="Y66" s="57" t="s">
        <v>212</v>
      </c>
      <c r="Z66" s="57" t="s">
        <v>116</v>
      </c>
      <c r="AA66" s="57" t="s">
        <v>145</v>
      </c>
      <c r="AB66" s="57" t="s">
        <v>56</v>
      </c>
      <c r="AC66" s="57" t="s">
        <v>140</v>
      </c>
      <c r="AD66" s="57" t="s">
        <v>63</v>
      </c>
      <c r="AE66" s="57" t="s">
        <v>137</v>
      </c>
      <c r="AF66" s="57" t="s">
        <v>64</v>
      </c>
      <c r="AG66" s="57" t="s">
        <v>148</v>
      </c>
      <c r="AH66" s="57" t="s">
        <v>55</v>
      </c>
      <c r="AI66" s="57" t="s">
        <v>213</v>
      </c>
      <c r="AJ66" s="57" t="s">
        <v>113</v>
      </c>
      <c r="AK66" s="57" t="s">
        <v>220</v>
      </c>
      <c r="AL66" s="58" t="s">
        <v>108</v>
      </c>
      <c r="AN66" s="46" t="s">
        <v>28</v>
      </c>
      <c r="AO66" s="47" t="s">
        <v>276</v>
      </c>
      <c r="AP66" s="48">
        <f>L2+(58*L4)</f>
        <v>59</v>
      </c>
    </row>
    <row r="67" spans="1:42" x14ac:dyDescent="0.2">
      <c r="A67" s="1">
        <v>13</v>
      </c>
      <c r="B67" s="8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10"/>
      <c r="R67" s="2">
        <f t="shared" si="9"/>
        <v>0</v>
      </c>
      <c r="S67" s="2">
        <f t="shared" si="10"/>
        <v>0</v>
      </c>
      <c r="V67" s="1">
        <v>13</v>
      </c>
      <c r="W67" s="56" t="s">
        <v>54</v>
      </c>
      <c r="X67" s="57" t="s">
        <v>147</v>
      </c>
      <c r="Y67" s="57" t="s">
        <v>65</v>
      </c>
      <c r="Z67" s="57" t="s">
        <v>138</v>
      </c>
      <c r="AA67" s="57" t="s">
        <v>107</v>
      </c>
      <c r="AB67" s="57" t="s">
        <v>219</v>
      </c>
      <c r="AC67" s="57" t="s">
        <v>114</v>
      </c>
      <c r="AD67" s="57" t="s">
        <v>214</v>
      </c>
      <c r="AE67" s="57" t="s">
        <v>115</v>
      </c>
      <c r="AF67" s="57" t="s">
        <v>211</v>
      </c>
      <c r="AG67" s="57" t="s">
        <v>106</v>
      </c>
      <c r="AH67" s="57" t="s">
        <v>222</v>
      </c>
      <c r="AI67" s="57" t="s">
        <v>62</v>
      </c>
      <c r="AJ67" s="57" t="s">
        <v>139</v>
      </c>
      <c r="AK67" s="57" t="s">
        <v>57</v>
      </c>
      <c r="AL67" s="58" t="s">
        <v>146</v>
      </c>
      <c r="AN67" s="46" t="s">
        <v>255</v>
      </c>
      <c r="AO67" s="47" t="s">
        <v>276</v>
      </c>
      <c r="AP67" s="48">
        <f>L2+(59*L4)</f>
        <v>60</v>
      </c>
    </row>
    <row r="68" spans="1:42" x14ac:dyDescent="0.2">
      <c r="A68" s="1">
        <v>14</v>
      </c>
      <c r="B68" s="8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10"/>
      <c r="R68" s="2">
        <f t="shared" si="9"/>
        <v>0</v>
      </c>
      <c r="S68" s="2">
        <f t="shared" si="10"/>
        <v>0</v>
      </c>
      <c r="V68" s="1">
        <v>14</v>
      </c>
      <c r="W68" s="56" t="s">
        <v>184</v>
      </c>
      <c r="X68" s="57" t="s">
        <v>17</v>
      </c>
      <c r="Y68" s="57" t="s">
        <v>195</v>
      </c>
      <c r="Z68" s="57" t="s">
        <v>8</v>
      </c>
      <c r="AA68" s="57" t="s">
        <v>229</v>
      </c>
      <c r="AB68" s="57" t="s">
        <v>97</v>
      </c>
      <c r="AC68" s="57" t="s">
        <v>236</v>
      </c>
      <c r="AD68" s="57" t="s">
        <v>92</v>
      </c>
      <c r="AE68" s="57" t="s">
        <v>237</v>
      </c>
      <c r="AF68" s="57" t="s">
        <v>89</v>
      </c>
      <c r="AG68" s="57" t="s">
        <v>228</v>
      </c>
      <c r="AH68" s="57" t="s">
        <v>100</v>
      </c>
      <c r="AI68" s="57" t="s">
        <v>192</v>
      </c>
      <c r="AJ68" s="57" t="s">
        <v>9</v>
      </c>
      <c r="AK68" s="57" t="s">
        <v>187</v>
      </c>
      <c r="AL68" s="58" t="s">
        <v>16</v>
      </c>
      <c r="AN68" s="46" t="s">
        <v>57</v>
      </c>
      <c r="AO68" s="47" t="s">
        <v>276</v>
      </c>
      <c r="AP68" s="48">
        <f>L2+(60*L4)</f>
        <v>61</v>
      </c>
    </row>
    <row r="69" spans="1:42" x14ac:dyDescent="0.2">
      <c r="A69" s="1">
        <v>15</v>
      </c>
      <c r="B69" s="8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10"/>
      <c r="R69" s="2">
        <f t="shared" si="9"/>
        <v>0</v>
      </c>
      <c r="S69" s="2">
        <f t="shared" si="10"/>
        <v>0</v>
      </c>
      <c r="V69" s="1">
        <v>15</v>
      </c>
      <c r="W69" s="56" t="s">
        <v>183</v>
      </c>
      <c r="X69" s="57" t="s">
        <v>20</v>
      </c>
      <c r="Y69" s="57" t="s">
        <v>188</v>
      </c>
      <c r="Z69" s="57" t="s">
        <v>13</v>
      </c>
      <c r="AA69" s="57" t="s">
        <v>232</v>
      </c>
      <c r="AB69" s="57" t="s">
        <v>96</v>
      </c>
      <c r="AC69" s="57" t="s">
        <v>241</v>
      </c>
      <c r="AD69" s="57" t="s">
        <v>85</v>
      </c>
      <c r="AE69" s="57" t="s">
        <v>240</v>
      </c>
      <c r="AF69" s="57" t="s">
        <v>88</v>
      </c>
      <c r="AG69" s="57" t="s">
        <v>233</v>
      </c>
      <c r="AH69" s="57" t="s">
        <v>93</v>
      </c>
      <c r="AI69" s="57" t="s">
        <v>191</v>
      </c>
      <c r="AJ69" s="57" t="s">
        <v>12</v>
      </c>
      <c r="AK69" s="57" t="s">
        <v>180</v>
      </c>
      <c r="AL69" s="58" t="s">
        <v>21</v>
      </c>
      <c r="AN69" s="46" t="s">
        <v>221</v>
      </c>
      <c r="AO69" s="47" t="s">
        <v>276</v>
      </c>
      <c r="AP69" s="48">
        <f>L2+(61*L4)</f>
        <v>62</v>
      </c>
    </row>
    <row r="70" spans="1:42" x14ac:dyDescent="0.2">
      <c r="A70" s="1">
        <v>16</v>
      </c>
      <c r="B70" s="11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3"/>
      <c r="R70" s="2">
        <f t="shared" si="9"/>
        <v>0</v>
      </c>
      <c r="S70" s="2">
        <f t="shared" si="10"/>
        <v>0</v>
      </c>
      <c r="V70" s="1">
        <v>16</v>
      </c>
      <c r="W70" s="59" t="s">
        <v>61</v>
      </c>
      <c r="X70" s="60" t="s">
        <v>142</v>
      </c>
      <c r="Y70" s="60" t="s">
        <v>66</v>
      </c>
      <c r="Z70" s="60" t="s">
        <v>135</v>
      </c>
      <c r="AA70" s="60" t="s">
        <v>102</v>
      </c>
      <c r="AB70" s="60" t="s">
        <v>226</v>
      </c>
      <c r="AC70" s="60" t="s">
        <v>111</v>
      </c>
      <c r="AD70" s="60" t="s">
        <v>215</v>
      </c>
      <c r="AE70" s="60" t="s">
        <v>110</v>
      </c>
      <c r="AF70" s="60" t="s">
        <v>218</v>
      </c>
      <c r="AG70" s="60" t="s">
        <v>103</v>
      </c>
      <c r="AH70" s="60" t="s">
        <v>223</v>
      </c>
      <c r="AI70" s="60" t="s">
        <v>69</v>
      </c>
      <c r="AJ70" s="60" t="s">
        <v>134</v>
      </c>
      <c r="AK70" s="60" t="s">
        <v>58</v>
      </c>
      <c r="AL70" s="61" t="s">
        <v>143</v>
      </c>
      <c r="AN70" s="46" t="s">
        <v>194</v>
      </c>
      <c r="AO70" s="47" t="s">
        <v>276</v>
      </c>
      <c r="AP70" s="48">
        <f>L2+(62*L4)</f>
        <v>63</v>
      </c>
    </row>
    <row r="71" spans="1:42" x14ac:dyDescent="0.2">
      <c r="A71" s="3" t="s">
        <v>0</v>
      </c>
      <c r="B71" s="2">
        <f>SUM(B55:B70)</f>
        <v>0</v>
      </c>
      <c r="C71" s="2">
        <f t="shared" ref="C71:Q71" si="11">SUM(C55:C70)</f>
        <v>0</v>
      </c>
      <c r="D71" s="2">
        <f t="shared" si="11"/>
        <v>0</v>
      </c>
      <c r="E71" s="2">
        <f t="shared" si="11"/>
        <v>0</v>
      </c>
      <c r="F71" s="2">
        <f t="shared" si="11"/>
        <v>0</v>
      </c>
      <c r="G71" s="2">
        <f t="shared" si="11"/>
        <v>0</v>
      </c>
      <c r="H71" s="2">
        <f t="shared" si="11"/>
        <v>0</v>
      </c>
      <c r="I71" s="2">
        <f t="shared" si="11"/>
        <v>0</v>
      </c>
      <c r="J71" s="2">
        <f t="shared" si="11"/>
        <v>0</v>
      </c>
      <c r="K71" s="2">
        <f t="shared" si="11"/>
        <v>0</v>
      </c>
      <c r="L71" s="2">
        <f t="shared" si="11"/>
        <v>0</v>
      </c>
      <c r="M71" s="2">
        <f t="shared" si="11"/>
        <v>0</v>
      </c>
      <c r="N71" s="2">
        <f t="shared" si="11"/>
        <v>0</v>
      </c>
      <c r="O71" s="2">
        <f t="shared" si="11"/>
        <v>0</v>
      </c>
      <c r="P71" s="2">
        <f t="shared" si="11"/>
        <v>0</v>
      </c>
      <c r="Q71" s="2">
        <f t="shared" si="11"/>
        <v>0</v>
      </c>
      <c r="AN71" s="46" t="s">
        <v>92</v>
      </c>
      <c r="AO71" s="47" t="s">
        <v>276</v>
      </c>
      <c r="AP71" s="48">
        <f>L2+(63*L4)</f>
        <v>64</v>
      </c>
    </row>
    <row r="72" spans="1:42" x14ac:dyDescent="0.2">
      <c r="A72" s="3" t="s">
        <v>1</v>
      </c>
      <c r="B72" s="2">
        <f>SUMSQ(B55:B70)</f>
        <v>0</v>
      </c>
      <c r="C72" s="2">
        <f t="shared" ref="C72:E72" si="12">SUMSQ(C55:C70)</f>
        <v>0</v>
      </c>
      <c r="D72" s="2">
        <f t="shared" si="12"/>
        <v>0</v>
      </c>
      <c r="E72" s="2">
        <f t="shared" si="12"/>
        <v>0</v>
      </c>
      <c r="F72" s="2">
        <f>SUMSQ(F55:F70)</f>
        <v>0</v>
      </c>
      <c r="G72" s="2">
        <f t="shared" ref="G72:Q72" si="13">SUMSQ(G55:G70)</f>
        <v>0</v>
      </c>
      <c r="H72" s="2">
        <f t="shared" si="13"/>
        <v>0</v>
      </c>
      <c r="I72" s="2">
        <f t="shared" si="13"/>
        <v>0</v>
      </c>
      <c r="J72" s="2">
        <f t="shared" si="13"/>
        <v>0</v>
      </c>
      <c r="K72" s="2">
        <f t="shared" si="13"/>
        <v>0</v>
      </c>
      <c r="L72" s="2">
        <f t="shared" si="13"/>
        <v>0</v>
      </c>
      <c r="M72" s="2">
        <f t="shared" si="13"/>
        <v>0</v>
      </c>
      <c r="N72" s="2">
        <f t="shared" si="13"/>
        <v>0</v>
      </c>
      <c r="O72" s="2">
        <f t="shared" si="13"/>
        <v>0</v>
      </c>
      <c r="P72" s="2">
        <f t="shared" si="13"/>
        <v>0</v>
      </c>
      <c r="Q72" s="2">
        <f t="shared" si="13"/>
        <v>0</v>
      </c>
      <c r="AN72" s="46" t="s">
        <v>181</v>
      </c>
      <c r="AO72" s="47" t="s">
        <v>276</v>
      </c>
      <c r="AP72" s="48">
        <f>L2+(64*L4)</f>
        <v>65</v>
      </c>
    </row>
    <row r="73" spans="1:42" x14ac:dyDescent="0.2">
      <c r="A73" s="3" t="s">
        <v>262</v>
      </c>
      <c r="B73" s="14">
        <f>SUMSQ(B55,C55,D55,E55,F55,G55,H55,I55,I56,H56,G56,F56,E56,D56,C56,B56)</f>
        <v>0</v>
      </c>
      <c r="C73" s="14">
        <f>SUMSQ(J55,K55,L55,M55,N55,O55,P55,Q55,Q56,P56,O56,N56,M56,L56,K56,J56)</f>
        <v>0</v>
      </c>
      <c r="D73" s="14">
        <f>SUMSQ(B57,C57,D57,E57,F57,G57,H57,I57,I58,H58,G58,F58,E58,D58,C58,B58)</f>
        <v>0</v>
      </c>
      <c r="E73" s="14">
        <f>SUMSQ(J57,K57,L57,M57,N57,O57,P57,Q57,Q58,P58,O58,N58,M58,L58,K58,J58)</f>
        <v>0</v>
      </c>
      <c r="F73" s="14">
        <f>SUMSQ(B59,C59,D59,E59,F59,G59,H59,I59,I60,H60,G60,F60,E60,D60,C60,B60)</f>
        <v>0</v>
      </c>
      <c r="G73" s="14">
        <f>SUMSQ(J59,K59,L59,M59,N59,O59,P59,Q59,Q60,P60,O60,N60,M60,L60,K60,J60)</f>
        <v>0</v>
      </c>
      <c r="H73" s="14">
        <f>SUMSQ(B61,C61,D61,E61,F61,G61,H61,I61,I62,H62,G62,F62,E62,D62,C62,B62)</f>
        <v>0</v>
      </c>
      <c r="I73" s="14">
        <f>SUMSQ(J61,K61,L61,M61,N61,O61,P61,Q61,Q62,P62,O62,N62,M62,L62,K62,J62)</f>
        <v>0</v>
      </c>
      <c r="J73" s="14">
        <f>SUMSQ(B63,C63,D63,E63,F63,G63,H63,I63,I64,H64,G64,F64,E64,D64,C64,B64)</f>
        <v>0</v>
      </c>
      <c r="K73" s="14">
        <f>SUMSQ(J63,K63,L63,M63,N63,O63,P63,Q63,Q64,P64,O64,N64,M64,L64,K64,J64)</f>
        <v>0</v>
      </c>
      <c r="L73" s="14">
        <f>SUMSQ(B65,C65,D65,E65,F65,G65,H65,I65,I66,H66,G66,F66,E66,D66,C66,B66)</f>
        <v>0</v>
      </c>
      <c r="M73" s="14">
        <f>SUMSQ(J65,K65,L65,M65,N65,O65,P65,Q65,Q66,P66,O66,N66,M66,L66,K66,J66)</f>
        <v>0</v>
      </c>
      <c r="N73" s="14">
        <f>SUMSQ(B67,C67,D67,E67,F67,G67,H67,I67,I68,H68,G68,F68,E68,D68,C68,B68)</f>
        <v>0</v>
      </c>
      <c r="O73" s="14">
        <f>SUMSQ(J67,K67,L67,M67,N67,O67,P67,Q67,Q68,P68,O68,N68,M68,L68,K68,J68)</f>
        <v>0</v>
      </c>
      <c r="P73" s="14">
        <f>SUMSQ(B69,C69,D69,E69,F69,G69,H69,I69,I70,H70,G70,F70,E70,D70,C70,B70)</f>
        <v>0</v>
      </c>
      <c r="Q73" s="14">
        <f>SUMSQ(J69,K69,L69,M69,N69,O69,P69,Q69,Q70,P70,O70,N70,M70,L70,K70,J70)</f>
        <v>0</v>
      </c>
      <c r="V73" s="3" t="s">
        <v>3</v>
      </c>
      <c r="W73" s="173" t="s">
        <v>209</v>
      </c>
      <c r="X73" s="173" t="s">
        <v>247</v>
      </c>
      <c r="Y73" s="173" t="s">
        <v>3</v>
      </c>
      <c r="Z73" s="173" t="s">
        <v>129</v>
      </c>
      <c r="AA73" s="173" t="s">
        <v>122</v>
      </c>
      <c r="AB73" s="173" t="s">
        <v>84</v>
      </c>
      <c r="AC73" s="173" t="s">
        <v>256</v>
      </c>
      <c r="AD73" s="173" t="s">
        <v>203</v>
      </c>
      <c r="AE73" s="173" t="s">
        <v>136</v>
      </c>
      <c r="AF73" s="173" t="s">
        <v>189</v>
      </c>
      <c r="AG73" s="173" t="s">
        <v>18</v>
      </c>
      <c r="AH73" s="173" t="s">
        <v>55</v>
      </c>
      <c r="AI73" s="173" t="s">
        <v>62</v>
      </c>
      <c r="AJ73" s="173" t="s">
        <v>9</v>
      </c>
      <c r="AK73" s="173" t="s">
        <v>180</v>
      </c>
      <c r="AL73" s="173" t="s">
        <v>143</v>
      </c>
      <c r="AN73" s="46" t="s">
        <v>93</v>
      </c>
      <c r="AO73" s="47" t="s">
        <v>276</v>
      </c>
      <c r="AP73" s="48">
        <f>L2+(65*L4)</f>
        <v>66</v>
      </c>
    </row>
    <row r="74" spans="1:42" x14ac:dyDescent="0.2">
      <c r="A74" s="3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V74" s="3" t="s">
        <v>4</v>
      </c>
      <c r="W74" s="173" t="s">
        <v>61</v>
      </c>
      <c r="X74" s="173" t="s">
        <v>20</v>
      </c>
      <c r="Y74" s="173" t="s">
        <v>195</v>
      </c>
      <c r="Z74" s="173" t="s">
        <v>138</v>
      </c>
      <c r="AA74" s="173" t="s">
        <v>145</v>
      </c>
      <c r="AB74" s="173" t="s">
        <v>186</v>
      </c>
      <c r="AC74" s="173" t="s">
        <v>11</v>
      </c>
      <c r="AD74" s="173" t="s">
        <v>68</v>
      </c>
      <c r="AE74" s="173" t="s">
        <v>127</v>
      </c>
      <c r="AF74" s="173" t="s">
        <v>70</v>
      </c>
      <c r="AG74" s="173" t="s">
        <v>245</v>
      </c>
      <c r="AH74" s="173" t="s">
        <v>204</v>
      </c>
      <c r="AI74" s="173" t="s">
        <v>197</v>
      </c>
      <c r="AJ74" s="173" t="s">
        <v>254</v>
      </c>
      <c r="AK74" s="173" t="s">
        <v>78</v>
      </c>
      <c r="AL74" s="173" t="s">
        <v>120</v>
      </c>
      <c r="AN74" s="46" t="s">
        <v>66</v>
      </c>
      <c r="AO74" s="47" t="s">
        <v>276</v>
      </c>
      <c r="AP74" s="48">
        <f>L2+(66*L4)</f>
        <v>67</v>
      </c>
    </row>
    <row r="75" spans="1:42" x14ac:dyDescent="0.2">
      <c r="A75" s="3" t="s">
        <v>3</v>
      </c>
      <c r="B75" s="15">
        <f>B55</f>
        <v>0</v>
      </c>
      <c r="C75" s="15">
        <f>C56</f>
        <v>0</v>
      </c>
      <c r="D75" s="15">
        <f>D57</f>
        <v>0</v>
      </c>
      <c r="E75" s="15">
        <f>E58</f>
        <v>0</v>
      </c>
      <c r="F75" s="15">
        <f>F59</f>
        <v>0</v>
      </c>
      <c r="G75" s="15">
        <f>G60</f>
        <v>0</v>
      </c>
      <c r="H75" s="15">
        <f>H61</f>
        <v>0</v>
      </c>
      <c r="I75" s="15">
        <f>I62</f>
        <v>0</v>
      </c>
      <c r="J75" s="15">
        <f>J63</f>
        <v>0</v>
      </c>
      <c r="K75" s="15">
        <f>K64</f>
        <v>0</v>
      </c>
      <c r="L75" s="15">
        <f>L65</f>
        <v>0</v>
      </c>
      <c r="M75" s="15">
        <f>M66</f>
        <v>0</v>
      </c>
      <c r="N75" s="15">
        <f>N67</f>
        <v>0</v>
      </c>
      <c r="O75" s="15">
        <f>O68</f>
        <v>0</v>
      </c>
      <c r="P75" s="15">
        <f>P69</f>
        <v>0</v>
      </c>
      <c r="Q75" s="16">
        <f>Q70</f>
        <v>0</v>
      </c>
      <c r="R75" s="2">
        <f>SUM(B75:Q75)</f>
        <v>0</v>
      </c>
      <c r="S75" s="2">
        <f>SUMSQ(B75:Q75)</f>
        <v>0</v>
      </c>
      <c r="T75" s="2">
        <f>B75^3+C75^3+D75^3+E75^3+F75^3+G75^3+H75^3+I75^3+J75^3+K75^3+L75^3+M75^3+N75^3+O75^3+P75^3+Q75^3</f>
        <v>0</v>
      </c>
      <c r="AN75" s="46" t="s">
        <v>216</v>
      </c>
      <c r="AO75" s="47" t="s">
        <v>276</v>
      </c>
      <c r="AP75" s="48">
        <f>L2+(67*L4)</f>
        <v>68</v>
      </c>
    </row>
    <row r="76" spans="1:42" x14ac:dyDescent="0.2">
      <c r="A76" s="3" t="s">
        <v>4</v>
      </c>
      <c r="B76" s="15">
        <f>B70</f>
        <v>0</v>
      </c>
      <c r="C76" s="15">
        <f>C69</f>
        <v>0</v>
      </c>
      <c r="D76" s="15">
        <f>D68</f>
        <v>0</v>
      </c>
      <c r="E76" s="15">
        <f>E67</f>
        <v>0</v>
      </c>
      <c r="F76" s="15">
        <f>F66</f>
        <v>0</v>
      </c>
      <c r="G76" s="15">
        <f>G65</f>
        <v>0</v>
      </c>
      <c r="H76" s="15">
        <f>H64</f>
        <v>0</v>
      </c>
      <c r="I76" s="15">
        <f>I63</f>
        <v>0</v>
      </c>
      <c r="J76" s="15">
        <f>J62</f>
        <v>0</v>
      </c>
      <c r="K76" s="15">
        <f>K61</f>
        <v>0</v>
      </c>
      <c r="L76" s="15">
        <f>L60</f>
        <v>0</v>
      </c>
      <c r="M76" s="15">
        <f>M59</f>
        <v>0</v>
      </c>
      <c r="N76" s="15">
        <f>N58</f>
        <v>0</v>
      </c>
      <c r="O76" s="15">
        <f>O57</f>
        <v>0</v>
      </c>
      <c r="P76" s="15">
        <f>P56</f>
        <v>0</v>
      </c>
      <c r="Q76" s="16">
        <f>Q55</f>
        <v>0</v>
      </c>
      <c r="R76" s="2">
        <f>SUM(B76:Q76)</f>
        <v>0</v>
      </c>
      <c r="S76" s="2">
        <f>SUMSQ(B76:Q76)</f>
        <v>0</v>
      </c>
      <c r="T76" s="2">
        <f>B76^3+C76^3+D76^3+E76^3+F76^3+G76^3+H76^3+I76^3+J76^3+K76^3+L76^3+M76^3+N76^3+O76^3+P76^3+Q76^3</f>
        <v>0</v>
      </c>
      <c r="AN76" s="46" t="s">
        <v>33</v>
      </c>
      <c r="AO76" s="47" t="s">
        <v>276</v>
      </c>
      <c r="AP76" s="48">
        <f>L2+(68*L4)</f>
        <v>69</v>
      </c>
    </row>
    <row r="77" spans="1:42" x14ac:dyDescent="0.2">
      <c r="A77" s="3"/>
      <c r="AN77" s="46" t="s">
        <v>246</v>
      </c>
      <c r="AO77" s="47" t="s">
        <v>276</v>
      </c>
      <c r="AP77" s="48">
        <f>L2+(69*L4)</f>
        <v>70</v>
      </c>
    </row>
    <row r="78" spans="1:42" x14ac:dyDescent="0.2">
      <c r="A78" s="3" t="s">
        <v>261</v>
      </c>
      <c r="B78" s="1"/>
      <c r="I78" s="62" t="s">
        <v>305</v>
      </c>
      <c r="AD78" s="62" t="s">
        <v>299</v>
      </c>
      <c r="AN78" s="46" t="s">
        <v>156</v>
      </c>
      <c r="AO78" s="47" t="s">
        <v>276</v>
      </c>
      <c r="AP78" s="48">
        <f>L2+(70*L4)</f>
        <v>71</v>
      </c>
    </row>
    <row r="79" spans="1:42" x14ac:dyDescent="0.2">
      <c r="A79" s="1">
        <v>1</v>
      </c>
      <c r="B79" s="5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7"/>
      <c r="R79" s="2">
        <f>SUM(B79:Q79)</f>
        <v>0</v>
      </c>
      <c r="S79" s="2">
        <f>SUMSQ(B79:Q79)</f>
        <v>0</v>
      </c>
      <c r="V79" s="1">
        <v>1</v>
      </c>
      <c r="W79" s="53" t="s">
        <v>226</v>
      </c>
      <c r="X79" s="54" t="s">
        <v>102</v>
      </c>
      <c r="Y79" s="54" t="s">
        <v>215</v>
      </c>
      <c r="Z79" s="54" t="s">
        <v>111</v>
      </c>
      <c r="AA79" s="54" t="s">
        <v>142</v>
      </c>
      <c r="AB79" s="54" t="s">
        <v>61</v>
      </c>
      <c r="AC79" s="54" t="s">
        <v>135</v>
      </c>
      <c r="AD79" s="54" t="s">
        <v>66</v>
      </c>
      <c r="AE79" s="54" t="s">
        <v>134</v>
      </c>
      <c r="AF79" s="54" t="s">
        <v>69</v>
      </c>
      <c r="AG79" s="54" t="s">
        <v>143</v>
      </c>
      <c r="AH79" s="54" t="s">
        <v>58</v>
      </c>
      <c r="AI79" s="54" t="s">
        <v>218</v>
      </c>
      <c r="AJ79" s="54" t="s">
        <v>110</v>
      </c>
      <c r="AK79" s="54" t="s">
        <v>223</v>
      </c>
      <c r="AL79" s="55" t="s">
        <v>103</v>
      </c>
      <c r="AN79" s="46" t="s">
        <v>131</v>
      </c>
      <c r="AO79" s="47" t="s">
        <v>276</v>
      </c>
      <c r="AP79" s="48">
        <f>L2+(71*L4)</f>
        <v>72</v>
      </c>
    </row>
    <row r="80" spans="1:42" x14ac:dyDescent="0.2">
      <c r="A80" s="1">
        <v>2</v>
      </c>
      <c r="B80" s="8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10"/>
      <c r="R80" s="2">
        <f t="shared" ref="R80:R94" si="14">SUM(B80:Q80)</f>
        <v>0</v>
      </c>
      <c r="S80" s="2">
        <f t="shared" ref="S80:S94" si="15">SUMSQ(B80:Q80)</f>
        <v>0</v>
      </c>
      <c r="V80" s="1">
        <v>2</v>
      </c>
      <c r="W80" s="56" t="s">
        <v>96</v>
      </c>
      <c r="X80" s="57" t="s">
        <v>232</v>
      </c>
      <c r="Y80" s="57" t="s">
        <v>85</v>
      </c>
      <c r="Z80" s="57" t="s">
        <v>241</v>
      </c>
      <c r="AA80" s="57" t="s">
        <v>20</v>
      </c>
      <c r="AB80" s="57" t="s">
        <v>183</v>
      </c>
      <c r="AC80" s="57" t="s">
        <v>13</v>
      </c>
      <c r="AD80" s="57" t="s">
        <v>188</v>
      </c>
      <c r="AE80" s="57" t="s">
        <v>12</v>
      </c>
      <c r="AF80" s="57" t="s">
        <v>191</v>
      </c>
      <c r="AG80" s="57" t="s">
        <v>21</v>
      </c>
      <c r="AH80" s="57" t="s">
        <v>180</v>
      </c>
      <c r="AI80" s="57" t="s">
        <v>88</v>
      </c>
      <c r="AJ80" s="57" t="s">
        <v>240</v>
      </c>
      <c r="AK80" s="57" t="s">
        <v>93</v>
      </c>
      <c r="AL80" s="58" t="s">
        <v>233</v>
      </c>
      <c r="AN80" s="46" t="s">
        <v>116</v>
      </c>
      <c r="AO80" s="47" t="s">
        <v>276</v>
      </c>
      <c r="AP80" s="48">
        <f>L2+(72*L4)</f>
        <v>73</v>
      </c>
    </row>
    <row r="81" spans="1:42" x14ac:dyDescent="0.2">
      <c r="A81" s="1">
        <v>3</v>
      </c>
      <c r="B81" s="8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10"/>
      <c r="R81" s="2">
        <f t="shared" si="14"/>
        <v>0</v>
      </c>
      <c r="S81" s="2">
        <f t="shared" si="15"/>
        <v>0</v>
      </c>
      <c r="V81" s="1">
        <v>3</v>
      </c>
      <c r="W81" s="56" t="s">
        <v>97</v>
      </c>
      <c r="X81" s="57" t="s">
        <v>229</v>
      </c>
      <c r="Y81" s="57" t="s">
        <v>92</v>
      </c>
      <c r="Z81" s="57" t="s">
        <v>236</v>
      </c>
      <c r="AA81" s="57" t="s">
        <v>17</v>
      </c>
      <c r="AB81" s="57" t="s">
        <v>184</v>
      </c>
      <c r="AC81" s="57" t="s">
        <v>8</v>
      </c>
      <c r="AD81" s="57" t="s">
        <v>195</v>
      </c>
      <c r="AE81" s="57" t="s">
        <v>9</v>
      </c>
      <c r="AF81" s="57" t="s">
        <v>192</v>
      </c>
      <c r="AG81" s="57" t="s">
        <v>16</v>
      </c>
      <c r="AH81" s="57" t="s">
        <v>187</v>
      </c>
      <c r="AI81" s="57" t="s">
        <v>89</v>
      </c>
      <c r="AJ81" s="57" t="s">
        <v>237</v>
      </c>
      <c r="AK81" s="57" t="s">
        <v>100</v>
      </c>
      <c r="AL81" s="58" t="s">
        <v>228</v>
      </c>
      <c r="AN81" s="46" t="s">
        <v>139</v>
      </c>
      <c r="AO81" s="47" t="s">
        <v>276</v>
      </c>
      <c r="AP81" s="48">
        <f>L2+(73*L4)</f>
        <v>74</v>
      </c>
    </row>
    <row r="82" spans="1:42" x14ac:dyDescent="0.2">
      <c r="A82" s="1">
        <v>4</v>
      </c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10"/>
      <c r="R82" s="2">
        <f t="shared" si="14"/>
        <v>0</v>
      </c>
      <c r="S82" s="2">
        <f t="shared" si="15"/>
        <v>0</v>
      </c>
      <c r="V82" s="1">
        <v>4</v>
      </c>
      <c r="W82" s="56" t="s">
        <v>219</v>
      </c>
      <c r="X82" s="57" t="s">
        <v>107</v>
      </c>
      <c r="Y82" s="57" t="s">
        <v>214</v>
      </c>
      <c r="Z82" s="57" t="s">
        <v>114</v>
      </c>
      <c r="AA82" s="57" t="s">
        <v>147</v>
      </c>
      <c r="AB82" s="57" t="s">
        <v>54</v>
      </c>
      <c r="AC82" s="57" t="s">
        <v>138</v>
      </c>
      <c r="AD82" s="57" t="s">
        <v>65</v>
      </c>
      <c r="AE82" s="57" t="s">
        <v>139</v>
      </c>
      <c r="AF82" s="57" t="s">
        <v>62</v>
      </c>
      <c r="AG82" s="57" t="s">
        <v>146</v>
      </c>
      <c r="AH82" s="57" t="s">
        <v>57</v>
      </c>
      <c r="AI82" s="57" t="s">
        <v>211</v>
      </c>
      <c r="AJ82" s="57" t="s">
        <v>115</v>
      </c>
      <c r="AK82" s="57" t="s">
        <v>222</v>
      </c>
      <c r="AL82" s="58" t="s">
        <v>106</v>
      </c>
      <c r="AN82" s="46" t="s">
        <v>229</v>
      </c>
      <c r="AO82" s="47" t="s">
        <v>276</v>
      </c>
      <c r="AP82" s="48">
        <f>L2+(74*L4)</f>
        <v>75</v>
      </c>
    </row>
    <row r="83" spans="1:42" x14ac:dyDescent="0.2">
      <c r="A83" s="1">
        <v>5</v>
      </c>
      <c r="B83" s="8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10"/>
      <c r="R83" s="2">
        <f t="shared" si="14"/>
        <v>0</v>
      </c>
      <c r="S83" s="2">
        <f t="shared" si="15"/>
        <v>0</v>
      </c>
      <c r="V83" s="1">
        <v>5</v>
      </c>
      <c r="W83" s="56" t="s">
        <v>56</v>
      </c>
      <c r="X83" s="57" t="s">
        <v>145</v>
      </c>
      <c r="Y83" s="57" t="s">
        <v>63</v>
      </c>
      <c r="Z83" s="57" t="s">
        <v>140</v>
      </c>
      <c r="AA83" s="57" t="s">
        <v>105</v>
      </c>
      <c r="AB83" s="57" t="s">
        <v>221</v>
      </c>
      <c r="AC83" s="57" t="s">
        <v>116</v>
      </c>
      <c r="AD83" s="57" t="s">
        <v>212</v>
      </c>
      <c r="AE83" s="57" t="s">
        <v>113</v>
      </c>
      <c r="AF83" s="57" t="s">
        <v>213</v>
      </c>
      <c r="AG83" s="57" t="s">
        <v>108</v>
      </c>
      <c r="AH83" s="57" t="s">
        <v>220</v>
      </c>
      <c r="AI83" s="57" t="s">
        <v>64</v>
      </c>
      <c r="AJ83" s="57" t="s">
        <v>137</v>
      </c>
      <c r="AK83" s="57" t="s">
        <v>55</v>
      </c>
      <c r="AL83" s="58" t="s">
        <v>148</v>
      </c>
      <c r="AN83" s="46" t="s">
        <v>18</v>
      </c>
      <c r="AO83" s="47" t="s">
        <v>276</v>
      </c>
      <c r="AP83" s="48">
        <f>L2+(75*L4)</f>
        <v>76</v>
      </c>
    </row>
    <row r="84" spans="1:42" x14ac:dyDescent="0.2">
      <c r="A84" s="1">
        <v>6</v>
      </c>
      <c r="B84" s="8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10"/>
      <c r="R84" s="2">
        <f t="shared" si="14"/>
        <v>0</v>
      </c>
      <c r="S84" s="2">
        <f t="shared" si="15"/>
        <v>0</v>
      </c>
      <c r="V84" s="1">
        <v>6</v>
      </c>
      <c r="W84" s="56" t="s">
        <v>186</v>
      </c>
      <c r="X84" s="57" t="s">
        <v>15</v>
      </c>
      <c r="Y84" s="57" t="s">
        <v>193</v>
      </c>
      <c r="Z84" s="57" t="s">
        <v>10</v>
      </c>
      <c r="AA84" s="57" t="s">
        <v>227</v>
      </c>
      <c r="AB84" s="57" t="s">
        <v>99</v>
      </c>
      <c r="AC84" s="57" t="s">
        <v>238</v>
      </c>
      <c r="AD84" s="57" t="s">
        <v>90</v>
      </c>
      <c r="AE84" s="57" t="s">
        <v>235</v>
      </c>
      <c r="AF84" s="57" t="s">
        <v>91</v>
      </c>
      <c r="AG84" s="57" t="s">
        <v>230</v>
      </c>
      <c r="AH84" s="57" t="s">
        <v>98</v>
      </c>
      <c r="AI84" s="57" t="s">
        <v>194</v>
      </c>
      <c r="AJ84" s="57" t="s">
        <v>7</v>
      </c>
      <c r="AK84" s="57" t="s">
        <v>185</v>
      </c>
      <c r="AL84" s="58" t="s">
        <v>18</v>
      </c>
      <c r="AN84" s="46" t="s">
        <v>200</v>
      </c>
      <c r="AO84" s="47" t="s">
        <v>276</v>
      </c>
      <c r="AP84" s="48">
        <f>L2+(76*L4)</f>
        <v>77</v>
      </c>
    </row>
    <row r="85" spans="1:42" x14ac:dyDescent="0.2">
      <c r="A85" s="1">
        <v>7</v>
      </c>
      <c r="B85" s="8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10"/>
      <c r="R85" s="2">
        <f t="shared" si="14"/>
        <v>0</v>
      </c>
      <c r="S85" s="2">
        <f t="shared" si="15"/>
        <v>0</v>
      </c>
      <c r="V85" s="1">
        <v>7</v>
      </c>
      <c r="W85" s="56" t="s">
        <v>181</v>
      </c>
      <c r="X85" s="57" t="s">
        <v>22</v>
      </c>
      <c r="Y85" s="57" t="s">
        <v>190</v>
      </c>
      <c r="Z85" s="57" t="s">
        <v>11</v>
      </c>
      <c r="AA85" s="57" t="s">
        <v>234</v>
      </c>
      <c r="AB85" s="57" t="s">
        <v>94</v>
      </c>
      <c r="AC85" s="57" t="s">
        <v>239</v>
      </c>
      <c r="AD85" s="57" t="s">
        <v>87</v>
      </c>
      <c r="AE85" s="57" t="s">
        <v>242</v>
      </c>
      <c r="AF85" s="57" t="s">
        <v>86</v>
      </c>
      <c r="AG85" s="57" t="s">
        <v>231</v>
      </c>
      <c r="AH85" s="57" t="s">
        <v>95</v>
      </c>
      <c r="AI85" s="57" t="s">
        <v>189</v>
      </c>
      <c r="AJ85" s="57" t="s">
        <v>14</v>
      </c>
      <c r="AK85" s="57" t="s">
        <v>182</v>
      </c>
      <c r="AL85" s="58" t="s">
        <v>19</v>
      </c>
      <c r="AN85" s="46" t="s">
        <v>51</v>
      </c>
      <c r="AO85" s="47" t="s">
        <v>276</v>
      </c>
      <c r="AP85" s="48">
        <f>L2+(77*L4)</f>
        <v>78</v>
      </c>
    </row>
    <row r="86" spans="1:42" x14ac:dyDescent="0.2">
      <c r="A86" s="1">
        <v>8</v>
      </c>
      <c r="B86" s="8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10"/>
      <c r="R86" s="2">
        <f t="shared" si="14"/>
        <v>0</v>
      </c>
      <c r="S86" s="2">
        <f t="shared" si="15"/>
        <v>0</v>
      </c>
      <c r="V86" s="1">
        <v>8</v>
      </c>
      <c r="W86" s="56" t="s">
        <v>59</v>
      </c>
      <c r="X86" s="57" t="s">
        <v>144</v>
      </c>
      <c r="Y86" s="57" t="s">
        <v>68</v>
      </c>
      <c r="Z86" s="57" t="s">
        <v>133</v>
      </c>
      <c r="AA86" s="57" t="s">
        <v>104</v>
      </c>
      <c r="AB86" s="57" t="s">
        <v>224</v>
      </c>
      <c r="AC86" s="57" t="s">
        <v>109</v>
      </c>
      <c r="AD86" s="57" t="s">
        <v>217</v>
      </c>
      <c r="AE86" s="57" t="s">
        <v>112</v>
      </c>
      <c r="AF86" s="57" t="s">
        <v>216</v>
      </c>
      <c r="AG86" s="57" t="s">
        <v>101</v>
      </c>
      <c r="AH86" s="57" t="s">
        <v>225</v>
      </c>
      <c r="AI86" s="57" t="s">
        <v>67</v>
      </c>
      <c r="AJ86" s="57" t="s">
        <v>136</v>
      </c>
      <c r="AK86" s="57" t="s">
        <v>60</v>
      </c>
      <c r="AL86" s="58" t="s">
        <v>141</v>
      </c>
      <c r="AN86" s="46" t="s">
        <v>78</v>
      </c>
      <c r="AO86" s="47" t="s">
        <v>276</v>
      </c>
      <c r="AP86" s="48">
        <f>L2+(78*L4)</f>
        <v>79</v>
      </c>
    </row>
    <row r="87" spans="1:42" x14ac:dyDescent="0.2">
      <c r="A87" s="1">
        <v>9</v>
      </c>
      <c r="B87" s="8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10"/>
      <c r="R87" s="2">
        <f t="shared" si="14"/>
        <v>0</v>
      </c>
      <c r="S87" s="2">
        <f t="shared" si="15"/>
        <v>0</v>
      </c>
      <c r="V87" s="1">
        <v>9</v>
      </c>
      <c r="W87" s="56" t="s">
        <v>207</v>
      </c>
      <c r="X87" s="57" t="s">
        <v>119</v>
      </c>
      <c r="Y87" s="57" t="s">
        <v>203</v>
      </c>
      <c r="Z87" s="57" t="s">
        <v>126</v>
      </c>
      <c r="AA87" s="57" t="s">
        <v>159</v>
      </c>
      <c r="AB87" s="57" t="s">
        <v>42</v>
      </c>
      <c r="AC87" s="57" t="s">
        <v>150</v>
      </c>
      <c r="AD87" s="57" t="s">
        <v>53</v>
      </c>
      <c r="AE87" s="57" t="s">
        <v>151</v>
      </c>
      <c r="AF87" s="57" t="s">
        <v>50</v>
      </c>
      <c r="AG87" s="57" t="s">
        <v>158</v>
      </c>
      <c r="AH87" s="57" t="s">
        <v>45</v>
      </c>
      <c r="AI87" s="57" t="s">
        <v>200</v>
      </c>
      <c r="AJ87" s="57" t="s">
        <v>127</v>
      </c>
      <c r="AK87" s="57" t="s">
        <v>210</v>
      </c>
      <c r="AL87" s="58" t="s">
        <v>118</v>
      </c>
      <c r="AN87" s="46" t="s">
        <v>165</v>
      </c>
      <c r="AO87" s="47" t="s">
        <v>276</v>
      </c>
      <c r="AP87" s="48">
        <f>L2+(79*L4)</f>
        <v>80</v>
      </c>
    </row>
    <row r="88" spans="1:42" x14ac:dyDescent="0.2">
      <c r="A88" s="1">
        <v>10</v>
      </c>
      <c r="B88" s="8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10"/>
      <c r="R88" s="2">
        <f t="shared" si="14"/>
        <v>0</v>
      </c>
      <c r="S88" s="2">
        <f t="shared" si="15"/>
        <v>0</v>
      </c>
      <c r="V88" s="1">
        <v>10</v>
      </c>
      <c r="W88" s="56" t="s">
        <v>77</v>
      </c>
      <c r="X88" s="57" t="s">
        <v>249</v>
      </c>
      <c r="Y88" s="57" t="s">
        <v>73</v>
      </c>
      <c r="Z88" s="57" t="s">
        <v>256</v>
      </c>
      <c r="AA88" s="57" t="s">
        <v>37</v>
      </c>
      <c r="AB88" s="57" t="s">
        <v>165</v>
      </c>
      <c r="AC88" s="57" t="s">
        <v>28</v>
      </c>
      <c r="AD88" s="57" t="s">
        <v>176</v>
      </c>
      <c r="AE88" s="57" t="s">
        <v>29</v>
      </c>
      <c r="AF88" s="57" t="s">
        <v>173</v>
      </c>
      <c r="AG88" s="57" t="s">
        <v>36</v>
      </c>
      <c r="AH88" s="57" t="s">
        <v>168</v>
      </c>
      <c r="AI88" s="57" t="s">
        <v>70</v>
      </c>
      <c r="AJ88" s="57" t="s">
        <v>257</v>
      </c>
      <c r="AK88" s="57" t="s">
        <v>80</v>
      </c>
      <c r="AL88" s="58" t="s">
        <v>248</v>
      </c>
      <c r="AN88" s="46" t="s">
        <v>42</v>
      </c>
      <c r="AO88" s="47" t="s">
        <v>276</v>
      </c>
      <c r="AP88" s="48">
        <f>L2+(80*L4)</f>
        <v>81</v>
      </c>
    </row>
    <row r="89" spans="1:42" x14ac:dyDescent="0.2">
      <c r="A89" s="1">
        <v>11</v>
      </c>
      <c r="B89" s="8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10"/>
      <c r="R89" s="2">
        <f t="shared" si="14"/>
        <v>0</v>
      </c>
      <c r="S89" s="2">
        <f t="shared" si="15"/>
        <v>0</v>
      </c>
      <c r="V89" s="1">
        <v>11</v>
      </c>
      <c r="W89" s="56" t="s">
        <v>84</v>
      </c>
      <c r="X89" s="57" t="s">
        <v>244</v>
      </c>
      <c r="Y89" s="57" t="s">
        <v>74</v>
      </c>
      <c r="Z89" s="57" t="s">
        <v>253</v>
      </c>
      <c r="AA89" s="57" t="s">
        <v>32</v>
      </c>
      <c r="AB89" s="57" t="s">
        <v>172</v>
      </c>
      <c r="AC89" s="57" t="s">
        <v>25</v>
      </c>
      <c r="AD89" s="57" t="s">
        <v>177</v>
      </c>
      <c r="AE89" s="57" t="s">
        <v>24</v>
      </c>
      <c r="AF89" s="57" t="s">
        <v>4</v>
      </c>
      <c r="AG89" s="57" t="s">
        <v>33</v>
      </c>
      <c r="AH89" s="57" t="s">
        <v>169</v>
      </c>
      <c r="AI89" s="57" t="s">
        <v>76</v>
      </c>
      <c r="AJ89" s="57" t="s">
        <v>252</v>
      </c>
      <c r="AK89" s="57" t="s">
        <v>81</v>
      </c>
      <c r="AL89" s="58" t="s">
        <v>245</v>
      </c>
      <c r="AN89" s="46" t="s">
        <v>208</v>
      </c>
      <c r="AO89" s="47" t="s">
        <v>276</v>
      </c>
      <c r="AP89" s="48">
        <f>L2+(81*L4)</f>
        <v>82</v>
      </c>
    </row>
    <row r="90" spans="1:42" x14ac:dyDescent="0.2">
      <c r="A90" s="1">
        <v>12</v>
      </c>
      <c r="B90" s="8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10"/>
      <c r="R90" s="2">
        <f t="shared" si="14"/>
        <v>0</v>
      </c>
      <c r="S90" s="2">
        <f t="shared" si="15"/>
        <v>0</v>
      </c>
      <c r="V90" s="1">
        <v>12</v>
      </c>
      <c r="W90" s="56" t="s">
        <v>5</v>
      </c>
      <c r="X90" s="57" t="s">
        <v>122</v>
      </c>
      <c r="Y90" s="57" t="s">
        <v>196</v>
      </c>
      <c r="Z90" s="57" t="s">
        <v>131</v>
      </c>
      <c r="AA90" s="57" t="s">
        <v>162</v>
      </c>
      <c r="AB90" s="57" t="s">
        <v>41</v>
      </c>
      <c r="AC90" s="57" t="s">
        <v>155</v>
      </c>
      <c r="AD90" s="57" t="s">
        <v>46</v>
      </c>
      <c r="AE90" s="57" t="s">
        <v>154</v>
      </c>
      <c r="AF90" s="57" t="s">
        <v>49</v>
      </c>
      <c r="AG90" s="57" t="s">
        <v>163</v>
      </c>
      <c r="AH90" s="57" t="s">
        <v>39</v>
      </c>
      <c r="AI90" s="57" t="s">
        <v>199</v>
      </c>
      <c r="AJ90" s="57" t="s">
        <v>130</v>
      </c>
      <c r="AK90" s="57" t="s">
        <v>204</v>
      </c>
      <c r="AL90" s="58" t="s">
        <v>123</v>
      </c>
      <c r="AN90" s="46" t="s">
        <v>174</v>
      </c>
      <c r="AO90" s="47" t="s">
        <v>276</v>
      </c>
      <c r="AP90" s="48">
        <f>L2+(82*L4)</f>
        <v>83</v>
      </c>
    </row>
    <row r="91" spans="1:42" x14ac:dyDescent="0.2">
      <c r="A91" s="1">
        <v>13</v>
      </c>
      <c r="B91" s="8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10"/>
      <c r="R91" s="2">
        <f t="shared" si="14"/>
        <v>0</v>
      </c>
      <c r="S91" s="2">
        <f t="shared" si="15"/>
        <v>0</v>
      </c>
      <c r="V91" s="1">
        <v>13</v>
      </c>
      <c r="W91" s="56" t="s">
        <v>40</v>
      </c>
      <c r="X91" s="57" t="s">
        <v>164</v>
      </c>
      <c r="Y91" s="57" t="s">
        <v>48</v>
      </c>
      <c r="Z91" s="57" t="s">
        <v>153</v>
      </c>
      <c r="AA91" s="57" t="s">
        <v>124</v>
      </c>
      <c r="AB91" s="57" t="s">
        <v>205</v>
      </c>
      <c r="AC91" s="57" t="s">
        <v>129</v>
      </c>
      <c r="AD91" s="57" t="s">
        <v>198</v>
      </c>
      <c r="AE91" s="57" t="s">
        <v>132</v>
      </c>
      <c r="AF91" s="57" t="s">
        <v>197</v>
      </c>
      <c r="AG91" s="57" t="s">
        <v>121</v>
      </c>
      <c r="AH91" s="57" t="s">
        <v>206</v>
      </c>
      <c r="AI91" s="57" t="s">
        <v>47</v>
      </c>
      <c r="AJ91" s="57" t="s">
        <v>156</v>
      </c>
      <c r="AK91" s="57" t="s">
        <v>6</v>
      </c>
      <c r="AL91" s="58" t="s">
        <v>161</v>
      </c>
      <c r="AN91" s="46" t="s">
        <v>70</v>
      </c>
      <c r="AO91" s="47" t="s">
        <v>276</v>
      </c>
      <c r="AP91" s="48">
        <f>L2+(83*L4)</f>
        <v>84</v>
      </c>
    </row>
    <row r="92" spans="1:42" x14ac:dyDescent="0.2">
      <c r="A92" s="1">
        <v>14</v>
      </c>
      <c r="B92" s="8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10"/>
      <c r="R92" s="2">
        <f t="shared" si="14"/>
        <v>0</v>
      </c>
      <c r="S92" s="2">
        <f t="shared" si="15"/>
        <v>0</v>
      </c>
      <c r="V92" s="1">
        <v>14</v>
      </c>
      <c r="W92" s="56" t="s">
        <v>170</v>
      </c>
      <c r="X92" s="57" t="s">
        <v>34</v>
      </c>
      <c r="Y92" s="57" t="s">
        <v>179</v>
      </c>
      <c r="Z92" s="57" t="s">
        <v>23</v>
      </c>
      <c r="AA92" s="57" t="s">
        <v>246</v>
      </c>
      <c r="AB92" s="57" t="s">
        <v>82</v>
      </c>
      <c r="AC92" s="57" t="s">
        <v>251</v>
      </c>
      <c r="AD92" s="57" t="s">
        <v>3</v>
      </c>
      <c r="AE92" s="57" t="s">
        <v>254</v>
      </c>
      <c r="AF92" s="57" t="s">
        <v>75</v>
      </c>
      <c r="AG92" s="57" t="s">
        <v>243</v>
      </c>
      <c r="AH92" s="57" t="s">
        <v>83</v>
      </c>
      <c r="AI92" s="57" t="s">
        <v>178</v>
      </c>
      <c r="AJ92" s="57" t="s">
        <v>26</v>
      </c>
      <c r="AK92" s="57" t="s">
        <v>171</v>
      </c>
      <c r="AL92" s="58" t="s">
        <v>31</v>
      </c>
      <c r="AN92" s="46" t="s">
        <v>148</v>
      </c>
      <c r="AO92" s="47" t="s">
        <v>276</v>
      </c>
      <c r="AP92" s="48">
        <f>L2+(84*L4)</f>
        <v>85</v>
      </c>
    </row>
    <row r="93" spans="1:42" x14ac:dyDescent="0.2">
      <c r="A93" s="1">
        <v>15</v>
      </c>
      <c r="B93" s="8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10"/>
      <c r="R93" s="2">
        <f t="shared" si="14"/>
        <v>0</v>
      </c>
      <c r="S93" s="2">
        <f t="shared" si="15"/>
        <v>0</v>
      </c>
      <c r="V93" s="1">
        <v>15</v>
      </c>
      <c r="W93" s="56" t="s">
        <v>167</v>
      </c>
      <c r="X93" s="57" t="s">
        <v>35</v>
      </c>
      <c r="Y93" s="57" t="s">
        <v>174</v>
      </c>
      <c r="Z93" s="57" t="s">
        <v>30</v>
      </c>
      <c r="AA93" s="57" t="s">
        <v>247</v>
      </c>
      <c r="AB93" s="57" t="s">
        <v>79</v>
      </c>
      <c r="AC93" s="57" t="s">
        <v>258</v>
      </c>
      <c r="AD93" s="57" t="s">
        <v>71</v>
      </c>
      <c r="AE93" s="57" t="s">
        <v>255</v>
      </c>
      <c r="AF93" s="57" t="s">
        <v>72</v>
      </c>
      <c r="AG93" s="57" t="s">
        <v>250</v>
      </c>
      <c r="AH93" s="57" t="s">
        <v>78</v>
      </c>
      <c r="AI93" s="57" t="s">
        <v>175</v>
      </c>
      <c r="AJ93" s="57" t="s">
        <v>27</v>
      </c>
      <c r="AK93" s="57" t="s">
        <v>166</v>
      </c>
      <c r="AL93" s="58" t="s">
        <v>38</v>
      </c>
      <c r="AN93" s="46" t="s">
        <v>107</v>
      </c>
      <c r="AO93" s="47" t="s">
        <v>276</v>
      </c>
      <c r="AP93" s="48">
        <f>L2+(85*L4)</f>
        <v>86</v>
      </c>
    </row>
    <row r="94" spans="1:42" x14ac:dyDescent="0.2">
      <c r="A94" s="1">
        <v>16</v>
      </c>
      <c r="B94" s="11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3"/>
      <c r="R94" s="2">
        <f t="shared" si="14"/>
        <v>0</v>
      </c>
      <c r="S94" s="2">
        <f t="shared" si="15"/>
        <v>0</v>
      </c>
      <c r="V94" s="1">
        <v>16</v>
      </c>
      <c r="W94" s="59" t="s">
        <v>44</v>
      </c>
      <c r="X94" s="60" t="s">
        <v>157</v>
      </c>
      <c r="Y94" s="60" t="s">
        <v>51</v>
      </c>
      <c r="Z94" s="60" t="s">
        <v>152</v>
      </c>
      <c r="AA94" s="60" t="s">
        <v>117</v>
      </c>
      <c r="AB94" s="60" t="s">
        <v>209</v>
      </c>
      <c r="AC94" s="60" t="s">
        <v>128</v>
      </c>
      <c r="AD94" s="60" t="s">
        <v>201</v>
      </c>
      <c r="AE94" s="60" t="s">
        <v>125</v>
      </c>
      <c r="AF94" s="60" t="s">
        <v>202</v>
      </c>
      <c r="AG94" s="60" t="s">
        <v>120</v>
      </c>
      <c r="AH94" s="60" t="s">
        <v>208</v>
      </c>
      <c r="AI94" s="60" t="s">
        <v>52</v>
      </c>
      <c r="AJ94" s="60" t="s">
        <v>149</v>
      </c>
      <c r="AK94" s="60" t="s">
        <v>43</v>
      </c>
      <c r="AL94" s="61" t="s">
        <v>160</v>
      </c>
      <c r="AN94" s="46" t="s">
        <v>9</v>
      </c>
      <c r="AO94" s="47" t="s">
        <v>276</v>
      </c>
      <c r="AP94" s="48">
        <f>L2+(86*L4)</f>
        <v>87</v>
      </c>
    </row>
    <row r="95" spans="1:42" x14ac:dyDescent="0.2">
      <c r="A95" s="3" t="s">
        <v>0</v>
      </c>
      <c r="B95" s="2">
        <f>SUM(B79:B94)</f>
        <v>0</v>
      </c>
      <c r="C95" s="2">
        <f t="shared" ref="C95:Q95" si="16">SUM(C79:C94)</f>
        <v>0</v>
      </c>
      <c r="D95" s="2">
        <f t="shared" si="16"/>
        <v>0</v>
      </c>
      <c r="E95" s="2">
        <f t="shared" si="16"/>
        <v>0</v>
      </c>
      <c r="F95" s="2">
        <f t="shared" si="16"/>
        <v>0</v>
      </c>
      <c r="G95" s="2">
        <f t="shared" si="16"/>
        <v>0</v>
      </c>
      <c r="H95" s="2">
        <f t="shared" si="16"/>
        <v>0</v>
      </c>
      <c r="I95" s="2">
        <f t="shared" si="16"/>
        <v>0</v>
      </c>
      <c r="J95" s="2">
        <f t="shared" si="16"/>
        <v>0</v>
      </c>
      <c r="K95" s="2">
        <f t="shared" si="16"/>
        <v>0</v>
      </c>
      <c r="L95" s="2">
        <f t="shared" si="16"/>
        <v>0</v>
      </c>
      <c r="M95" s="2">
        <f t="shared" si="16"/>
        <v>0</v>
      </c>
      <c r="N95" s="2">
        <f t="shared" si="16"/>
        <v>0</v>
      </c>
      <c r="O95" s="2">
        <f t="shared" si="16"/>
        <v>0</v>
      </c>
      <c r="P95" s="2">
        <f t="shared" si="16"/>
        <v>0</v>
      </c>
      <c r="Q95" s="2">
        <f t="shared" si="16"/>
        <v>0</v>
      </c>
      <c r="AN95" s="46" t="s">
        <v>238</v>
      </c>
      <c r="AO95" s="47" t="s">
        <v>276</v>
      </c>
      <c r="AP95" s="48">
        <f>L2+(87*L4)</f>
        <v>88</v>
      </c>
    </row>
    <row r="96" spans="1:42" x14ac:dyDescent="0.2">
      <c r="A96" s="3" t="s">
        <v>1</v>
      </c>
      <c r="B96" s="2">
        <f>SUMSQ(B79:B94)</f>
        <v>0</v>
      </c>
      <c r="C96" s="2">
        <f t="shared" ref="C96:E96" si="17">SUMSQ(C79:C94)</f>
        <v>0</v>
      </c>
      <c r="D96" s="2">
        <f t="shared" si="17"/>
        <v>0</v>
      </c>
      <c r="E96" s="2">
        <f t="shared" si="17"/>
        <v>0</v>
      </c>
      <c r="F96" s="2">
        <f>SUMSQ(F79:F94)</f>
        <v>0</v>
      </c>
      <c r="G96" s="2">
        <f t="shared" ref="G96:Q96" si="18">SUMSQ(G79:G94)</f>
        <v>0</v>
      </c>
      <c r="H96" s="2">
        <f t="shared" si="18"/>
        <v>0</v>
      </c>
      <c r="I96" s="2">
        <f t="shared" si="18"/>
        <v>0</v>
      </c>
      <c r="J96" s="2">
        <f t="shared" si="18"/>
        <v>0</v>
      </c>
      <c r="K96" s="2">
        <f t="shared" si="18"/>
        <v>0</v>
      </c>
      <c r="L96" s="2">
        <f t="shared" si="18"/>
        <v>0</v>
      </c>
      <c r="M96" s="2">
        <f t="shared" si="18"/>
        <v>0</v>
      </c>
      <c r="N96" s="2">
        <f t="shared" si="18"/>
        <v>0</v>
      </c>
      <c r="O96" s="2">
        <f t="shared" si="18"/>
        <v>0</v>
      </c>
      <c r="P96" s="2">
        <f t="shared" si="18"/>
        <v>0</v>
      </c>
      <c r="Q96" s="2">
        <f t="shared" si="18"/>
        <v>0</v>
      </c>
      <c r="AN96" s="46" t="s">
        <v>253</v>
      </c>
      <c r="AO96" s="47" t="s">
        <v>276</v>
      </c>
      <c r="AP96" s="48">
        <f>L2+(88*L4)</f>
        <v>89</v>
      </c>
    </row>
    <row r="97" spans="1:42" x14ac:dyDescent="0.2">
      <c r="A97" s="3" t="s">
        <v>262</v>
      </c>
      <c r="B97" s="14">
        <f>SUMSQ(B79,C79,D79,E79,F79,G79,H79,I79,I80,H80,G80,F80,E80,D80,C80,B80)</f>
        <v>0</v>
      </c>
      <c r="C97" s="14">
        <f>SUMSQ(J79,K79,L79,M79,N79,O79,P79,Q79,Q80,P80,O80,N80,M80,L80,K80,J80)</f>
        <v>0</v>
      </c>
      <c r="D97" s="14">
        <f>SUMSQ(B81,C81,D81,E81,F81,G81,H81,I81,I82,H82,G82,F82,E82,D82,C82,B82)</f>
        <v>0</v>
      </c>
      <c r="E97" s="14">
        <f>SUMSQ(J81,K81,L81,M81,N81,O81,P81,Q81,Q82,P82,O82,N82,M82,L82,K82,J82)</f>
        <v>0</v>
      </c>
      <c r="F97" s="14">
        <f>SUMSQ(B83,C83,D83,E83,F83,G83,H83,I83,I84,H84,G84,F84,E84,D84,C84,B84)</f>
        <v>0</v>
      </c>
      <c r="G97" s="14">
        <f>SUMSQ(J83,K83,L83,M83,N83,O83,P83,Q83,Q84,P84,O84,N84,M84,L84,K84,J84)</f>
        <v>0</v>
      </c>
      <c r="H97" s="14">
        <f>SUMSQ(B85,C85,D85,E85,F85,G85,H85,I85,I86,H86,G86,F86,E86,D86,C86,B86)</f>
        <v>0</v>
      </c>
      <c r="I97" s="14">
        <f>SUMSQ(J85,K85,L85,M85,N85,O85,P85,Q85,Q86,P86,O86,N86,M86,L86,K86,J86)</f>
        <v>0</v>
      </c>
      <c r="J97" s="14">
        <f>SUMSQ(B87,C87,D87,E87,F87,G87,H87,I87,I88,H88,G88,F88,E88,D88,C88,B88)</f>
        <v>0</v>
      </c>
      <c r="K97" s="14">
        <f>SUMSQ(J87,K87,L87,M87,N87,O87,P87,Q87,Q88,P88,O88,N88,M88,L88,K88,J88)</f>
        <v>0</v>
      </c>
      <c r="L97" s="14">
        <f>SUMSQ(B89,C89,D89,E89,F89,G89,H89,I89,I90,H90,G90,F90,E90,D90,C90,B90)</f>
        <v>0</v>
      </c>
      <c r="M97" s="14">
        <f>SUMSQ(J89,K89,L89,M89,N89,O89,P89,Q89,Q90,P90,O90,N90,M90,L90,K90,J90)</f>
        <v>0</v>
      </c>
      <c r="N97" s="14">
        <f>SUMSQ(B91,C91,D91,E91,F91,G91,H91,I91,I92,H92,G92,F92,E92,D92,C92,B92)</f>
        <v>0</v>
      </c>
      <c r="O97" s="14">
        <f>SUMSQ(J91,K91,L91,M91,N91,O91,P91,Q91,Q92,P92,O92,N92,M92,L92,K92,J92)</f>
        <v>0</v>
      </c>
      <c r="P97" s="14">
        <f>SUMSQ(B93,C93,D93,E93,F93,G93,H93,I93,I94,H94,G94,F94,E94,D94,C94,B94)</f>
        <v>0</v>
      </c>
      <c r="Q97" s="14">
        <f>SUMSQ(J93,K93,L93,M93,N93,O93,P93,Q93,Q94,P94,O94,N94,M94,L94,K94,J94)</f>
        <v>0</v>
      </c>
      <c r="V97" s="3" t="s">
        <v>3</v>
      </c>
      <c r="W97" s="173" t="s">
        <v>226</v>
      </c>
      <c r="X97" s="173" t="s">
        <v>232</v>
      </c>
      <c r="Y97" s="173" t="s">
        <v>92</v>
      </c>
      <c r="Z97" s="173" t="s">
        <v>114</v>
      </c>
      <c r="AA97" s="173" t="s">
        <v>105</v>
      </c>
      <c r="AB97" s="173" t="s">
        <v>99</v>
      </c>
      <c r="AC97" s="173" t="s">
        <v>239</v>
      </c>
      <c r="AD97" s="173" t="s">
        <v>217</v>
      </c>
      <c r="AE97" s="173" t="s">
        <v>151</v>
      </c>
      <c r="AF97" s="173" t="s">
        <v>173</v>
      </c>
      <c r="AG97" s="173" t="s">
        <v>33</v>
      </c>
      <c r="AH97" s="173" t="s">
        <v>39</v>
      </c>
      <c r="AI97" s="173" t="s">
        <v>47</v>
      </c>
      <c r="AJ97" s="173" t="s">
        <v>26</v>
      </c>
      <c r="AK97" s="173" t="s">
        <v>166</v>
      </c>
      <c r="AL97" s="173" t="s">
        <v>160</v>
      </c>
      <c r="AN97" s="46" t="s">
        <v>26</v>
      </c>
      <c r="AO97" s="47" t="s">
        <v>276</v>
      </c>
      <c r="AP97" s="48">
        <f>L2+(89*L4)</f>
        <v>90</v>
      </c>
    </row>
    <row r="98" spans="1:42" x14ac:dyDescent="0.2">
      <c r="A98" s="3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V98" s="3" t="s">
        <v>4</v>
      </c>
      <c r="W98" s="173" t="s">
        <v>44</v>
      </c>
      <c r="X98" s="173" t="s">
        <v>35</v>
      </c>
      <c r="Y98" s="173" t="s">
        <v>179</v>
      </c>
      <c r="Z98" s="173" t="s">
        <v>153</v>
      </c>
      <c r="AA98" s="173" t="s">
        <v>162</v>
      </c>
      <c r="AB98" s="173" t="s">
        <v>172</v>
      </c>
      <c r="AC98" s="173" t="s">
        <v>28</v>
      </c>
      <c r="AD98" s="173" t="s">
        <v>53</v>
      </c>
      <c r="AE98" s="173" t="s">
        <v>112</v>
      </c>
      <c r="AF98" s="173" t="s">
        <v>86</v>
      </c>
      <c r="AG98" s="173" t="s">
        <v>230</v>
      </c>
      <c r="AH98" s="173" t="s">
        <v>220</v>
      </c>
      <c r="AI98" s="173" t="s">
        <v>211</v>
      </c>
      <c r="AJ98" s="173" t="s">
        <v>237</v>
      </c>
      <c r="AK98" s="173" t="s">
        <v>93</v>
      </c>
      <c r="AL98" s="173" t="s">
        <v>103</v>
      </c>
      <c r="AN98" s="46" t="s">
        <v>124</v>
      </c>
      <c r="AO98" s="47" t="s">
        <v>276</v>
      </c>
      <c r="AP98" s="48">
        <f>L2+(90*L4)</f>
        <v>91</v>
      </c>
    </row>
    <row r="99" spans="1:42" x14ac:dyDescent="0.2">
      <c r="A99" s="3" t="s">
        <v>3</v>
      </c>
      <c r="B99" s="15">
        <f>B79</f>
        <v>0</v>
      </c>
      <c r="C99" s="15">
        <f>C80</f>
        <v>0</v>
      </c>
      <c r="D99" s="15">
        <f>D81</f>
        <v>0</v>
      </c>
      <c r="E99" s="15">
        <f>E82</f>
        <v>0</v>
      </c>
      <c r="F99" s="15">
        <f>F83</f>
        <v>0</v>
      </c>
      <c r="G99" s="15">
        <f>G84</f>
        <v>0</v>
      </c>
      <c r="H99" s="15">
        <f>H85</f>
        <v>0</v>
      </c>
      <c r="I99" s="15">
        <f>I86</f>
        <v>0</v>
      </c>
      <c r="J99" s="15">
        <f>J87</f>
        <v>0</v>
      </c>
      <c r="K99" s="15">
        <f>K88</f>
        <v>0</v>
      </c>
      <c r="L99" s="15">
        <f>L89</f>
        <v>0</v>
      </c>
      <c r="M99" s="15">
        <f>M90</f>
        <v>0</v>
      </c>
      <c r="N99" s="15">
        <f>N91</f>
        <v>0</v>
      </c>
      <c r="O99" s="15">
        <f>O92</f>
        <v>0</v>
      </c>
      <c r="P99" s="15">
        <f>P93</f>
        <v>0</v>
      </c>
      <c r="Q99" s="16">
        <f>Q94</f>
        <v>0</v>
      </c>
      <c r="R99" s="2">
        <f>SUM(B99:Q99)</f>
        <v>0</v>
      </c>
      <c r="S99" s="2">
        <f>SUMSQ(B99:Q99)</f>
        <v>0</v>
      </c>
      <c r="T99" s="2">
        <f>B99^3+C99^3+D99^3+E99^3+F99^3+G99^3+H99^3+I99^3+J99^3+K99^3+L99^3+M99^3+N99^3+O99^3+P99^3+Q99^3</f>
        <v>0</v>
      </c>
      <c r="W99" s="2" t="s">
        <v>263</v>
      </c>
      <c r="AN99" s="46" t="s">
        <v>163</v>
      </c>
      <c r="AO99" s="47" t="s">
        <v>276</v>
      </c>
      <c r="AP99" s="48">
        <f>L2+(91*L4)</f>
        <v>92</v>
      </c>
    </row>
    <row r="100" spans="1:42" x14ac:dyDescent="0.2">
      <c r="A100" s="3" t="s">
        <v>4</v>
      </c>
      <c r="B100" s="15">
        <f>B94</f>
        <v>0</v>
      </c>
      <c r="C100" s="15">
        <f>C93</f>
        <v>0</v>
      </c>
      <c r="D100" s="15">
        <f>D92</f>
        <v>0</v>
      </c>
      <c r="E100" s="15">
        <f>E91</f>
        <v>0</v>
      </c>
      <c r="F100" s="15">
        <f>F90</f>
        <v>0</v>
      </c>
      <c r="G100" s="15">
        <f>G89</f>
        <v>0</v>
      </c>
      <c r="H100" s="15">
        <f>H88</f>
        <v>0</v>
      </c>
      <c r="I100" s="15">
        <f>I87</f>
        <v>0</v>
      </c>
      <c r="J100" s="15">
        <f>J86</f>
        <v>0</v>
      </c>
      <c r="K100" s="15">
        <f>K85</f>
        <v>0</v>
      </c>
      <c r="L100" s="15">
        <f>L84</f>
        <v>0</v>
      </c>
      <c r="M100" s="15">
        <f>M83</f>
        <v>0</v>
      </c>
      <c r="N100" s="15">
        <f>N82</f>
        <v>0</v>
      </c>
      <c r="O100" s="15">
        <f>O81</f>
        <v>0</v>
      </c>
      <c r="P100" s="15">
        <f>P80</f>
        <v>0</v>
      </c>
      <c r="Q100" s="16">
        <f>Q79</f>
        <v>0</v>
      </c>
      <c r="R100" s="2">
        <f>SUM(B100:Q100)</f>
        <v>0</v>
      </c>
      <c r="S100" s="2">
        <f>SUMSQ(B100:Q100)</f>
        <v>0</v>
      </c>
      <c r="T100" s="2">
        <f>B100^3+C100^3+D100^3+E100^3+F100^3+G100^3+H100^3+I100^3+J100^3+K100^3+L100^3+M100^3+N100^3+O100^3+P100^3+Q100^3</f>
        <v>0</v>
      </c>
      <c r="AN100" s="46" t="s">
        <v>86</v>
      </c>
      <c r="AO100" s="47" t="s">
        <v>276</v>
      </c>
      <c r="AP100" s="48">
        <f>L2+(92*L4)</f>
        <v>93</v>
      </c>
    </row>
    <row r="101" spans="1:42" x14ac:dyDescent="0.2"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T101" s="14"/>
      <c r="V101" s="1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65"/>
      <c r="AI101" s="65"/>
      <c r="AJ101" s="65"/>
      <c r="AK101" s="65"/>
      <c r="AL101" s="65"/>
      <c r="AN101" s="46" t="s">
        <v>188</v>
      </c>
      <c r="AO101" s="47" t="s">
        <v>276</v>
      </c>
      <c r="AP101" s="48">
        <f>L2+(93*L4)</f>
        <v>94</v>
      </c>
    </row>
    <row r="102" spans="1:42" x14ac:dyDescent="0.2">
      <c r="B102" s="64"/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T102" s="14"/>
      <c r="V102" s="1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  <c r="AI102" s="65"/>
      <c r="AJ102" s="65"/>
      <c r="AK102" s="65"/>
      <c r="AL102" s="65"/>
      <c r="AN102" s="46" t="s">
        <v>223</v>
      </c>
      <c r="AO102" s="47" t="s">
        <v>276</v>
      </c>
      <c r="AP102" s="48">
        <f>L2+(94*L4)</f>
        <v>95</v>
      </c>
    </row>
    <row r="103" spans="1:42" x14ac:dyDescent="0.2">
      <c r="B103" s="64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T103" s="14"/>
      <c r="V103" s="1"/>
      <c r="W103" s="65"/>
      <c r="X103" s="65"/>
      <c r="Y103" s="65"/>
      <c r="Z103" s="65"/>
      <c r="AA103" s="65"/>
      <c r="AB103" s="65"/>
      <c r="AC103" s="65"/>
      <c r="AD103" s="65"/>
      <c r="AE103" s="65"/>
      <c r="AF103" s="65"/>
      <c r="AG103" s="65"/>
      <c r="AH103" s="65"/>
      <c r="AI103" s="65"/>
      <c r="AJ103" s="65"/>
      <c r="AK103" s="65"/>
      <c r="AL103" s="65"/>
      <c r="AN103" s="46" t="s">
        <v>59</v>
      </c>
      <c r="AO103" s="47" t="s">
        <v>276</v>
      </c>
      <c r="AP103" s="48">
        <f>L2+(95*L4)</f>
        <v>96</v>
      </c>
    </row>
    <row r="104" spans="1:42" x14ac:dyDescent="0.2">
      <c r="A104" s="3"/>
      <c r="AN104" s="46" t="s">
        <v>103</v>
      </c>
      <c r="AO104" s="47" t="s">
        <v>276</v>
      </c>
      <c r="AP104" s="48">
        <f>L2+(96*L4)</f>
        <v>97</v>
      </c>
    </row>
    <row r="105" spans="1:42" x14ac:dyDescent="0.2">
      <c r="A105" s="3"/>
      <c r="AN105" s="46" t="s">
        <v>144</v>
      </c>
      <c r="AO105" s="47" t="s">
        <v>276</v>
      </c>
      <c r="AP105" s="48">
        <f>L2+(97*L4)</f>
        <v>98</v>
      </c>
    </row>
    <row r="106" spans="1:42" x14ac:dyDescent="0.2">
      <c r="A106" s="3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AN106" s="46" t="s">
        <v>242</v>
      </c>
      <c r="AO106" s="47" t="s">
        <v>276</v>
      </c>
      <c r="AP106" s="48">
        <f>L2+(98*L4)</f>
        <v>99</v>
      </c>
    </row>
    <row r="107" spans="1:42" x14ac:dyDescent="0.2">
      <c r="A107" s="3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AN107" s="46" t="s">
        <v>13</v>
      </c>
      <c r="AO107" s="47" t="s">
        <v>276</v>
      </c>
      <c r="AP107" s="48">
        <f>L2+(99*L4)</f>
        <v>100</v>
      </c>
    </row>
    <row r="108" spans="1:42" x14ac:dyDescent="0.2">
      <c r="R108" s="4"/>
      <c r="S108" s="4"/>
      <c r="T108" s="4"/>
      <c r="AN108" s="46" t="s">
        <v>205</v>
      </c>
      <c r="AO108" s="47" t="s">
        <v>276</v>
      </c>
      <c r="AP108" s="48">
        <f>L2+(100*L4)</f>
        <v>101</v>
      </c>
    </row>
    <row r="109" spans="1:42" x14ac:dyDescent="0.2">
      <c r="A109" s="3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AN109" s="46" t="s">
        <v>39</v>
      </c>
      <c r="AO109" s="47" t="s">
        <v>276</v>
      </c>
      <c r="AP109" s="48">
        <f>L2+(101*L4)</f>
        <v>102</v>
      </c>
    </row>
    <row r="110" spans="1:42" x14ac:dyDescent="0.2">
      <c r="A110" s="3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AN110" s="46" t="s">
        <v>74</v>
      </c>
      <c r="AO110" s="47" t="s">
        <v>276</v>
      </c>
      <c r="AP110" s="48">
        <f>L2+(102*L4)</f>
        <v>103</v>
      </c>
    </row>
    <row r="111" spans="1:42" x14ac:dyDescent="0.2">
      <c r="A111" s="3"/>
      <c r="B111" s="17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AN111" s="46" t="s">
        <v>178</v>
      </c>
      <c r="AO111" s="47" t="s">
        <v>276</v>
      </c>
      <c r="AP111" s="48">
        <f>L2+(103*L4)</f>
        <v>104</v>
      </c>
    </row>
    <row r="112" spans="1:42" x14ac:dyDescent="0.2">
      <c r="A112" s="3"/>
      <c r="B112" s="17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AN112" s="46" t="s">
        <v>192</v>
      </c>
      <c r="AO112" s="47" t="s">
        <v>276</v>
      </c>
      <c r="AP112" s="48">
        <f>L2+(104*L4)</f>
        <v>105</v>
      </c>
    </row>
    <row r="113" spans="40:42" x14ac:dyDescent="0.2">
      <c r="AN113" s="46" t="s">
        <v>90</v>
      </c>
      <c r="AO113" s="47" t="s">
        <v>276</v>
      </c>
      <c r="AP113" s="48">
        <f>L2+(105*L4)</f>
        <v>106</v>
      </c>
    </row>
    <row r="114" spans="40:42" x14ac:dyDescent="0.2">
      <c r="AN114" s="46" t="s">
        <v>55</v>
      </c>
      <c r="AO114" s="47" t="s">
        <v>276</v>
      </c>
      <c r="AP114" s="48">
        <f>L2+(106*L4)</f>
        <v>107</v>
      </c>
    </row>
    <row r="115" spans="40:42" x14ac:dyDescent="0.2">
      <c r="AN115" s="46" t="s">
        <v>219</v>
      </c>
      <c r="AO115" s="47" t="s">
        <v>276</v>
      </c>
      <c r="AP115" s="48">
        <f>L2+(107*L4)</f>
        <v>108</v>
      </c>
    </row>
    <row r="116" spans="40:42" x14ac:dyDescent="0.2">
      <c r="AN116" s="46" t="s">
        <v>30</v>
      </c>
      <c r="AO116" s="47" t="s">
        <v>276</v>
      </c>
      <c r="AP116" s="48">
        <f>L2+(108*L4)</f>
        <v>109</v>
      </c>
    </row>
    <row r="117" spans="40:42" x14ac:dyDescent="0.2">
      <c r="AN117" s="46" t="s">
        <v>257</v>
      </c>
      <c r="AO117" s="47" t="s">
        <v>276</v>
      </c>
      <c r="AP117" s="48">
        <f>L2+(109*L4)</f>
        <v>110</v>
      </c>
    </row>
    <row r="118" spans="40:42" x14ac:dyDescent="0.2">
      <c r="AN118" s="46" t="s">
        <v>159</v>
      </c>
      <c r="AO118" s="47" t="s">
        <v>276</v>
      </c>
      <c r="AP118" s="48">
        <f>L2+(110*L4)</f>
        <v>111</v>
      </c>
    </row>
    <row r="119" spans="40:42" x14ac:dyDescent="0.2">
      <c r="AN119" s="46" t="s">
        <v>120</v>
      </c>
      <c r="AO119" s="47" t="s">
        <v>276</v>
      </c>
      <c r="AP119" s="48">
        <f>L2+(111*L4)</f>
        <v>112</v>
      </c>
    </row>
    <row r="120" spans="40:42" x14ac:dyDescent="0.2">
      <c r="AN120" s="46" t="s">
        <v>250</v>
      </c>
      <c r="AO120" s="47" t="s">
        <v>276</v>
      </c>
      <c r="AP120" s="48">
        <f>L2+(112*L4)</f>
        <v>113</v>
      </c>
    </row>
    <row r="121" spans="40:42" x14ac:dyDescent="0.2">
      <c r="AN121" s="46" t="s">
        <v>37</v>
      </c>
      <c r="AO121" s="47" t="s">
        <v>276</v>
      </c>
      <c r="AP121" s="48">
        <f>L2+(113*L4)</f>
        <v>114</v>
      </c>
    </row>
    <row r="122" spans="40:42" x14ac:dyDescent="0.2">
      <c r="AN122" s="46" t="s">
        <v>127</v>
      </c>
      <c r="AO122" s="47" t="s">
        <v>276</v>
      </c>
      <c r="AP122" s="48">
        <f>L2+(114*L4)</f>
        <v>115</v>
      </c>
    </row>
    <row r="123" spans="40:42" x14ac:dyDescent="0.2">
      <c r="AN123" s="46" t="s">
        <v>152</v>
      </c>
      <c r="AO123" s="47" t="s">
        <v>276</v>
      </c>
      <c r="AP123" s="48">
        <f>L2+(115*L4)</f>
        <v>116</v>
      </c>
    </row>
    <row r="124" spans="40:42" x14ac:dyDescent="0.2">
      <c r="AN124" s="46" t="s">
        <v>97</v>
      </c>
      <c r="AO124" s="47" t="s">
        <v>276</v>
      </c>
      <c r="AP124" s="48">
        <f>L2+(116*L4)</f>
        <v>117</v>
      </c>
    </row>
    <row r="125" spans="40:42" x14ac:dyDescent="0.2">
      <c r="AN125" s="46" t="s">
        <v>185</v>
      </c>
      <c r="AO125" s="47" t="s">
        <v>276</v>
      </c>
      <c r="AP125" s="48">
        <f>L2+(117*L4)</f>
        <v>118</v>
      </c>
    </row>
    <row r="126" spans="40:42" x14ac:dyDescent="0.2">
      <c r="AN126" s="46" t="s">
        <v>212</v>
      </c>
      <c r="AO126" s="47" t="s">
        <v>276</v>
      </c>
      <c r="AP126" s="48">
        <f>L2+(118*L4)</f>
        <v>119</v>
      </c>
    </row>
    <row r="127" spans="40:42" x14ac:dyDescent="0.2">
      <c r="AN127" s="46" t="s">
        <v>62</v>
      </c>
      <c r="AO127" s="47" t="s">
        <v>276</v>
      </c>
      <c r="AP127" s="48">
        <f>L2+(119*L4)</f>
        <v>120</v>
      </c>
    </row>
    <row r="128" spans="40:42" x14ac:dyDescent="0.2">
      <c r="AN128" s="46" t="s">
        <v>47</v>
      </c>
      <c r="AO128" s="47" t="s">
        <v>276</v>
      </c>
      <c r="AP128" s="48">
        <f>L2+(120*L4)</f>
        <v>121</v>
      </c>
    </row>
    <row r="129" spans="40:42" x14ac:dyDescent="0.2">
      <c r="AN129" s="46" t="s">
        <v>196</v>
      </c>
      <c r="AO129" s="47" t="s">
        <v>276</v>
      </c>
      <c r="AP129" s="48">
        <f>L2+(121*L4)</f>
        <v>122</v>
      </c>
    </row>
    <row r="130" spans="40:42" x14ac:dyDescent="0.2">
      <c r="AN130" s="46" t="s">
        <v>169</v>
      </c>
      <c r="AO130" s="47" t="s">
        <v>276</v>
      </c>
      <c r="AP130" s="48">
        <f>L2+(122*L4)</f>
        <v>123</v>
      </c>
    </row>
    <row r="131" spans="40:42" x14ac:dyDescent="0.2">
      <c r="AN131" s="46" t="s">
        <v>82</v>
      </c>
      <c r="AO131" s="47" t="s">
        <v>276</v>
      </c>
      <c r="AP131" s="48">
        <f>L2+(123*L4)</f>
        <v>124</v>
      </c>
    </row>
    <row r="132" spans="40:42" x14ac:dyDescent="0.2">
      <c r="AN132" s="46" t="s">
        <v>135</v>
      </c>
      <c r="AO132" s="47" t="s">
        <v>276</v>
      </c>
      <c r="AP132" s="48">
        <f>L2+(124*L4)</f>
        <v>125</v>
      </c>
    </row>
    <row r="133" spans="40:42" x14ac:dyDescent="0.2">
      <c r="AN133" s="46" t="s">
        <v>112</v>
      </c>
      <c r="AO133" s="47" t="s">
        <v>276</v>
      </c>
      <c r="AP133" s="48">
        <f>L2+(125*L4)</f>
        <v>126</v>
      </c>
    </row>
    <row r="134" spans="40:42" x14ac:dyDescent="0.2">
      <c r="AN134" s="46" t="s">
        <v>22</v>
      </c>
      <c r="AO134" s="47" t="s">
        <v>276</v>
      </c>
      <c r="AP134" s="48">
        <f>L2+(126*L4)</f>
        <v>127</v>
      </c>
    </row>
    <row r="135" spans="40:42" x14ac:dyDescent="0.2">
      <c r="AN135" s="46" t="s">
        <v>233</v>
      </c>
      <c r="AO135" s="47" t="s">
        <v>276</v>
      </c>
      <c r="AP135" s="48">
        <f>L2+(127*L4)</f>
        <v>128</v>
      </c>
    </row>
    <row r="136" spans="40:42" x14ac:dyDescent="0.2">
      <c r="AN136" s="46" t="s">
        <v>32</v>
      </c>
      <c r="AO136" s="47" t="s">
        <v>276</v>
      </c>
      <c r="AP136" s="48">
        <f>L2+(128*L4)</f>
        <v>129</v>
      </c>
    </row>
    <row r="137" spans="40:42" x14ac:dyDescent="0.2">
      <c r="AN137" s="46" t="s">
        <v>243</v>
      </c>
      <c r="AO137" s="47" t="s">
        <v>276</v>
      </c>
      <c r="AP137" s="48">
        <f>L2+(129*L4)</f>
        <v>130</v>
      </c>
    </row>
    <row r="138" spans="40:42" x14ac:dyDescent="0.2">
      <c r="AN138" s="46" t="s">
        <v>153</v>
      </c>
      <c r="AO138" s="47" t="s">
        <v>276</v>
      </c>
      <c r="AP138" s="48">
        <f>L2+(130*L4)</f>
        <v>131</v>
      </c>
    </row>
    <row r="139" spans="40:42" x14ac:dyDescent="0.2">
      <c r="AN139" s="46" t="s">
        <v>130</v>
      </c>
      <c r="AO139" s="47" t="s">
        <v>276</v>
      </c>
      <c r="AP139" s="48">
        <f>L2+(131*L4)</f>
        <v>132</v>
      </c>
    </row>
    <row r="140" spans="40:42" x14ac:dyDescent="0.2">
      <c r="AN140" s="46" t="s">
        <v>182</v>
      </c>
      <c r="AO140" s="47" t="s">
        <v>276</v>
      </c>
      <c r="AP140" s="48">
        <f>L2+(132*L4)</f>
        <v>133</v>
      </c>
    </row>
    <row r="141" spans="40:42" x14ac:dyDescent="0.2">
      <c r="AN141" s="46" t="s">
        <v>96</v>
      </c>
      <c r="AO141" s="47" t="s">
        <v>276</v>
      </c>
      <c r="AP141" s="48">
        <f>L2+(133*L4)</f>
        <v>134</v>
      </c>
    </row>
    <row r="142" spans="40:42" x14ac:dyDescent="0.2">
      <c r="AN142" s="46" t="s">
        <v>69</v>
      </c>
      <c r="AO142" s="47" t="s">
        <v>276</v>
      </c>
      <c r="AP142" s="48">
        <f>L2+(134*L4)</f>
        <v>135</v>
      </c>
    </row>
    <row r="143" spans="40:42" x14ac:dyDescent="0.2">
      <c r="AN143" s="46" t="s">
        <v>217</v>
      </c>
      <c r="AO143" s="47" t="s">
        <v>276</v>
      </c>
      <c r="AP143" s="48">
        <f>L2+(135*L4)</f>
        <v>136</v>
      </c>
    </row>
    <row r="144" spans="40:42" x14ac:dyDescent="0.2">
      <c r="AN144" s="46" t="s">
        <v>203</v>
      </c>
      <c r="AO144" s="47" t="s">
        <v>276</v>
      </c>
      <c r="AP144" s="48">
        <f>L2+(136*L4)</f>
        <v>137</v>
      </c>
    </row>
    <row r="145" spans="40:42" x14ac:dyDescent="0.2">
      <c r="AN145" s="46" t="s">
        <v>52</v>
      </c>
      <c r="AO145" s="47" t="s">
        <v>276</v>
      </c>
      <c r="AP145" s="48">
        <f>L2+(137*L4)</f>
        <v>138</v>
      </c>
    </row>
    <row r="146" spans="40:42" x14ac:dyDescent="0.2">
      <c r="AN146" s="46" t="s">
        <v>79</v>
      </c>
      <c r="AO146" s="47" t="s">
        <v>276</v>
      </c>
      <c r="AP146" s="48">
        <f>L2+(138*L4)</f>
        <v>139</v>
      </c>
    </row>
    <row r="147" spans="40:42" x14ac:dyDescent="0.2">
      <c r="AN147" s="46" t="s">
        <v>168</v>
      </c>
      <c r="AO147" s="47" t="s">
        <v>276</v>
      </c>
      <c r="AP147" s="48">
        <f>L2+(139*L4)</f>
        <v>140</v>
      </c>
    </row>
    <row r="148" spans="40:42" x14ac:dyDescent="0.2">
      <c r="AN148" s="46" t="s">
        <v>113</v>
      </c>
      <c r="AO148" s="47" t="s">
        <v>276</v>
      </c>
      <c r="AP148" s="48">
        <f>L2+(140*L4)</f>
        <v>141</v>
      </c>
    </row>
    <row r="149" spans="40:42" x14ac:dyDescent="0.2">
      <c r="AN149" s="46" t="s">
        <v>138</v>
      </c>
      <c r="AO149" s="47" t="s">
        <v>276</v>
      </c>
      <c r="AP149" s="48">
        <f>L2+(141*L4)</f>
        <v>142</v>
      </c>
    </row>
    <row r="150" spans="40:42" x14ac:dyDescent="0.2">
      <c r="AN150" s="46" t="s">
        <v>228</v>
      </c>
      <c r="AO150" s="47" t="s">
        <v>276</v>
      </c>
      <c r="AP150" s="48">
        <f>L2+(142*L4)</f>
        <v>143</v>
      </c>
    </row>
    <row r="151" spans="40:42" x14ac:dyDescent="0.2">
      <c r="AN151" s="46" t="s">
        <v>15</v>
      </c>
      <c r="AO151" s="47" t="s">
        <v>276</v>
      </c>
      <c r="AP151" s="48">
        <f>L2+(143*L4)</f>
        <v>144</v>
      </c>
    </row>
    <row r="152" spans="40:42" x14ac:dyDescent="0.2">
      <c r="AN152" s="46" t="s">
        <v>145</v>
      </c>
      <c r="AO152" s="47" t="s">
        <v>276</v>
      </c>
      <c r="AP152" s="48">
        <f>L2+(144*L4)</f>
        <v>145</v>
      </c>
    </row>
    <row r="153" spans="40:42" x14ac:dyDescent="0.2">
      <c r="AN153" s="46" t="s">
        <v>106</v>
      </c>
      <c r="AO153" s="47" t="s">
        <v>276</v>
      </c>
      <c r="AP153" s="48">
        <f>L2+(145*L4)</f>
        <v>146</v>
      </c>
    </row>
    <row r="154" spans="40:42" x14ac:dyDescent="0.2">
      <c r="AN154" s="46" t="s">
        <v>8</v>
      </c>
      <c r="AO154" s="47" t="s">
        <v>276</v>
      </c>
      <c r="AP154" s="48">
        <f>L2+(146*L4)</f>
        <v>147</v>
      </c>
    </row>
    <row r="155" spans="40:42" x14ac:dyDescent="0.2">
      <c r="AN155" s="46" t="s">
        <v>235</v>
      </c>
      <c r="AO155" s="47" t="s">
        <v>276</v>
      </c>
      <c r="AP155" s="48">
        <f>L2+(147*L4)</f>
        <v>148</v>
      </c>
    </row>
    <row r="156" spans="40:42" x14ac:dyDescent="0.2">
      <c r="AN156" s="46" t="s">
        <v>45</v>
      </c>
      <c r="AO156" s="47" t="s">
        <v>276</v>
      </c>
      <c r="AP156" s="48">
        <f>L2+(148*L4)</f>
        <v>149</v>
      </c>
    </row>
    <row r="157" spans="40:42" x14ac:dyDescent="0.2">
      <c r="AN157" s="46" t="s">
        <v>209</v>
      </c>
      <c r="AO157" s="47" t="s">
        <v>276</v>
      </c>
      <c r="AP157" s="48">
        <f>L2+(149*L4)</f>
        <v>150</v>
      </c>
    </row>
    <row r="158" spans="40:42" x14ac:dyDescent="0.2">
      <c r="AN158" s="46" t="s">
        <v>175</v>
      </c>
      <c r="AO158" s="47" t="s">
        <v>276</v>
      </c>
      <c r="AP158" s="48">
        <f>L2+(150*L4)</f>
        <v>151</v>
      </c>
    </row>
    <row r="159" spans="40:42" x14ac:dyDescent="0.2">
      <c r="AN159" s="46" t="s">
        <v>73</v>
      </c>
      <c r="AO159" s="47" t="s">
        <v>276</v>
      </c>
      <c r="AP159" s="48">
        <f>L2+(151*L4)</f>
        <v>152</v>
      </c>
    </row>
    <row r="160" spans="40:42" x14ac:dyDescent="0.2">
      <c r="AN160" s="46" t="s">
        <v>87</v>
      </c>
      <c r="AO160" s="47" t="s">
        <v>276</v>
      </c>
      <c r="AP160" s="48">
        <f>L2+(152*L4)</f>
        <v>153</v>
      </c>
    </row>
    <row r="161" spans="40:42" x14ac:dyDescent="0.2">
      <c r="AN161" s="46" t="s">
        <v>191</v>
      </c>
      <c r="AO161" s="47" t="s">
        <v>276</v>
      </c>
      <c r="AP161" s="48">
        <f>L2+(153*L4)</f>
        <v>154</v>
      </c>
    </row>
    <row r="162" spans="40:42" x14ac:dyDescent="0.2">
      <c r="AN162" s="46" t="s">
        <v>226</v>
      </c>
      <c r="AO162" s="47" t="s">
        <v>276</v>
      </c>
      <c r="AP162" s="48">
        <f>L2+(154*L4)</f>
        <v>155</v>
      </c>
    </row>
    <row r="163" spans="40:42" x14ac:dyDescent="0.2">
      <c r="AN163" s="46" t="s">
        <v>60</v>
      </c>
      <c r="AO163" s="47" t="s">
        <v>276</v>
      </c>
      <c r="AP163" s="48">
        <f>L2+(155*L4)</f>
        <v>156</v>
      </c>
    </row>
    <row r="164" spans="40:42" x14ac:dyDescent="0.2">
      <c r="AN164" s="46" t="s">
        <v>252</v>
      </c>
      <c r="AO164" s="47" t="s">
        <v>276</v>
      </c>
      <c r="AP164" s="48">
        <f>L2+(156*L4)</f>
        <v>157</v>
      </c>
    </row>
    <row r="165" spans="40:42" x14ac:dyDescent="0.2">
      <c r="AN165" s="46" t="s">
        <v>23</v>
      </c>
      <c r="AO165" s="47" t="s">
        <v>276</v>
      </c>
      <c r="AP165" s="48">
        <f>L2+(157*L4)</f>
        <v>158</v>
      </c>
    </row>
    <row r="166" spans="40:42" x14ac:dyDescent="0.2">
      <c r="AN166" s="46" t="s">
        <v>121</v>
      </c>
      <c r="AO166" s="47" t="s">
        <v>276</v>
      </c>
      <c r="AP166" s="48">
        <f>L2+(158*L4)</f>
        <v>159</v>
      </c>
    </row>
    <row r="167" spans="40:42" x14ac:dyDescent="0.2">
      <c r="AN167" s="46" t="s">
        <v>162</v>
      </c>
      <c r="AO167" s="47" t="s">
        <v>276</v>
      </c>
      <c r="AP167" s="48">
        <f>L2+(159*L4)</f>
        <v>160</v>
      </c>
    </row>
    <row r="168" spans="40:42" x14ac:dyDescent="0.2">
      <c r="AN168" s="46" t="s">
        <v>206</v>
      </c>
      <c r="AO168" s="47" t="s">
        <v>276</v>
      </c>
      <c r="AP168" s="48">
        <f>L2+(160*L4)</f>
        <v>161</v>
      </c>
    </row>
    <row r="169" spans="40:42" x14ac:dyDescent="0.2">
      <c r="AN169" s="46" t="s">
        <v>41</v>
      </c>
      <c r="AO169" s="47" t="s">
        <v>276</v>
      </c>
      <c r="AP169" s="48">
        <f>L2+(161*L4)</f>
        <v>162</v>
      </c>
    </row>
    <row r="170" spans="40:42" x14ac:dyDescent="0.2">
      <c r="AN170" s="46" t="s">
        <v>76</v>
      </c>
      <c r="AO170" s="47" t="s">
        <v>276</v>
      </c>
      <c r="AP170" s="48">
        <f>L2+(162*L4)</f>
        <v>163</v>
      </c>
    </row>
    <row r="171" spans="40:42" x14ac:dyDescent="0.2">
      <c r="AN171" s="46" t="s">
        <v>179</v>
      </c>
      <c r="AO171" s="47" t="s">
        <v>276</v>
      </c>
      <c r="AP171" s="48">
        <f>L2+(163*L4)</f>
        <v>164</v>
      </c>
    </row>
    <row r="172" spans="40:42" x14ac:dyDescent="0.2">
      <c r="AN172" s="46" t="s">
        <v>102</v>
      </c>
      <c r="AO172" s="47" t="s">
        <v>276</v>
      </c>
      <c r="AP172" s="48">
        <f>L2+(164*L4)</f>
        <v>165</v>
      </c>
    </row>
    <row r="173" spans="40:42" x14ac:dyDescent="0.2">
      <c r="AN173" s="46" t="s">
        <v>141</v>
      </c>
      <c r="AO173" s="47" t="s">
        <v>276</v>
      </c>
      <c r="AP173" s="48">
        <f>L2+(165*L4)</f>
        <v>166</v>
      </c>
    </row>
    <row r="174" spans="40:42" x14ac:dyDescent="0.2">
      <c r="AN174" s="46" t="s">
        <v>239</v>
      </c>
      <c r="AO174" s="47" t="s">
        <v>276</v>
      </c>
      <c r="AP174" s="48">
        <f>L2+(166*L4)</f>
        <v>167</v>
      </c>
    </row>
    <row r="175" spans="40:42" x14ac:dyDescent="0.2">
      <c r="AN175" s="46" t="s">
        <v>12</v>
      </c>
      <c r="AO175" s="47" t="s">
        <v>276</v>
      </c>
      <c r="AP175" s="48">
        <f>L2+(167*L4)</f>
        <v>168</v>
      </c>
    </row>
    <row r="176" spans="40:42" x14ac:dyDescent="0.2">
      <c r="AN176" s="46" t="s">
        <v>27</v>
      </c>
      <c r="AO176" s="47" t="s">
        <v>276</v>
      </c>
      <c r="AP176" s="48">
        <f>L2+(168*L4)</f>
        <v>169</v>
      </c>
    </row>
    <row r="177" spans="40:42" x14ac:dyDescent="0.2">
      <c r="AN177" s="46" t="s">
        <v>256</v>
      </c>
      <c r="AO177" s="47" t="s">
        <v>276</v>
      </c>
      <c r="AP177" s="48">
        <f>L2+(169*L4)</f>
        <v>170</v>
      </c>
    </row>
    <row r="178" spans="40:42" x14ac:dyDescent="0.2">
      <c r="AN178" s="46" t="s">
        <v>158</v>
      </c>
      <c r="AO178" s="47" t="s">
        <v>276</v>
      </c>
      <c r="AP178" s="48">
        <f>L2+(170*L4)</f>
        <v>171</v>
      </c>
    </row>
    <row r="179" spans="40:42" x14ac:dyDescent="0.2">
      <c r="AN179" s="46" t="s">
        <v>117</v>
      </c>
      <c r="AO179" s="47" t="s">
        <v>276</v>
      </c>
      <c r="AP179" s="48">
        <f>L2+(171*L4)</f>
        <v>172</v>
      </c>
    </row>
    <row r="180" spans="40:42" x14ac:dyDescent="0.2">
      <c r="AN180" s="46" t="s">
        <v>195</v>
      </c>
      <c r="AO180" s="47" t="s">
        <v>276</v>
      </c>
      <c r="AP180" s="48">
        <f>L2+(172*L4)</f>
        <v>173</v>
      </c>
    </row>
    <row r="181" spans="40:42" x14ac:dyDescent="0.2">
      <c r="AN181" s="46" t="s">
        <v>91</v>
      </c>
      <c r="AO181" s="47" t="s">
        <v>276</v>
      </c>
      <c r="AP181" s="48">
        <f>L2+(173*L4)</f>
        <v>174</v>
      </c>
    </row>
    <row r="182" spans="40:42" x14ac:dyDescent="0.2">
      <c r="AN182" s="46" t="s">
        <v>56</v>
      </c>
      <c r="AO182" s="47" t="s">
        <v>276</v>
      </c>
      <c r="AP182" s="48">
        <f>L2+(174*L4)</f>
        <v>175</v>
      </c>
    </row>
    <row r="183" spans="40:42" x14ac:dyDescent="0.2">
      <c r="AN183" s="46" t="s">
        <v>222</v>
      </c>
      <c r="AO183" s="47" t="s">
        <v>276</v>
      </c>
      <c r="AP183" s="48">
        <f>L2+(175*L4)</f>
        <v>176</v>
      </c>
    </row>
    <row r="184" spans="40:42" x14ac:dyDescent="0.2">
      <c r="AN184" s="46" t="s">
        <v>100</v>
      </c>
      <c r="AO184" s="47" t="s">
        <v>276</v>
      </c>
      <c r="AP184" s="48">
        <f>L2+(176*L4)</f>
        <v>177</v>
      </c>
    </row>
    <row r="185" spans="40:42" x14ac:dyDescent="0.2">
      <c r="AN185" s="46" t="s">
        <v>186</v>
      </c>
      <c r="AO185" s="47" t="s">
        <v>276</v>
      </c>
      <c r="AP185" s="48">
        <f>L2+(177*L4)</f>
        <v>178</v>
      </c>
    </row>
    <row r="186" spans="40:42" x14ac:dyDescent="0.2">
      <c r="AN186" s="46" t="s">
        <v>213</v>
      </c>
      <c r="AO186" s="47" t="s">
        <v>276</v>
      </c>
      <c r="AP186" s="48">
        <f>L2+(178*L4)</f>
        <v>179</v>
      </c>
    </row>
    <row r="187" spans="40:42" x14ac:dyDescent="0.2">
      <c r="AN187" s="46" t="s">
        <v>65</v>
      </c>
      <c r="AO187" s="47" t="s">
        <v>276</v>
      </c>
      <c r="AP187" s="48">
        <f>L2+(179*L4)</f>
        <v>180</v>
      </c>
    </row>
    <row r="188" spans="40:42" x14ac:dyDescent="0.2">
      <c r="AN188" s="46" t="s">
        <v>247</v>
      </c>
      <c r="AO188" s="47" t="s">
        <v>276</v>
      </c>
      <c r="AP188" s="48">
        <f>L2+(180*L4)</f>
        <v>181</v>
      </c>
    </row>
    <row r="189" spans="40:42" x14ac:dyDescent="0.2">
      <c r="AN189" s="46" t="s">
        <v>36</v>
      </c>
      <c r="AO189" s="47" t="s">
        <v>276</v>
      </c>
      <c r="AP189" s="48">
        <f>L2+(181*L4)</f>
        <v>182</v>
      </c>
    </row>
    <row r="190" spans="40:42" x14ac:dyDescent="0.2">
      <c r="AN190" s="46" t="s">
        <v>126</v>
      </c>
      <c r="AO190" s="47" t="s">
        <v>276</v>
      </c>
      <c r="AP190" s="48">
        <f>L2+(182*L4)</f>
        <v>183</v>
      </c>
    </row>
    <row r="191" spans="40:42" x14ac:dyDescent="0.2">
      <c r="AN191" s="46" t="s">
        <v>149</v>
      </c>
      <c r="AO191" s="47" t="s">
        <v>276</v>
      </c>
      <c r="AP191" s="48">
        <f>L2+(183*L4)</f>
        <v>184</v>
      </c>
    </row>
    <row r="192" spans="40:42" x14ac:dyDescent="0.2">
      <c r="AN192" s="46" t="s">
        <v>134</v>
      </c>
      <c r="AO192" s="47" t="s">
        <v>276</v>
      </c>
      <c r="AP192" s="48">
        <f>L2+(184*L4)</f>
        <v>185</v>
      </c>
    </row>
    <row r="193" spans="40:42" x14ac:dyDescent="0.2">
      <c r="AN193" s="46" t="s">
        <v>109</v>
      </c>
      <c r="AO193" s="47" t="s">
        <v>276</v>
      </c>
      <c r="AP193" s="48">
        <f>L2+(185*L4)</f>
        <v>186</v>
      </c>
    </row>
    <row r="194" spans="40:42" x14ac:dyDescent="0.2">
      <c r="AN194" s="46" t="s">
        <v>19</v>
      </c>
      <c r="AO194" s="47" t="s">
        <v>276</v>
      </c>
      <c r="AP194" s="48">
        <f>L2+(186*L4)</f>
        <v>187</v>
      </c>
    </row>
    <row r="195" spans="40:42" x14ac:dyDescent="0.2">
      <c r="AN195" s="46" t="s">
        <v>232</v>
      </c>
      <c r="AO195" s="47" t="s">
        <v>276</v>
      </c>
      <c r="AP195" s="48">
        <f>L2+(187*L4)</f>
        <v>188</v>
      </c>
    </row>
    <row r="196" spans="40:42" x14ac:dyDescent="0.2">
      <c r="AN196" s="46" t="s">
        <v>48</v>
      </c>
      <c r="AO196" s="47" t="s">
        <v>276</v>
      </c>
      <c r="AP196" s="48">
        <f>L2+(188*L4)</f>
        <v>189</v>
      </c>
    </row>
    <row r="197" spans="40:42" x14ac:dyDescent="0.2">
      <c r="AN197" s="46" t="s">
        <v>199</v>
      </c>
      <c r="AO197" s="47" t="s">
        <v>276</v>
      </c>
      <c r="AP197" s="48">
        <f>L2+(189*L4)</f>
        <v>190</v>
      </c>
    </row>
    <row r="198" spans="40:42" x14ac:dyDescent="0.2">
      <c r="AN198" s="46" t="s">
        <v>172</v>
      </c>
      <c r="AO198" s="47" t="s">
        <v>276</v>
      </c>
      <c r="AP198" s="48">
        <f>L2+(190*L4)</f>
        <v>191</v>
      </c>
    </row>
    <row r="199" spans="40:42" x14ac:dyDescent="0.2">
      <c r="AN199" s="46" t="s">
        <v>83</v>
      </c>
      <c r="AO199" s="47" t="s">
        <v>276</v>
      </c>
      <c r="AP199" s="48">
        <f>L2+(191*L4)</f>
        <v>192</v>
      </c>
    </row>
    <row r="200" spans="40:42" x14ac:dyDescent="0.2">
      <c r="AN200" s="46" t="s">
        <v>173</v>
      </c>
      <c r="AO200" s="47" t="s">
        <v>276</v>
      </c>
      <c r="AP200" s="48">
        <f>L2+(192*L4)</f>
        <v>193</v>
      </c>
    </row>
    <row r="201" spans="40:42" x14ac:dyDescent="0.2">
      <c r="AN201" s="46" t="s">
        <v>71</v>
      </c>
      <c r="AO201" s="47" t="s">
        <v>276</v>
      </c>
      <c r="AP201" s="48">
        <f>L2+(193*L4)</f>
        <v>194</v>
      </c>
    </row>
    <row r="202" spans="40:42" x14ac:dyDescent="0.2">
      <c r="AN202" s="46" t="s">
        <v>43</v>
      </c>
      <c r="AO202" s="47" t="s">
        <v>276</v>
      </c>
      <c r="AP202" s="48">
        <f>L2+(194*L4)</f>
        <v>195</v>
      </c>
    </row>
    <row r="203" spans="40:42" x14ac:dyDescent="0.2">
      <c r="AN203" s="46" t="s">
        <v>207</v>
      </c>
      <c r="AO203" s="47" t="s">
        <v>276</v>
      </c>
      <c r="AP203" s="48">
        <f>L2+(195*L4)</f>
        <v>196</v>
      </c>
    </row>
    <row r="204" spans="40:42" x14ac:dyDescent="0.2">
      <c r="AN204" s="46" t="s">
        <v>10</v>
      </c>
      <c r="AO204" s="47" t="s">
        <v>276</v>
      </c>
      <c r="AP204" s="48">
        <f>L2+(196*L4)</f>
        <v>197</v>
      </c>
    </row>
    <row r="205" spans="40:42" x14ac:dyDescent="0.2">
      <c r="AN205" s="46" t="s">
        <v>237</v>
      </c>
      <c r="AO205" s="47" t="s">
        <v>276</v>
      </c>
      <c r="AP205" s="48">
        <f>L2+(197*L4)</f>
        <v>198</v>
      </c>
    </row>
    <row r="206" spans="40:42" x14ac:dyDescent="0.2">
      <c r="AN206" s="46" t="s">
        <v>147</v>
      </c>
      <c r="AO206" s="47" t="s">
        <v>276</v>
      </c>
      <c r="AP206" s="48">
        <f>L2+(198*L4)</f>
        <v>199</v>
      </c>
    </row>
    <row r="207" spans="40:42" x14ac:dyDescent="0.2">
      <c r="AN207" s="46" t="s">
        <v>108</v>
      </c>
      <c r="AO207" s="47" t="s">
        <v>276</v>
      </c>
      <c r="AP207" s="48">
        <f>L2+(199*L4)</f>
        <v>200</v>
      </c>
    </row>
    <row r="208" spans="40:42" x14ac:dyDescent="0.2">
      <c r="AN208" s="46" t="s">
        <v>123</v>
      </c>
      <c r="AO208" s="47" t="s">
        <v>276</v>
      </c>
      <c r="AP208" s="48">
        <f>L2+(200*L4)</f>
        <v>201</v>
      </c>
    </row>
    <row r="209" spans="40:42" x14ac:dyDescent="0.2">
      <c r="AN209" s="46" t="s">
        <v>164</v>
      </c>
      <c r="AO209" s="47" t="s">
        <v>276</v>
      </c>
      <c r="AP209" s="48">
        <f>L2+(201*L4)</f>
        <v>202</v>
      </c>
    </row>
    <row r="210" spans="40:42" x14ac:dyDescent="0.2">
      <c r="AN210" s="46" t="s">
        <v>254</v>
      </c>
      <c r="AO210" s="47" t="s">
        <v>276</v>
      </c>
      <c r="AP210" s="48">
        <f>L2+(202*L4)</f>
        <v>203</v>
      </c>
    </row>
    <row r="211" spans="40:42" x14ac:dyDescent="0.2">
      <c r="AN211" s="46" t="s">
        <v>25</v>
      </c>
      <c r="AO211" s="47" t="s">
        <v>276</v>
      </c>
      <c r="AP211" s="48">
        <f>L2+(203*L4)</f>
        <v>204</v>
      </c>
    </row>
    <row r="212" spans="40:42" x14ac:dyDescent="0.2">
      <c r="AN212" s="46" t="s">
        <v>224</v>
      </c>
      <c r="AO212" s="47" t="s">
        <v>276</v>
      </c>
      <c r="AP212" s="48">
        <f>L2+(204*L4)</f>
        <v>205</v>
      </c>
    </row>
    <row r="213" spans="40:42" x14ac:dyDescent="0.2">
      <c r="AN213" s="46" t="s">
        <v>58</v>
      </c>
      <c r="AO213" s="47" t="s">
        <v>276</v>
      </c>
      <c r="AP213" s="48">
        <f>L2+(205*L4)</f>
        <v>206</v>
      </c>
    </row>
    <row r="214" spans="40:42" x14ac:dyDescent="0.2">
      <c r="AN214" s="46" t="s">
        <v>85</v>
      </c>
      <c r="AO214" s="47" t="s">
        <v>276</v>
      </c>
      <c r="AP214" s="48">
        <f>L2+(206*L4)</f>
        <v>207</v>
      </c>
    </row>
    <row r="215" spans="40:42" x14ac:dyDescent="0.2">
      <c r="AN215" s="46" t="s">
        <v>189</v>
      </c>
      <c r="AO215" s="47" t="s">
        <v>276</v>
      </c>
      <c r="AP215" s="48">
        <f>L2+(207*L4)</f>
        <v>208</v>
      </c>
    </row>
    <row r="216" spans="40:42" x14ac:dyDescent="0.2">
      <c r="AN216" s="46" t="s">
        <v>67</v>
      </c>
      <c r="AO216" s="47" t="s">
        <v>276</v>
      </c>
      <c r="AP216" s="48">
        <f>L2+(208*L4)</f>
        <v>209</v>
      </c>
    </row>
    <row r="217" spans="40:42" x14ac:dyDescent="0.2">
      <c r="AN217" s="46" t="s">
        <v>215</v>
      </c>
      <c r="AO217" s="47" t="s">
        <v>276</v>
      </c>
      <c r="AP217" s="48">
        <f>L2+(209*L4)</f>
        <v>210</v>
      </c>
    </row>
    <row r="218" spans="40:42" x14ac:dyDescent="0.2">
      <c r="AN218" s="46" t="s">
        <v>180</v>
      </c>
      <c r="AO218" s="47" t="s">
        <v>276</v>
      </c>
      <c r="AP218" s="48">
        <f>L2+(210*L4)</f>
        <v>211</v>
      </c>
    </row>
    <row r="219" spans="40:42" x14ac:dyDescent="0.2">
      <c r="AN219" s="46" t="s">
        <v>94</v>
      </c>
      <c r="AO219" s="47" t="s">
        <v>276</v>
      </c>
      <c r="AP219" s="48">
        <f>L2+(211*L4)</f>
        <v>212</v>
      </c>
    </row>
    <row r="220" spans="40:42" x14ac:dyDescent="0.2">
      <c r="AN220" s="46" t="s">
        <v>155</v>
      </c>
      <c r="AO220" s="47" t="s">
        <v>276</v>
      </c>
      <c r="AP220" s="48">
        <f>L2+(212*L4)</f>
        <v>213</v>
      </c>
    </row>
    <row r="221" spans="40:42" x14ac:dyDescent="0.2">
      <c r="AN221" s="46" t="s">
        <v>132</v>
      </c>
      <c r="AO221" s="47" t="s">
        <v>276</v>
      </c>
      <c r="AP221" s="48">
        <f>L2+(213*L4)</f>
        <v>214</v>
      </c>
    </row>
    <row r="222" spans="40:42" x14ac:dyDescent="0.2">
      <c r="AN222" s="46" t="s">
        <v>34</v>
      </c>
      <c r="AO222" s="47" t="s">
        <v>276</v>
      </c>
      <c r="AP222" s="48">
        <f>L2+(214*L4)</f>
        <v>215</v>
      </c>
    </row>
    <row r="223" spans="40:42" x14ac:dyDescent="0.2">
      <c r="AN223" s="46" t="s">
        <v>245</v>
      </c>
      <c r="AO223" s="47" t="s">
        <v>276</v>
      </c>
      <c r="AP223" s="48">
        <f>L2+(215*L4)</f>
        <v>216</v>
      </c>
    </row>
    <row r="224" spans="40:42" x14ac:dyDescent="0.2">
      <c r="AN224" s="46" t="s">
        <v>230</v>
      </c>
      <c r="AO224" s="47" t="s">
        <v>276</v>
      </c>
      <c r="AP224" s="48">
        <f>L2+(216*L4)</f>
        <v>217</v>
      </c>
    </row>
    <row r="225" spans="40:42" x14ac:dyDescent="0.2">
      <c r="AN225" s="46" t="s">
        <v>17</v>
      </c>
      <c r="AO225" s="47" t="s">
        <v>276</v>
      </c>
      <c r="AP225" s="48">
        <f>L2+(217*L4)</f>
        <v>218</v>
      </c>
    </row>
    <row r="226" spans="40:42" x14ac:dyDescent="0.2">
      <c r="AN226" s="46" t="s">
        <v>115</v>
      </c>
      <c r="AO226" s="47" t="s">
        <v>276</v>
      </c>
      <c r="AP226" s="48">
        <f>L2+(218*L4)</f>
        <v>219</v>
      </c>
    </row>
    <row r="227" spans="40:42" x14ac:dyDescent="0.2">
      <c r="AN227" s="46" t="s">
        <v>140</v>
      </c>
      <c r="AO227" s="47" t="s">
        <v>276</v>
      </c>
      <c r="AP227" s="48">
        <f>L2+(219*L4)</f>
        <v>220</v>
      </c>
    </row>
    <row r="228" spans="40:42" x14ac:dyDescent="0.2">
      <c r="AN228" s="46" t="s">
        <v>77</v>
      </c>
      <c r="AO228" s="47" t="s">
        <v>276</v>
      </c>
      <c r="AP228" s="48">
        <f>L2+(220*L4)</f>
        <v>221</v>
      </c>
    </row>
    <row r="229" spans="40:42" x14ac:dyDescent="0.2">
      <c r="AN229" s="46" t="s">
        <v>166</v>
      </c>
      <c r="AO229" s="47" t="s">
        <v>276</v>
      </c>
      <c r="AP229" s="48">
        <f>L2+(221*L4)</f>
        <v>222</v>
      </c>
    </row>
    <row r="230" spans="40:42" x14ac:dyDescent="0.2">
      <c r="AN230" s="46" t="s">
        <v>201</v>
      </c>
      <c r="AO230" s="47" t="s">
        <v>276</v>
      </c>
      <c r="AP230" s="48">
        <f>L2+(222*L4)</f>
        <v>223</v>
      </c>
    </row>
    <row r="231" spans="40:42" x14ac:dyDescent="0.2">
      <c r="AN231" s="46" t="s">
        <v>50</v>
      </c>
      <c r="AO231" s="47" t="s">
        <v>276</v>
      </c>
      <c r="AP231" s="48">
        <f>L2+(223*L4)</f>
        <v>224</v>
      </c>
    </row>
    <row r="232" spans="40:42" x14ac:dyDescent="0.2">
      <c r="AN232" s="46" t="s">
        <v>128</v>
      </c>
      <c r="AO232" s="47" t="s">
        <v>276</v>
      </c>
      <c r="AP232" s="48">
        <f>L2+(224*L4)</f>
        <v>225</v>
      </c>
    </row>
    <row r="233" spans="40:42" x14ac:dyDescent="0.2">
      <c r="AN233" s="46" t="s">
        <v>151</v>
      </c>
      <c r="AO233" s="47" t="s">
        <v>276</v>
      </c>
      <c r="AP233" s="48">
        <f>L2+(225*L4)</f>
        <v>226</v>
      </c>
    </row>
    <row r="234" spans="40:42" x14ac:dyDescent="0.2">
      <c r="AN234" s="46" t="s">
        <v>249</v>
      </c>
      <c r="AO234" s="47" t="s">
        <v>276</v>
      </c>
      <c r="AP234" s="48">
        <f>L2+(226*L4)</f>
        <v>227</v>
      </c>
    </row>
    <row r="235" spans="40:42" x14ac:dyDescent="0.2">
      <c r="AN235" s="46" t="s">
        <v>38</v>
      </c>
      <c r="AO235" s="47" t="s">
        <v>276</v>
      </c>
      <c r="AP235" s="48">
        <f>L2+(227*L4)</f>
        <v>228</v>
      </c>
    </row>
    <row r="236" spans="40:42" x14ac:dyDescent="0.2">
      <c r="AN236" s="46" t="s">
        <v>211</v>
      </c>
      <c r="AO236" s="47" t="s">
        <v>276</v>
      </c>
      <c r="AP236" s="48">
        <f>L2+(228*L4)</f>
        <v>229</v>
      </c>
    </row>
    <row r="237" spans="40:42" x14ac:dyDescent="0.2">
      <c r="AN237" s="46" t="s">
        <v>63</v>
      </c>
      <c r="AO237" s="47" t="s">
        <v>276</v>
      </c>
      <c r="AP237" s="48">
        <f>L2+(229*L4)</f>
        <v>230</v>
      </c>
    </row>
    <row r="238" spans="40:42" x14ac:dyDescent="0.2">
      <c r="AN238" s="46" t="s">
        <v>98</v>
      </c>
      <c r="AO238" s="47" t="s">
        <v>276</v>
      </c>
      <c r="AP238" s="48">
        <f>L2+(230*L4)</f>
        <v>231</v>
      </c>
    </row>
    <row r="239" spans="40:42" x14ac:dyDescent="0.2">
      <c r="AN239" s="46" t="s">
        <v>184</v>
      </c>
      <c r="AO239" s="47" t="s">
        <v>276</v>
      </c>
      <c r="AP239" s="48">
        <f>L2+(231*L4)</f>
        <v>232</v>
      </c>
    </row>
    <row r="240" spans="40:42" x14ac:dyDescent="0.2">
      <c r="AN240" s="46" t="s">
        <v>170</v>
      </c>
      <c r="AO240" s="47" t="s">
        <v>276</v>
      </c>
      <c r="AP240" s="48">
        <f>L2+(232*L4)</f>
        <v>233</v>
      </c>
    </row>
    <row r="241" spans="40:42" x14ac:dyDescent="0.2">
      <c r="AN241" s="46" t="s">
        <v>81</v>
      </c>
      <c r="AO241" s="47" t="s">
        <v>276</v>
      </c>
      <c r="AP241" s="48">
        <f>L2+(233*L4)</f>
        <v>234</v>
      </c>
    </row>
    <row r="242" spans="40:42" x14ac:dyDescent="0.2">
      <c r="AN242" s="46" t="s">
        <v>46</v>
      </c>
      <c r="AO242" s="47" t="s">
        <v>276</v>
      </c>
      <c r="AP242" s="48">
        <f>L2+(234*L4)</f>
        <v>235</v>
      </c>
    </row>
    <row r="243" spans="40:42" x14ac:dyDescent="0.2">
      <c r="AN243" s="46" t="s">
        <v>197</v>
      </c>
      <c r="AO243" s="47" t="s">
        <v>276</v>
      </c>
      <c r="AP243" s="48">
        <f>L2+(235*L4)</f>
        <v>236</v>
      </c>
    </row>
    <row r="244" spans="40:42" x14ac:dyDescent="0.2">
      <c r="AN244" s="46" t="s">
        <v>21</v>
      </c>
      <c r="AO244" s="47" t="s">
        <v>276</v>
      </c>
      <c r="AP244" s="48">
        <f>L2+(236*L4)</f>
        <v>237</v>
      </c>
    </row>
    <row r="245" spans="40:42" x14ac:dyDescent="0.2">
      <c r="AN245" s="46" t="s">
        <v>234</v>
      </c>
      <c r="AO245" s="47" t="s">
        <v>276</v>
      </c>
      <c r="AP245" s="48">
        <f>L2+(237*L4)</f>
        <v>238</v>
      </c>
    </row>
    <row r="246" spans="40:42" x14ac:dyDescent="0.2">
      <c r="AN246" s="46" t="s">
        <v>136</v>
      </c>
      <c r="AO246" s="47" t="s">
        <v>276</v>
      </c>
      <c r="AP246" s="48">
        <f>L2+(238*L4)</f>
        <v>239</v>
      </c>
    </row>
    <row r="247" spans="40:42" x14ac:dyDescent="0.2">
      <c r="AN247" s="46" t="s">
        <v>111</v>
      </c>
      <c r="AO247" s="47" t="s">
        <v>276</v>
      </c>
      <c r="AP247" s="48">
        <f>L2+(239*L4)</f>
        <v>240</v>
      </c>
    </row>
    <row r="248" spans="40:42" x14ac:dyDescent="0.2">
      <c r="AN248" s="46" t="s">
        <v>241</v>
      </c>
      <c r="AO248" s="47" t="s">
        <v>276</v>
      </c>
      <c r="AP248" s="48">
        <f>L2+(240*L4)</f>
        <v>241</v>
      </c>
    </row>
    <row r="249" spans="40:42" x14ac:dyDescent="0.2">
      <c r="AN249" s="46" t="s">
        <v>14</v>
      </c>
      <c r="AO249" s="47" t="s">
        <v>276</v>
      </c>
      <c r="AP249" s="48">
        <f>L2+(241*L4)</f>
        <v>242</v>
      </c>
    </row>
    <row r="250" spans="40:42" x14ac:dyDescent="0.2">
      <c r="AN250" s="46" t="s">
        <v>104</v>
      </c>
      <c r="AO250" s="47" t="s">
        <v>276</v>
      </c>
      <c r="AP250" s="48">
        <f>L2+(242*L4)</f>
        <v>243</v>
      </c>
    </row>
    <row r="251" spans="40:42" x14ac:dyDescent="0.2">
      <c r="AN251" s="46" t="s">
        <v>143</v>
      </c>
      <c r="AO251" s="47" t="s">
        <v>276</v>
      </c>
      <c r="AP251" s="48">
        <f>L2+(243*L4)</f>
        <v>244</v>
      </c>
    </row>
    <row r="252" spans="40:42" x14ac:dyDescent="0.2">
      <c r="AN252" s="46" t="s">
        <v>75</v>
      </c>
      <c r="AO252" s="47" t="s">
        <v>276</v>
      </c>
      <c r="AP252" s="48">
        <f>L2+(244*L4)</f>
        <v>245</v>
      </c>
    </row>
    <row r="253" spans="40:42" x14ac:dyDescent="0.2">
      <c r="AN253" s="46" t="s">
        <v>177</v>
      </c>
      <c r="AO253" s="47" t="s">
        <v>276</v>
      </c>
      <c r="AP253" s="48">
        <f>L2+(245*L4)</f>
        <v>246</v>
      </c>
    </row>
    <row r="254" spans="40:42" x14ac:dyDescent="0.2">
      <c r="AN254" s="46" t="s">
        <v>204</v>
      </c>
      <c r="AO254" s="47" t="s">
        <v>276</v>
      </c>
      <c r="AP254" s="48">
        <f>L2+(246*L4)</f>
        <v>247</v>
      </c>
    </row>
    <row r="255" spans="40:42" x14ac:dyDescent="0.2">
      <c r="AN255" s="46" t="s">
        <v>40</v>
      </c>
      <c r="AO255" s="47" t="s">
        <v>276</v>
      </c>
      <c r="AP255" s="48">
        <f>L2+(247*L4)</f>
        <v>248</v>
      </c>
    </row>
    <row r="256" spans="40:42" x14ac:dyDescent="0.2">
      <c r="AN256" s="46" t="s">
        <v>54</v>
      </c>
      <c r="AO256" s="47" t="s">
        <v>276</v>
      </c>
      <c r="AP256" s="48">
        <f>L2+(248*L4)</f>
        <v>249</v>
      </c>
    </row>
    <row r="257" spans="40:42" x14ac:dyDescent="0.2">
      <c r="AN257" s="46" t="s">
        <v>220</v>
      </c>
      <c r="AO257" s="47" t="s">
        <v>276</v>
      </c>
      <c r="AP257" s="48">
        <f>L2+(249*L4)</f>
        <v>250</v>
      </c>
    </row>
    <row r="258" spans="40:42" x14ac:dyDescent="0.2">
      <c r="AN258" s="46" t="s">
        <v>193</v>
      </c>
      <c r="AO258" s="47" t="s">
        <v>276</v>
      </c>
      <c r="AP258" s="48">
        <f>L2+(250*L4)</f>
        <v>251</v>
      </c>
    </row>
    <row r="259" spans="40:42" x14ac:dyDescent="0.2">
      <c r="AN259" s="46" t="s">
        <v>89</v>
      </c>
      <c r="AO259" s="47" t="s">
        <v>276</v>
      </c>
      <c r="AP259" s="48">
        <f>L2+(251*L4)</f>
        <v>252</v>
      </c>
    </row>
    <row r="260" spans="40:42" x14ac:dyDescent="0.2">
      <c r="AN260" s="46" t="s">
        <v>160</v>
      </c>
      <c r="AO260" s="47" t="s">
        <v>276</v>
      </c>
      <c r="AP260" s="48">
        <f>L2+(252*L4)</f>
        <v>253</v>
      </c>
    </row>
    <row r="261" spans="40:42" x14ac:dyDescent="0.2">
      <c r="AN261" s="46" t="s">
        <v>119</v>
      </c>
      <c r="AO261" s="47" t="s">
        <v>276</v>
      </c>
      <c r="AP261" s="48">
        <f>L2+(253*L4)</f>
        <v>254</v>
      </c>
    </row>
    <row r="262" spans="40:42" x14ac:dyDescent="0.2">
      <c r="AN262" s="46" t="s">
        <v>29</v>
      </c>
      <c r="AO262" s="47" t="s">
        <v>276</v>
      </c>
      <c r="AP262" s="48">
        <f>L2+(254*L4)</f>
        <v>255</v>
      </c>
    </row>
    <row r="263" spans="40:42" x14ac:dyDescent="0.2">
      <c r="AN263" s="49" t="s">
        <v>258</v>
      </c>
      <c r="AO263" s="50" t="s">
        <v>276</v>
      </c>
      <c r="AP263" s="51">
        <f>L2+(255*L4)</f>
        <v>256</v>
      </c>
    </row>
    <row r="264" spans="40:42" x14ac:dyDescent="0.2">
      <c r="AN264" s="41"/>
      <c r="AO264" s="38"/>
      <c r="AP264" s="35"/>
    </row>
    <row r="265" spans="40:42" x14ac:dyDescent="0.2">
      <c r="AN265" s="36"/>
      <c r="AO265" s="37"/>
      <c r="AP265" s="37"/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R79:S94 R55:S70 R31:S46 R7:S22 B23:Q24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7CADA-6FB1-4560-BC3C-1E582AF90FF8}">
  <sheetPr>
    <tabColor rgb="FF00B050"/>
  </sheetPr>
  <dimension ref="A1:AP263"/>
  <sheetViews>
    <sheetView workbookViewId="0">
      <pane xSplit="1" ySplit="6" topLeftCell="B7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18" width="7.7109375" style="2" customWidth="1"/>
    <col min="19" max="19" width="8.7109375" style="2" customWidth="1"/>
    <col min="20" max="20" width="9.7109375" style="2" customWidth="1"/>
    <col min="21" max="21" width="7.7109375" style="2" customWidth="1"/>
    <col min="22" max="38" width="5.7109375" style="2" customWidth="1"/>
    <col min="39" max="39" width="9.140625" style="2"/>
    <col min="40" max="40" width="4.7109375" style="42" customWidth="1"/>
    <col min="41" max="41" width="4.7109375" style="2" customWidth="1"/>
    <col min="42" max="42" width="5.7109375" style="2" customWidth="1"/>
    <col min="43" max="16384" width="9.140625" style="2"/>
  </cols>
  <sheetData>
    <row r="1" spans="1:42" s="1" customFormat="1" ht="21" x14ac:dyDescent="0.35">
      <c r="A1" s="26"/>
      <c r="B1" s="28" t="s">
        <v>324</v>
      </c>
      <c r="C1" s="27"/>
      <c r="D1" s="27"/>
      <c r="E1" s="27"/>
      <c r="F1" s="27"/>
      <c r="G1" s="27"/>
      <c r="H1" s="27"/>
      <c r="I1" s="27"/>
      <c r="J1" s="26"/>
      <c r="K1" s="31"/>
      <c r="L1" s="31"/>
      <c r="M1" s="32"/>
      <c r="N1" s="32"/>
      <c r="O1" s="33"/>
      <c r="P1" s="19"/>
      <c r="Q1" s="19"/>
      <c r="R1" s="19"/>
      <c r="S1" s="19"/>
      <c r="T1" s="19"/>
      <c r="U1" s="19"/>
      <c r="V1" s="19"/>
      <c r="W1" s="19"/>
      <c r="X1" s="19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N1" s="39"/>
    </row>
    <row r="2" spans="1:42" x14ac:dyDescent="0.2">
      <c r="A2" s="26"/>
      <c r="B2" s="29" t="s">
        <v>323</v>
      </c>
      <c r="C2" s="27"/>
      <c r="D2" s="27"/>
      <c r="E2" s="27"/>
      <c r="F2" s="27"/>
      <c r="G2" s="27"/>
      <c r="H2" s="27"/>
      <c r="I2" s="27"/>
      <c r="J2" s="27"/>
      <c r="K2" s="20" t="s">
        <v>264</v>
      </c>
      <c r="L2" s="21">
        <v>1</v>
      </c>
      <c r="M2" s="19"/>
      <c r="N2" s="22" t="s">
        <v>265</v>
      </c>
      <c r="O2" s="19"/>
      <c r="P2" s="23" t="s">
        <v>266</v>
      </c>
      <c r="Q2" s="23"/>
      <c r="R2" s="20" t="s">
        <v>270</v>
      </c>
      <c r="S2" s="43">
        <f>SUM(AP8:AP263)/Z2</f>
        <v>2056</v>
      </c>
      <c r="T2" s="19"/>
      <c r="U2" s="19" t="s">
        <v>271</v>
      </c>
      <c r="V2" s="19"/>
      <c r="W2" s="19"/>
      <c r="X2" s="19"/>
      <c r="Y2" s="32" t="s">
        <v>275</v>
      </c>
      <c r="Z2" s="33">
        <v>16</v>
      </c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34"/>
      <c r="AN2" s="40"/>
      <c r="AO2" s="35"/>
    </row>
    <row r="3" spans="1:42" x14ac:dyDescent="0.2">
      <c r="A3" s="26"/>
      <c r="B3" s="29"/>
      <c r="C3" s="27"/>
      <c r="D3" s="27"/>
      <c r="E3" s="27"/>
      <c r="F3" s="27"/>
      <c r="G3" s="27"/>
      <c r="H3" s="31" t="s">
        <v>274</v>
      </c>
      <c r="I3" s="31"/>
      <c r="J3" s="27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34"/>
      <c r="AN3" s="40"/>
      <c r="AO3" s="35"/>
    </row>
    <row r="4" spans="1:42" x14ac:dyDescent="0.2">
      <c r="A4" s="26"/>
      <c r="B4" s="30"/>
      <c r="C4" s="27"/>
      <c r="D4" s="27"/>
      <c r="E4" s="27"/>
      <c r="F4" s="27"/>
      <c r="G4" s="27"/>
      <c r="H4" s="27"/>
      <c r="I4" s="27"/>
      <c r="J4" s="27"/>
      <c r="K4" s="20" t="s">
        <v>267</v>
      </c>
      <c r="L4" s="21">
        <v>1</v>
      </c>
      <c r="M4" s="19"/>
      <c r="N4" s="22" t="s">
        <v>268</v>
      </c>
      <c r="O4" s="19"/>
      <c r="P4" s="22" t="s">
        <v>269</v>
      </c>
      <c r="Q4" s="22"/>
      <c r="R4" s="20" t="s">
        <v>270</v>
      </c>
      <c r="S4" s="24">
        <f>0.5*Z2*(2*L2+L4*(Z2^2-1))</f>
        <v>2056</v>
      </c>
      <c r="T4" s="19"/>
      <c r="U4" s="22" t="s">
        <v>272</v>
      </c>
      <c r="V4" s="22"/>
      <c r="W4" s="19"/>
      <c r="X4" s="19"/>
      <c r="Y4" s="27"/>
      <c r="Z4" s="27"/>
      <c r="AA4" s="27"/>
      <c r="AB4" s="27"/>
      <c r="AC4" s="27"/>
      <c r="AD4" s="63" t="s">
        <v>288</v>
      </c>
      <c r="AE4" s="27"/>
      <c r="AF4" s="27"/>
      <c r="AG4" s="27"/>
      <c r="AH4" s="27"/>
      <c r="AI4" s="27"/>
      <c r="AJ4" s="27"/>
      <c r="AK4" s="27"/>
      <c r="AL4" s="27"/>
      <c r="AM4" s="34"/>
      <c r="AN4" s="40"/>
      <c r="AO4" s="35"/>
    </row>
    <row r="5" spans="1:42" x14ac:dyDescent="0.2">
      <c r="A5" s="26"/>
      <c r="B5" s="30" t="s">
        <v>317</v>
      </c>
      <c r="C5" s="27"/>
      <c r="D5" s="27"/>
      <c r="E5" s="27"/>
      <c r="F5" s="27"/>
      <c r="G5" s="27"/>
      <c r="H5" s="27"/>
      <c r="I5" s="27"/>
      <c r="J5" s="27"/>
      <c r="K5" s="19"/>
      <c r="L5" s="19"/>
      <c r="M5" s="19"/>
      <c r="N5" s="19"/>
      <c r="O5" s="19"/>
      <c r="P5" s="19"/>
      <c r="Q5" s="19"/>
      <c r="R5" s="19"/>
      <c r="S5" s="19"/>
      <c r="T5" s="19"/>
      <c r="U5" s="25" t="s">
        <v>273</v>
      </c>
      <c r="V5" s="19"/>
      <c r="W5" s="19"/>
      <c r="X5" s="19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34"/>
      <c r="AN5" s="40"/>
      <c r="AO5" s="35"/>
    </row>
    <row r="6" spans="1:42" s="1" customFormat="1" x14ac:dyDescent="0.2">
      <c r="B6" s="1">
        <v>1</v>
      </c>
      <c r="C6" s="1">
        <v>2</v>
      </c>
      <c r="D6" s="1">
        <v>3</v>
      </c>
      <c r="E6" s="1">
        <v>4</v>
      </c>
      <c r="F6" s="1">
        <v>5</v>
      </c>
      <c r="G6" s="1">
        <v>6</v>
      </c>
      <c r="H6" s="1">
        <v>7</v>
      </c>
      <c r="I6" s="1">
        <v>8</v>
      </c>
      <c r="J6" s="1">
        <v>9</v>
      </c>
      <c r="K6" s="1">
        <v>10</v>
      </c>
      <c r="L6" s="1">
        <v>11</v>
      </c>
      <c r="M6" s="1">
        <v>12</v>
      </c>
      <c r="N6" s="1">
        <v>13</v>
      </c>
      <c r="O6" s="1">
        <v>14</v>
      </c>
      <c r="P6" s="1">
        <v>15</v>
      </c>
      <c r="Q6" s="1">
        <v>16</v>
      </c>
      <c r="R6" s="4" t="s">
        <v>0</v>
      </c>
      <c r="S6" s="4" t="s">
        <v>1</v>
      </c>
      <c r="T6" s="4" t="s">
        <v>2</v>
      </c>
      <c r="W6" s="1">
        <v>1</v>
      </c>
      <c r="X6" s="1">
        <v>2</v>
      </c>
      <c r="Y6" s="1">
        <v>3</v>
      </c>
      <c r="Z6" s="1">
        <v>4</v>
      </c>
      <c r="AA6" s="1">
        <v>5</v>
      </c>
      <c r="AB6" s="1">
        <v>6</v>
      </c>
      <c r="AC6" s="1">
        <v>7</v>
      </c>
      <c r="AD6" s="1">
        <v>8</v>
      </c>
      <c r="AE6" s="1">
        <v>9</v>
      </c>
      <c r="AF6" s="1">
        <v>10</v>
      </c>
      <c r="AG6" s="1">
        <v>11</v>
      </c>
      <c r="AH6" s="1">
        <v>12</v>
      </c>
      <c r="AI6" s="1">
        <v>13</v>
      </c>
      <c r="AJ6" s="1">
        <v>14</v>
      </c>
      <c r="AK6" s="1">
        <v>15</v>
      </c>
      <c r="AL6" s="1">
        <v>16</v>
      </c>
      <c r="AN6" s="39"/>
    </row>
    <row r="7" spans="1:42" x14ac:dyDescent="0.2">
      <c r="A7" s="1">
        <v>1</v>
      </c>
      <c r="B7" s="5">
        <v>225</v>
      </c>
      <c r="C7" s="6">
        <v>123</v>
      </c>
      <c r="D7" s="6">
        <v>204</v>
      </c>
      <c r="E7" s="6">
        <v>82</v>
      </c>
      <c r="F7" s="6">
        <v>42</v>
      </c>
      <c r="G7" s="6">
        <v>180</v>
      </c>
      <c r="H7" s="6">
        <v>3</v>
      </c>
      <c r="I7" s="6">
        <v>153</v>
      </c>
      <c r="J7" s="6">
        <v>104</v>
      </c>
      <c r="K7" s="6">
        <v>254</v>
      </c>
      <c r="L7" s="6">
        <v>77</v>
      </c>
      <c r="M7" s="6">
        <v>215</v>
      </c>
      <c r="N7" s="6">
        <v>175</v>
      </c>
      <c r="O7" s="6">
        <v>53</v>
      </c>
      <c r="P7" s="6">
        <v>134</v>
      </c>
      <c r="Q7" s="7">
        <v>32</v>
      </c>
      <c r="R7" s="2">
        <f>SUM(B7:Q7)</f>
        <v>2056</v>
      </c>
      <c r="S7" s="2">
        <f>SUMSQ(B7:Q7)</f>
        <v>351576</v>
      </c>
      <c r="T7" s="2">
        <f t="shared" ref="T7:T22" si="0">B7^3+C7^3+D7^3+E7^3+F7^3+G7^3+H7^3+I7^3+J7^3+K7^3+L7^3+M7^3+N7^3+O7^3+P7^3+Q7^3</f>
        <v>67634176</v>
      </c>
      <c r="V7" s="1">
        <v>1</v>
      </c>
      <c r="W7" s="176" t="s">
        <v>128</v>
      </c>
      <c r="X7" s="54" t="s">
        <v>169</v>
      </c>
      <c r="Y7" s="54" t="s">
        <v>25</v>
      </c>
      <c r="Z7" s="54" t="s">
        <v>208</v>
      </c>
      <c r="AA7" s="54" t="s">
        <v>231</v>
      </c>
      <c r="AB7" s="54" t="s">
        <v>65</v>
      </c>
      <c r="AC7" s="54" t="s">
        <v>146</v>
      </c>
      <c r="AD7" s="54" t="s">
        <v>87</v>
      </c>
      <c r="AE7" s="67" t="s">
        <v>178</v>
      </c>
      <c r="AF7" s="54" t="s">
        <v>119</v>
      </c>
      <c r="AG7" s="177" t="s">
        <v>200</v>
      </c>
      <c r="AH7" s="54" t="s">
        <v>34</v>
      </c>
      <c r="AI7" s="69" t="s">
        <v>56</v>
      </c>
      <c r="AJ7" s="54" t="s">
        <v>240</v>
      </c>
      <c r="AK7" s="159" t="s">
        <v>96</v>
      </c>
      <c r="AL7" s="55" t="s">
        <v>137</v>
      </c>
      <c r="AN7" s="44"/>
      <c r="AO7" s="52" t="s">
        <v>277</v>
      </c>
      <c r="AP7" s="45"/>
    </row>
    <row r="8" spans="1:42" x14ac:dyDescent="0.2">
      <c r="A8" s="1">
        <v>2</v>
      </c>
      <c r="B8" s="8">
        <v>253</v>
      </c>
      <c r="C8" s="9">
        <v>103</v>
      </c>
      <c r="D8" s="9">
        <v>216</v>
      </c>
      <c r="E8" s="9">
        <v>78</v>
      </c>
      <c r="F8" s="9">
        <v>54</v>
      </c>
      <c r="G8" s="9">
        <v>176</v>
      </c>
      <c r="H8" s="9">
        <v>31</v>
      </c>
      <c r="I8" s="9">
        <v>133</v>
      </c>
      <c r="J8" s="9">
        <v>124</v>
      </c>
      <c r="K8" s="9">
        <v>226</v>
      </c>
      <c r="L8" s="9">
        <v>81</v>
      </c>
      <c r="M8" s="9">
        <v>203</v>
      </c>
      <c r="N8" s="9">
        <v>179</v>
      </c>
      <c r="O8" s="9">
        <v>41</v>
      </c>
      <c r="P8" s="9">
        <v>154</v>
      </c>
      <c r="Q8" s="10">
        <v>4</v>
      </c>
      <c r="R8" s="2">
        <f t="shared" ref="R8:R22" si="1">SUM(B8:Q8)</f>
        <v>2056</v>
      </c>
      <c r="S8" s="2">
        <f t="shared" ref="S8:S22" si="2">SUMSQ(B8:Q8)</f>
        <v>351576</v>
      </c>
      <c r="T8" s="2">
        <f t="shared" si="0"/>
        <v>67634176</v>
      </c>
      <c r="V8" s="1">
        <v>2</v>
      </c>
      <c r="W8" s="56" t="s">
        <v>160</v>
      </c>
      <c r="X8" s="174" t="s">
        <v>74</v>
      </c>
      <c r="Y8" s="57" t="s">
        <v>245</v>
      </c>
      <c r="Z8" s="57" t="s">
        <v>51</v>
      </c>
      <c r="AA8" s="57" t="s">
        <v>11</v>
      </c>
      <c r="AB8" s="57" t="s">
        <v>222</v>
      </c>
      <c r="AC8" s="57" t="s">
        <v>114</v>
      </c>
      <c r="AD8" s="57" t="s">
        <v>182</v>
      </c>
      <c r="AE8" s="57" t="s">
        <v>82</v>
      </c>
      <c r="AF8" s="72" t="s">
        <v>151</v>
      </c>
      <c r="AG8" s="57" t="s">
        <v>42</v>
      </c>
      <c r="AH8" s="175" t="s">
        <v>254</v>
      </c>
      <c r="AI8" s="57" t="s">
        <v>213</v>
      </c>
      <c r="AJ8" s="74" t="s">
        <v>20</v>
      </c>
      <c r="AK8" s="57" t="s">
        <v>191</v>
      </c>
      <c r="AL8" s="160" t="s">
        <v>105</v>
      </c>
      <c r="AN8" s="46" t="s">
        <v>7</v>
      </c>
      <c r="AO8" s="47" t="s">
        <v>276</v>
      </c>
      <c r="AP8" s="48">
        <f>L2+(0*L4)</f>
        <v>1</v>
      </c>
    </row>
    <row r="9" spans="1:42" x14ac:dyDescent="0.2">
      <c r="A9" s="1">
        <v>3</v>
      </c>
      <c r="B9" s="8">
        <v>116</v>
      </c>
      <c r="C9" s="9">
        <v>234</v>
      </c>
      <c r="D9" s="9">
        <v>89</v>
      </c>
      <c r="E9" s="9">
        <v>195</v>
      </c>
      <c r="F9" s="9">
        <v>187</v>
      </c>
      <c r="G9" s="9">
        <v>33</v>
      </c>
      <c r="H9" s="9">
        <v>146</v>
      </c>
      <c r="I9" s="9">
        <v>12</v>
      </c>
      <c r="J9" s="9">
        <v>245</v>
      </c>
      <c r="K9" s="9">
        <v>111</v>
      </c>
      <c r="L9" s="9">
        <v>224</v>
      </c>
      <c r="M9" s="9">
        <v>70</v>
      </c>
      <c r="N9" s="9">
        <v>62</v>
      </c>
      <c r="O9" s="9">
        <v>168</v>
      </c>
      <c r="P9" s="9">
        <v>23</v>
      </c>
      <c r="Q9" s="10">
        <v>141</v>
      </c>
      <c r="R9" s="2">
        <f t="shared" si="1"/>
        <v>2056</v>
      </c>
      <c r="S9" s="2">
        <f t="shared" si="2"/>
        <v>351576</v>
      </c>
      <c r="T9" s="2">
        <f t="shared" si="0"/>
        <v>67634176</v>
      </c>
      <c r="V9" s="1">
        <v>3</v>
      </c>
      <c r="W9" s="56" t="s">
        <v>152</v>
      </c>
      <c r="X9" s="57" t="s">
        <v>81</v>
      </c>
      <c r="Y9" s="174" t="s">
        <v>253</v>
      </c>
      <c r="Z9" s="57" t="s">
        <v>43</v>
      </c>
      <c r="AA9" s="57" t="s">
        <v>19</v>
      </c>
      <c r="AB9" s="57" t="s">
        <v>214</v>
      </c>
      <c r="AC9" s="57" t="s">
        <v>106</v>
      </c>
      <c r="AD9" s="57" t="s">
        <v>190</v>
      </c>
      <c r="AE9" s="175" t="s">
        <v>75</v>
      </c>
      <c r="AF9" s="57" t="s">
        <v>159</v>
      </c>
      <c r="AG9" s="72" t="s">
        <v>50</v>
      </c>
      <c r="AH9" s="57" t="s">
        <v>246</v>
      </c>
      <c r="AI9" s="157" t="s">
        <v>221</v>
      </c>
      <c r="AJ9" s="57" t="s">
        <v>12</v>
      </c>
      <c r="AK9" s="74" t="s">
        <v>183</v>
      </c>
      <c r="AL9" s="58" t="s">
        <v>113</v>
      </c>
      <c r="AN9" s="46" t="s">
        <v>236</v>
      </c>
      <c r="AO9" s="47" t="s">
        <v>276</v>
      </c>
      <c r="AP9" s="48">
        <f>L2+(1*L4)</f>
        <v>2</v>
      </c>
    </row>
    <row r="10" spans="1:42" x14ac:dyDescent="0.2">
      <c r="A10" s="1">
        <v>4</v>
      </c>
      <c r="B10" s="8">
        <v>112</v>
      </c>
      <c r="C10" s="9">
        <v>246</v>
      </c>
      <c r="D10" s="9">
        <v>69</v>
      </c>
      <c r="E10" s="9">
        <v>223</v>
      </c>
      <c r="F10" s="9">
        <v>167</v>
      </c>
      <c r="G10" s="9">
        <v>61</v>
      </c>
      <c r="H10" s="9">
        <v>142</v>
      </c>
      <c r="I10" s="9">
        <v>24</v>
      </c>
      <c r="J10" s="9">
        <v>233</v>
      </c>
      <c r="K10" s="9">
        <v>115</v>
      </c>
      <c r="L10" s="9">
        <v>196</v>
      </c>
      <c r="M10" s="9">
        <v>90</v>
      </c>
      <c r="N10" s="9">
        <v>34</v>
      </c>
      <c r="O10" s="9">
        <v>188</v>
      </c>
      <c r="P10" s="9">
        <v>11</v>
      </c>
      <c r="Q10" s="10">
        <v>145</v>
      </c>
      <c r="R10" s="2">
        <f t="shared" si="1"/>
        <v>2056</v>
      </c>
      <c r="S10" s="2">
        <f t="shared" si="2"/>
        <v>351576</v>
      </c>
      <c r="T10" s="2">
        <f t="shared" si="0"/>
        <v>67634176</v>
      </c>
      <c r="V10" s="1">
        <v>4</v>
      </c>
      <c r="W10" s="56" t="s">
        <v>120</v>
      </c>
      <c r="X10" s="57" t="s">
        <v>177</v>
      </c>
      <c r="Y10" s="57" t="s">
        <v>33</v>
      </c>
      <c r="Z10" s="174" t="s">
        <v>201</v>
      </c>
      <c r="AA10" s="57" t="s">
        <v>239</v>
      </c>
      <c r="AB10" s="57" t="s">
        <v>57</v>
      </c>
      <c r="AC10" s="57" t="s">
        <v>138</v>
      </c>
      <c r="AD10" s="57" t="s">
        <v>95</v>
      </c>
      <c r="AE10" s="57" t="s">
        <v>170</v>
      </c>
      <c r="AF10" s="175" t="s">
        <v>127</v>
      </c>
      <c r="AG10" s="57" t="s">
        <v>207</v>
      </c>
      <c r="AH10" s="72" t="s">
        <v>26</v>
      </c>
      <c r="AI10" s="57" t="s">
        <v>64</v>
      </c>
      <c r="AJ10" s="157" t="s">
        <v>232</v>
      </c>
      <c r="AK10" s="57" t="s">
        <v>88</v>
      </c>
      <c r="AL10" s="77" t="s">
        <v>145</v>
      </c>
      <c r="AN10" s="46" t="s">
        <v>146</v>
      </c>
      <c r="AO10" s="47" t="s">
        <v>276</v>
      </c>
      <c r="AP10" s="48">
        <f>L2+(2*L4)</f>
        <v>3</v>
      </c>
    </row>
    <row r="11" spans="1:42" x14ac:dyDescent="0.2">
      <c r="A11" s="1">
        <v>5</v>
      </c>
      <c r="B11" s="8">
        <v>94</v>
      </c>
      <c r="C11" s="9">
        <v>200</v>
      </c>
      <c r="D11" s="9">
        <v>119</v>
      </c>
      <c r="E11" s="9">
        <v>237</v>
      </c>
      <c r="F11" s="9">
        <v>149</v>
      </c>
      <c r="G11" s="9">
        <v>15</v>
      </c>
      <c r="H11" s="9">
        <v>192</v>
      </c>
      <c r="I11" s="9">
        <v>38</v>
      </c>
      <c r="J11" s="9">
        <v>219</v>
      </c>
      <c r="K11" s="9">
        <v>65</v>
      </c>
      <c r="L11" s="9">
        <v>242</v>
      </c>
      <c r="M11" s="9">
        <v>108</v>
      </c>
      <c r="N11" s="9">
        <v>20</v>
      </c>
      <c r="O11" s="9">
        <v>138</v>
      </c>
      <c r="P11" s="9">
        <v>57</v>
      </c>
      <c r="Q11" s="10">
        <v>163</v>
      </c>
      <c r="R11" s="2">
        <f t="shared" si="1"/>
        <v>2056</v>
      </c>
      <c r="S11" s="2">
        <f t="shared" si="2"/>
        <v>351576</v>
      </c>
      <c r="T11" s="2">
        <f t="shared" si="0"/>
        <v>67634176</v>
      </c>
      <c r="V11" s="1">
        <v>5</v>
      </c>
      <c r="W11" s="56" t="s">
        <v>188</v>
      </c>
      <c r="X11" s="57" t="s">
        <v>108</v>
      </c>
      <c r="Y11" s="57" t="s">
        <v>212</v>
      </c>
      <c r="Z11" s="57" t="s">
        <v>21</v>
      </c>
      <c r="AA11" s="174" t="s">
        <v>45</v>
      </c>
      <c r="AB11" s="57" t="s">
        <v>251</v>
      </c>
      <c r="AC11" s="57" t="s">
        <v>83</v>
      </c>
      <c r="AD11" s="57" t="s">
        <v>150</v>
      </c>
      <c r="AE11" s="74" t="s">
        <v>115</v>
      </c>
      <c r="AF11" s="57" t="s">
        <v>181</v>
      </c>
      <c r="AG11" s="157" t="s">
        <v>14</v>
      </c>
      <c r="AH11" s="57" t="s">
        <v>219</v>
      </c>
      <c r="AI11" s="72" t="s">
        <v>244</v>
      </c>
      <c r="AJ11" s="57" t="s">
        <v>52</v>
      </c>
      <c r="AK11" s="175" t="s">
        <v>157</v>
      </c>
      <c r="AL11" s="58" t="s">
        <v>76</v>
      </c>
      <c r="AN11" s="46" t="s">
        <v>105</v>
      </c>
      <c r="AO11" s="47" t="s">
        <v>276</v>
      </c>
      <c r="AP11" s="48">
        <f>L2+(3*L4)</f>
        <v>4</v>
      </c>
    </row>
    <row r="12" spans="1:42" x14ac:dyDescent="0.2">
      <c r="A12" s="1">
        <v>6</v>
      </c>
      <c r="B12" s="8">
        <v>66</v>
      </c>
      <c r="C12" s="9">
        <v>220</v>
      </c>
      <c r="D12" s="9">
        <v>107</v>
      </c>
      <c r="E12" s="9">
        <v>241</v>
      </c>
      <c r="F12" s="9">
        <v>137</v>
      </c>
      <c r="G12" s="9">
        <v>19</v>
      </c>
      <c r="H12" s="9">
        <v>164</v>
      </c>
      <c r="I12" s="9">
        <v>58</v>
      </c>
      <c r="J12" s="9">
        <v>199</v>
      </c>
      <c r="K12" s="9">
        <v>93</v>
      </c>
      <c r="L12" s="9">
        <v>238</v>
      </c>
      <c r="M12" s="9">
        <v>120</v>
      </c>
      <c r="N12" s="9">
        <v>16</v>
      </c>
      <c r="O12" s="9">
        <v>150</v>
      </c>
      <c r="P12" s="9">
        <v>37</v>
      </c>
      <c r="Q12" s="10">
        <v>191</v>
      </c>
      <c r="R12" s="2">
        <f t="shared" si="1"/>
        <v>2056</v>
      </c>
      <c r="S12" s="2">
        <f t="shared" si="2"/>
        <v>351576</v>
      </c>
      <c r="T12" s="2">
        <f t="shared" si="0"/>
        <v>67634176</v>
      </c>
      <c r="V12" s="1">
        <v>6</v>
      </c>
      <c r="W12" s="56" t="s">
        <v>93</v>
      </c>
      <c r="X12" s="57" t="s">
        <v>140</v>
      </c>
      <c r="Y12" s="57" t="s">
        <v>55</v>
      </c>
      <c r="Z12" s="57" t="s">
        <v>241</v>
      </c>
      <c r="AA12" s="57" t="s">
        <v>203</v>
      </c>
      <c r="AB12" s="174" t="s">
        <v>31</v>
      </c>
      <c r="AC12" s="57" t="s">
        <v>179</v>
      </c>
      <c r="AD12" s="57" t="s">
        <v>118</v>
      </c>
      <c r="AE12" s="57" t="s">
        <v>147</v>
      </c>
      <c r="AF12" s="74" t="s">
        <v>86</v>
      </c>
      <c r="AG12" s="57" t="s">
        <v>234</v>
      </c>
      <c r="AH12" s="157" t="s">
        <v>62</v>
      </c>
      <c r="AI12" s="57" t="s">
        <v>24</v>
      </c>
      <c r="AJ12" s="72" t="s">
        <v>209</v>
      </c>
      <c r="AK12" s="57" t="s">
        <v>125</v>
      </c>
      <c r="AL12" s="178" t="s">
        <v>172</v>
      </c>
      <c r="AN12" s="46" t="s">
        <v>176</v>
      </c>
      <c r="AO12" s="47" t="s">
        <v>276</v>
      </c>
      <c r="AP12" s="48">
        <f>L2+(4*L4)</f>
        <v>5</v>
      </c>
    </row>
    <row r="13" spans="1:42" x14ac:dyDescent="0.2">
      <c r="A13" s="1">
        <v>7</v>
      </c>
      <c r="B13" s="8">
        <v>207</v>
      </c>
      <c r="C13" s="9">
        <v>85</v>
      </c>
      <c r="D13" s="9">
        <v>230</v>
      </c>
      <c r="E13" s="9">
        <v>128</v>
      </c>
      <c r="F13" s="9">
        <v>8</v>
      </c>
      <c r="G13" s="9">
        <v>158</v>
      </c>
      <c r="H13" s="9">
        <v>45</v>
      </c>
      <c r="I13" s="9">
        <v>183</v>
      </c>
      <c r="J13" s="9">
        <v>74</v>
      </c>
      <c r="K13" s="9">
        <v>212</v>
      </c>
      <c r="L13" s="9">
        <v>99</v>
      </c>
      <c r="M13" s="9">
        <v>249</v>
      </c>
      <c r="N13" s="9">
        <v>129</v>
      </c>
      <c r="O13" s="9">
        <v>27</v>
      </c>
      <c r="P13" s="9">
        <v>172</v>
      </c>
      <c r="Q13" s="10">
        <v>50</v>
      </c>
      <c r="R13" s="2">
        <f t="shared" si="1"/>
        <v>2056</v>
      </c>
      <c r="S13" s="2">
        <f t="shared" si="2"/>
        <v>351576</v>
      </c>
      <c r="T13" s="2">
        <f t="shared" si="0"/>
        <v>67634176</v>
      </c>
      <c r="V13" s="1">
        <v>7</v>
      </c>
      <c r="W13" s="56" t="s">
        <v>85</v>
      </c>
      <c r="X13" s="57" t="s">
        <v>148</v>
      </c>
      <c r="Y13" s="57" t="s">
        <v>63</v>
      </c>
      <c r="Z13" s="57" t="s">
        <v>233</v>
      </c>
      <c r="AA13" s="57" t="s">
        <v>210</v>
      </c>
      <c r="AB13" s="57" t="s">
        <v>23</v>
      </c>
      <c r="AC13" s="174" t="s">
        <v>171</v>
      </c>
      <c r="AD13" s="57" t="s">
        <v>126</v>
      </c>
      <c r="AE13" s="157" t="s">
        <v>139</v>
      </c>
      <c r="AF13" s="57" t="s">
        <v>94</v>
      </c>
      <c r="AG13" s="74" t="s">
        <v>242</v>
      </c>
      <c r="AH13" s="57" t="s">
        <v>54</v>
      </c>
      <c r="AI13" s="175" t="s">
        <v>32</v>
      </c>
      <c r="AJ13" s="57" t="s">
        <v>202</v>
      </c>
      <c r="AK13" s="72" t="s">
        <v>117</v>
      </c>
      <c r="AL13" s="58" t="s">
        <v>4</v>
      </c>
      <c r="AN13" s="46" t="s">
        <v>72</v>
      </c>
      <c r="AO13" s="47" t="s">
        <v>276</v>
      </c>
      <c r="AP13" s="48">
        <f>L2+(5*L4)</f>
        <v>6</v>
      </c>
    </row>
    <row r="14" spans="1:42" x14ac:dyDescent="0.2">
      <c r="A14" s="1">
        <v>8</v>
      </c>
      <c r="B14" s="8">
        <v>211</v>
      </c>
      <c r="C14" s="9">
        <v>73</v>
      </c>
      <c r="D14" s="9">
        <v>250</v>
      </c>
      <c r="E14" s="9">
        <v>100</v>
      </c>
      <c r="F14" s="9">
        <v>28</v>
      </c>
      <c r="G14" s="9">
        <v>130</v>
      </c>
      <c r="H14" s="9">
        <v>49</v>
      </c>
      <c r="I14" s="9">
        <v>171</v>
      </c>
      <c r="J14" s="9">
        <v>86</v>
      </c>
      <c r="K14" s="9">
        <v>208</v>
      </c>
      <c r="L14" s="9">
        <v>127</v>
      </c>
      <c r="M14" s="9">
        <v>229</v>
      </c>
      <c r="N14" s="9">
        <v>157</v>
      </c>
      <c r="O14" s="9">
        <v>7</v>
      </c>
      <c r="P14" s="9">
        <v>184</v>
      </c>
      <c r="Q14" s="10">
        <v>46</v>
      </c>
      <c r="R14" s="2">
        <f t="shared" si="1"/>
        <v>2056</v>
      </c>
      <c r="S14" s="2">
        <f t="shared" si="2"/>
        <v>351576</v>
      </c>
      <c r="T14" s="2">
        <f t="shared" si="0"/>
        <v>67634176</v>
      </c>
      <c r="V14" s="1">
        <v>8</v>
      </c>
      <c r="W14" s="56" t="s">
        <v>180</v>
      </c>
      <c r="X14" s="57" t="s">
        <v>116</v>
      </c>
      <c r="Y14" s="57" t="s">
        <v>220</v>
      </c>
      <c r="Z14" s="57" t="s">
        <v>13</v>
      </c>
      <c r="AA14" s="57" t="s">
        <v>53</v>
      </c>
      <c r="AB14" s="57" t="s">
        <v>243</v>
      </c>
      <c r="AC14" s="57" t="s">
        <v>3</v>
      </c>
      <c r="AD14" s="174" t="s">
        <v>158</v>
      </c>
      <c r="AE14" s="57" t="s">
        <v>107</v>
      </c>
      <c r="AF14" s="157" t="s">
        <v>189</v>
      </c>
      <c r="AG14" s="57" t="s">
        <v>22</v>
      </c>
      <c r="AH14" s="74" t="s">
        <v>211</v>
      </c>
      <c r="AI14" s="57" t="s">
        <v>252</v>
      </c>
      <c r="AJ14" s="175" t="s">
        <v>44</v>
      </c>
      <c r="AK14" s="57" t="s">
        <v>149</v>
      </c>
      <c r="AL14" s="79" t="s">
        <v>84</v>
      </c>
      <c r="AN14" s="46" t="s">
        <v>44</v>
      </c>
      <c r="AO14" s="47" t="s">
        <v>276</v>
      </c>
      <c r="AP14" s="48">
        <f>L2+(6*L4)</f>
        <v>7</v>
      </c>
    </row>
    <row r="15" spans="1:42" x14ac:dyDescent="0.2">
      <c r="A15" s="1">
        <v>9</v>
      </c>
      <c r="B15" s="8">
        <v>9</v>
      </c>
      <c r="C15" s="9">
        <v>147</v>
      </c>
      <c r="D15" s="9">
        <v>36</v>
      </c>
      <c r="E15" s="9">
        <v>186</v>
      </c>
      <c r="F15" s="9">
        <v>194</v>
      </c>
      <c r="G15" s="9">
        <v>92</v>
      </c>
      <c r="H15" s="9">
        <v>235</v>
      </c>
      <c r="I15" s="9">
        <v>113</v>
      </c>
      <c r="J15" s="9">
        <v>144</v>
      </c>
      <c r="K15" s="9">
        <v>22</v>
      </c>
      <c r="L15" s="9">
        <v>165</v>
      </c>
      <c r="M15" s="9">
        <v>63</v>
      </c>
      <c r="N15" s="9">
        <v>71</v>
      </c>
      <c r="O15" s="9">
        <v>221</v>
      </c>
      <c r="P15" s="9">
        <v>110</v>
      </c>
      <c r="Q15" s="10">
        <v>248</v>
      </c>
      <c r="R15" s="2">
        <f t="shared" si="1"/>
        <v>2056</v>
      </c>
      <c r="S15" s="2">
        <f t="shared" si="2"/>
        <v>351576</v>
      </c>
      <c r="T15" s="2">
        <f t="shared" si="0"/>
        <v>67634176</v>
      </c>
      <c r="V15" s="1">
        <v>9</v>
      </c>
      <c r="W15" s="80" t="s">
        <v>225</v>
      </c>
      <c r="X15" s="57" t="s">
        <v>8</v>
      </c>
      <c r="Y15" s="175" t="s">
        <v>187</v>
      </c>
      <c r="Z15" s="57" t="s">
        <v>109</v>
      </c>
      <c r="AA15" s="74" t="s">
        <v>71</v>
      </c>
      <c r="AB15" s="57" t="s">
        <v>163</v>
      </c>
      <c r="AC15" s="157" t="s">
        <v>46</v>
      </c>
      <c r="AD15" s="57" t="s">
        <v>250</v>
      </c>
      <c r="AE15" s="174" t="s">
        <v>15</v>
      </c>
      <c r="AF15" s="57" t="s">
        <v>218</v>
      </c>
      <c r="AG15" s="57" t="s">
        <v>102</v>
      </c>
      <c r="AH15" s="57" t="s">
        <v>194</v>
      </c>
      <c r="AI15" s="57" t="s">
        <v>156</v>
      </c>
      <c r="AJ15" s="57" t="s">
        <v>77</v>
      </c>
      <c r="AK15" s="57" t="s">
        <v>257</v>
      </c>
      <c r="AL15" s="58" t="s">
        <v>40</v>
      </c>
      <c r="AN15" s="46" t="s">
        <v>210</v>
      </c>
      <c r="AO15" s="47" t="s">
        <v>276</v>
      </c>
      <c r="AP15" s="48">
        <f>L2+(7*L4)</f>
        <v>8</v>
      </c>
    </row>
    <row r="16" spans="1:42" x14ac:dyDescent="0.2">
      <c r="A16" s="1">
        <v>10</v>
      </c>
      <c r="B16" s="8">
        <v>21</v>
      </c>
      <c r="C16" s="9">
        <v>143</v>
      </c>
      <c r="D16" s="9">
        <v>64</v>
      </c>
      <c r="E16" s="9">
        <v>166</v>
      </c>
      <c r="F16" s="9">
        <v>222</v>
      </c>
      <c r="G16" s="9">
        <v>72</v>
      </c>
      <c r="H16" s="9">
        <v>247</v>
      </c>
      <c r="I16" s="9">
        <v>109</v>
      </c>
      <c r="J16" s="9">
        <v>148</v>
      </c>
      <c r="K16" s="9">
        <v>10</v>
      </c>
      <c r="L16" s="9">
        <v>185</v>
      </c>
      <c r="M16" s="9">
        <v>35</v>
      </c>
      <c r="N16" s="9">
        <v>91</v>
      </c>
      <c r="O16" s="9">
        <v>193</v>
      </c>
      <c r="P16" s="9">
        <v>114</v>
      </c>
      <c r="Q16" s="10">
        <v>236</v>
      </c>
      <c r="R16" s="2">
        <f t="shared" si="1"/>
        <v>2056</v>
      </c>
      <c r="S16" s="2">
        <f t="shared" si="2"/>
        <v>351576</v>
      </c>
      <c r="T16" s="2">
        <f t="shared" si="0"/>
        <v>67634176</v>
      </c>
      <c r="V16" s="1">
        <v>10</v>
      </c>
      <c r="W16" s="56" t="s">
        <v>68</v>
      </c>
      <c r="X16" s="72" t="s">
        <v>228</v>
      </c>
      <c r="Y16" s="57" t="s">
        <v>92</v>
      </c>
      <c r="Z16" s="175" t="s">
        <v>141</v>
      </c>
      <c r="AA16" s="57" t="s">
        <v>166</v>
      </c>
      <c r="AB16" s="74" t="s">
        <v>131</v>
      </c>
      <c r="AC16" s="57" t="s">
        <v>204</v>
      </c>
      <c r="AD16" s="157" t="s">
        <v>30</v>
      </c>
      <c r="AE16" s="57" t="s">
        <v>235</v>
      </c>
      <c r="AF16" s="174" t="s">
        <v>61</v>
      </c>
      <c r="AG16" s="57" t="s">
        <v>134</v>
      </c>
      <c r="AH16" s="57" t="s">
        <v>99</v>
      </c>
      <c r="AI16" s="57" t="s">
        <v>124</v>
      </c>
      <c r="AJ16" s="57" t="s">
        <v>173</v>
      </c>
      <c r="AK16" s="57" t="s">
        <v>37</v>
      </c>
      <c r="AL16" s="58" t="s">
        <v>197</v>
      </c>
      <c r="AN16" s="46" t="s">
        <v>225</v>
      </c>
      <c r="AO16" s="47" t="s">
        <v>276</v>
      </c>
      <c r="AP16" s="48">
        <f>L2+(8*L4)</f>
        <v>9</v>
      </c>
    </row>
    <row r="17" spans="1:42" x14ac:dyDescent="0.2">
      <c r="A17" s="1">
        <v>11</v>
      </c>
      <c r="B17" s="8">
        <v>156</v>
      </c>
      <c r="C17" s="9">
        <v>2</v>
      </c>
      <c r="D17" s="9">
        <v>177</v>
      </c>
      <c r="E17" s="9">
        <v>43</v>
      </c>
      <c r="F17" s="9">
        <v>83</v>
      </c>
      <c r="G17" s="9">
        <v>201</v>
      </c>
      <c r="H17" s="9">
        <v>122</v>
      </c>
      <c r="I17" s="9">
        <v>228</v>
      </c>
      <c r="J17" s="9">
        <v>29</v>
      </c>
      <c r="K17" s="9">
        <v>135</v>
      </c>
      <c r="L17" s="9">
        <v>56</v>
      </c>
      <c r="M17" s="9">
        <v>174</v>
      </c>
      <c r="N17" s="9">
        <v>214</v>
      </c>
      <c r="O17" s="9">
        <v>80</v>
      </c>
      <c r="P17" s="9">
        <v>255</v>
      </c>
      <c r="Q17" s="10">
        <v>101</v>
      </c>
      <c r="R17" s="2">
        <f t="shared" si="1"/>
        <v>2056</v>
      </c>
      <c r="S17" s="2">
        <f t="shared" si="2"/>
        <v>351576</v>
      </c>
      <c r="T17" s="2">
        <f t="shared" si="0"/>
        <v>67634176</v>
      </c>
      <c r="V17" s="1">
        <v>11</v>
      </c>
      <c r="W17" s="179" t="s">
        <v>60</v>
      </c>
      <c r="X17" s="57" t="s">
        <v>236</v>
      </c>
      <c r="Y17" s="72" t="s">
        <v>100</v>
      </c>
      <c r="Z17" s="57" t="s">
        <v>133</v>
      </c>
      <c r="AA17" s="157" t="s">
        <v>174</v>
      </c>
      <c r="AB17" s="57" t="s">
        <v>123</v>
      </c>
      <c r="AC17" s="74" t="s">
        <v>196</v>
      </c>
      <c r="AD17" s="57" t="s">
        <v>38</v>
      </c>
      <c r="AE17" s="57" t="s">
        <v>227</v>
      </c>
      <c r="AF17" s="57" t="s">
        <v>69</v>
      </c>
      <c r="AG17" s="174" t="s">
        <v>142</v>
      </c>
      <c r="AH17" s="57" t="s">
        <v>91</v>
      </c>
      <c r="AI17" s="57" t="s">
        <v>132</v>
      </c>
      <c r="AJ17" s="57" t="s">
        <v>165</v>
      </c>
      <c r="AK17" s="57" t="s">
        <v>29</v>
      </c>
      <c r="AL17" s="58" t="s">
        <v>205</v>
      </c>
      <c r="AN17" s="46" t="s">
        <v>61</v>
      </c>
      <c r="AO17" s="47" t="s">
        <v>276</v>
      </c>
      <c r="AP17" s="48">
        <f>L2+(9*L4)</f>
        <v>10</v>
      </c>
    </row>
    <row r="18" spans="1:42" x14ac:dyDescent="0.2">
      <c r="A18" s="1">
        <v>12</v>
      </c>
      <c r="B18" s="8">
        <v>136</v>
      </c>
      <c r="C18" s="9">
        <v>30</v>
      </c>
      <c r="D18" s="9">
        <v>173</v>
      </c>
      <c r="E18" s="9">
        <v>55</v>
      </c>
      <c r="F18" s="9">
        <v>79</v>
      </c>
      <c r="G18" s="9">
        <v>213</v>
      </c>
      <c r="H18" s="9">
        <v>102</v>
      </c>
      <c r="I18" s="9">
        <v>256</v>
      </c>
      <c r="J18" s="9">
        <v>1</v>
      </c>
      <c r="K18" s="9">
        <v>155</v>
      </c>
      <c r="L18" s="9">
        <v>44</v>
      </c>
      <c r="M18" s="9">
        <v>178</v>
      </c>
      <c r="N18" s="9">
        <v>202</v>
      </c>
      <c r="O18" s="9">
        <v>84</v>
      </c>
      <c r="P18" s="9">
        <v>227</v>
      </c>
      <c r="Q18" s="10">
        <v>121</v>
      </c>
      <c r="R18" s="2">
        <f t="shared" si="1"/>
        <v>2056</v>
      </c>
      <c r="S18" s="2">
        <f t="shared" si="2"/>
        <v>351576</v>
      </c>
      <c r="T18" s="2">
        <f t="shared" si="0"/>
        <v>67634176</v>
      </c>
      <c r="V18" s="1">
        <v>12</v>
      </c>
      <c r="W18" s="56" t="s">
        <v>217</v>
      </c>
      <c r="X18" s="175" t="s">
        <v>16</v>
      </c>
      <c r="Y18" s="57" t="s">
        <v>195</v>
      </c>
      <c r="Z18" s="72" t="s">
        <v>101</v>
      </c>
      <c r="AA18" s="57" t="s">
        <v>78</v>
      </c>
      <c r="AB18" s="157" t="s">
        <v>155</v>
      </c>
      <c r="AC18" s="57" t="s">
        <v>39</v>
      </c>
      <c r="AD18" s="74" t="s">
        <v>258</v>
      </c>
      <c r="AE18" s="57" t="s">
        <v>7</v>
      </c>
      <c r="AF18" s="57" t="s">
        <v>226</v>
      </c>
      <c r="AG18" s="57" t="s">
        <v>110</v>
      </c>
      <c r="AH18" s="174" t="s">
        <v>186</v>
      </c>
      <c r="AI18" s="57" t="s">
        <v>164</v>
      </c>
      <c r="AJ18" s="57" t="s">
        <v>70</v>
      </c>
      <c r="AK18" s="57" t="s">
        <v>249</v>
      </c>
      <c r="AL18" s="58" t="s">
        <v>47</v>
      </c>
      <c r="AN18" s="46" t="s">
        <v>88</v>
      </c>
      <c r="AO18" s="47" t="s">
        <v>276</v>
      </c>
      <c r="AP18" s="48">
        <f>L2+(10*L4)</f>
        <v>11</v>
      </c>
    </row>
    <row r="19" spans="1:42" x14ac:dyDescent="0.2">
      <c r="A19" s="1">
        <v>13</v>
      </c>
      <c r="B19" s="8">
        <v>182</v>
      </c>
      <c r="C19" s="9">
        <v>48</v>
      </c>
      <c r="D19" s="9">
        <v>159</v>
      </c>
      <c r="E19" s="9">
        <v>5</v>
      </c>
      <c r="F19" s="9">
        <v>125</v>
      </c>
      <c r="G19" s="9">
        <v>231</v>
      </c>
      <c r="H19" s="9">
        <v>88</v>
      </c>
      <c r="I19" s="9">
        <v>206</v>
      </c>
      <c r="J19" s="9">
        <v>51</v>
      </c>
      <c r="K19" s="9">
        <v>169</v>
      </c>
      <c r="L19" s="9">
        <v>26</v>
      </c>
      <c r="M19" s="9">
        <v>132</v>
      </c>
      <c r="N19" s="9">
        <v>252</v>
      </c>
      <c r="O19" s="9">
        <v>98</v>
      </c>
      <c r="P19" s="9">
        <v>209</v>
      </c>
      <c r="Q19" s="10">
        <v>75</v>
      </c>
      <c r="R19" s="2">
        <f t="shared" si="1"/>
        <v>2056</v>
      </c>
      <c r="S19" s="2">
        <f t="shared" si="2"/>
        <v>351576</v>
      </c>
      <c r="T19" s="2">
        <f t="shared" si="0"/>
        <v>67634176</v>
      </c>
      <c r="V19" s="1">
        <v>13</v>
      </c>
      <c r="W19" s="82" t="s">
        <v>36</v>
      </c>
      <c r="X19" s="57" t="s">
        <v>198</v>
      </c>
      <c r="Y19" s="157" t="s">
        <v>121</v>
      </c>
      <c r="Z19" s="57" t="s">
        <v>176</v>
      </c>
      <c r="AA19" s="72" t="s">
        <v>135</v>
      </c>
      <c r="AB19" s="57" t="s">
        <v>98</v>
      </c>
      <c r="AC19" s="175" t="s">
        <v>238</v>
      </c>
      <c r="AD19" s="57" t="s">
        <v>58</v>
      </c>
      <c r="AE19" s="57" t="s">
        <v>5</v>
      </c>
      <c r="AF19" s="57" t="s">
        <v>27</v>
      </c>
      <c r="AG19" s="57" t="s">
        <v>167</v>
      </c>
      <c r="AH19" s="57" t="s">
        <v>130</v>
      </c>
      <c r="AI19" s="174" t="s">
        <v>89</v>
      </c>
      <c r="AJ19" s="57" t="s">
        <v>144</v>
      </c>
      <c r="AK19" s="57" t="s">
        <v>67</v>
      </c>
      <c r="AL19" s="58" t="s">
        <v>229</v>
      </c>
      <c r="AN19" s="46" t="s">
        <v>190</v>
      </c>
      <c r="AO19" s="47" t="s">
        <v>276</v>
      </c>
      <c r="AP19" s="48">
        <f>L2+(11*L4)</f>
        <v>12</v>
      </c>
    </row>
    <row r="20" spans="1:42" x14ac:dyDescent="0.2">
      <c r="A20" s="1">
        <v>14</v>
      </c>
      <c r="B20" s="8">
        <v>170</v>
      </c>
      <c r="C20" s="9">
        <v>52</v>
      </c>
      <c r="D20" s="9">
        <v>131</v>
      </c>
      <c r="E20" s="9">
        <v>25</v>
      </c>
      <c r="F20" s="9">
        <v>97</v>
      </c>
      <c r="G20" s="9">
        <v>251</v>
      </c>
      <c r="H20" s="9">
        <v>76</v>
      </c>
      <c r="I20" s="9">
        <v>210</v>
      </c>
      <c r="J20" s="9">
        <v>47</v>
      </c>
      <c r="K20" s="9">
        <v>181</v>
      </c>
      <c r="L20" s="9">
        <v>6</v>
      </c>
      <c r="M20" s="9">
        <v>160</v>
      </c>
      <c r="N20" s="9">
        <v>232</v>
      </c>
      <c r="O20" s="9">
        <v>126</v>
      </c>
      <c r="P20" s="9">
        <v>205</v>
      </c>
      <c r="Q20" s="10">
        <v>87</v>
      </c>
      <c r="R20" s="2">
        <f t="shared" si="1"/>
        <v>2056</v>
      </c>
      <c r="S20" s="2">
        <f t="shared" si="2"/>
        <v>351576</v>
      </c>
      <c r="T20" s="2">
        <f t="shared" si="0"/>
        <v>67634176</v>
      </c>
      <c r="V20" s="1">
        <v>14</v>
      </c>
      <c r="W20" s="56" t="s">
        <v>256</v>
      </c>
      <c r="X20" s="74" t="s">
        <v>6</v>
      </c>
      <c r="Y20" s="57" t="s">
        <v>153</v>
      </c>
      <c r="Z20" s="157" t="s">
        <v>80</v>
      </c>
      <c r="AA20" s="57" t="s">
        <v>103</v>
      </c>
      <c r="AB20" s="72" t="s">
        <v>193</v>
      </c>
      <c r="AC20" s="57" t="s">
        <v>18</v>
      </c>
      <c r="AD20" s="175" t="s">
        <v>215</v>
      </c>
      <c r="AE20" s="57" t="s">
        <v>49</v>
      </c>
      <c r="AF20" s="57" t="s">
        <v>247</v>
      </c>
      <c r="AG20" s="57" t="s">
        <v>72</v>
      </c>
      <c r="AH20" s="57" t="s">
        <v>162</v>
      </c>
      <c r="AI20" s="57" t="s">
        <v>184</v>
      </c>
      <c r="AJ20" s="174" t="s">
        <v>112</v>
      </c>
      <c r="AK20" s="57" t="s">
        <v>224</v>
      </c>
      <c r="AL20" s="58" t="s">
        <v>9</v>
      </c>
      <c r="AN20" s="46" t="s">
        <v>122</v>
      </c>
      <c r="AO20" s="47" t="s">
        <v>276</v>
      </c>
      <c r="AP20" s="48">
        <f>L2+(12*L4)</f>
        <v>13</v>
      </c>
    </row>
    <row r="21" spans="1:42" x14ac:dyDescent="0.2">
      <c r="A21" s="1">
        <v>15</v>
      </c>
      <c r="B21" s="8">
        <v>39</v>
      </c>
      <c r="C21" s="9">
        <v>189</v>
      </c>
      <c r="D21" s="9">
        <v>14</v>
      </c>
      <c r="E21" s="9">
        <v>152</v>
      </c>
      <c r="F21" s="9">
        <v>240</v>
      </c>
      <c r="G21" s="9">
        <v>118</v>
      </c>
      <c r="H21" s="9">
        <v>197</v>
      </c>
      <c r="I21" s="9">
        <v>95</v>
      </c>
      <c r="J21" s="9">
        <v>162</v>
      </c>
      <c r="K21" s="9">
        <v>60</v>
      </c>
      <c r="L21" s="9">
        <v>139</v>
      </c>
      <c r="M21" s="9">
        <v>17</v>
      </c>
      <c r="N21" s="9">
        <v>105</v>
      </c>
      <c r="O21" s="9">
        <v>243</v>
      </c>
      <c r="P21" s="9">
        <v>68</v>
      </c>
      <c r="Q21" s="10">
        <v>218</v>
      </c>
      <c r="R21" s="2">
        <f t="shared" si="1"/>
        <v>2056</v>
      </c>
      <c r="S21" s="2">
        <f>SUMSQ(B21:Q21)</f>
        <v>351576</v>
      </c>
      <c r="T21" s="2">
        <f t="shared" si="0"/>
        <v>67634176</v>
      </c>
      <c r="V21" s="1">
        <v>15</v>
      </c>
      <c r="W21" s="161" t="s">
        <v>248</v>
      </c>
      <c r="X21" s="57" t="s">
        <v>48</v>
      </c>
      <c r="Y21" s="74" t="s">
        <v>161</v>
      </c>
      <c r="Z21" s="57" t="s">
        <v>73</v>
      </c>
      <c r="AA21" s="175" t="s">
        <v>111</v>
      </c>
      <c r="AB21" s="57" t="s">
        <v>185</v>
      </c>
      <c r="AC21" s="72" t="s">
        <v>10</v>
      </c>
      <c r="AD21" s="57" t="s">
        <v>223</v>
      </c>
      <c r="AE21" s="57" t="s">
        <v>41</v>
      </c>
      <c r="AF21" s="57" t="s">
        <v>255</v>
      </c>
      <c r="AG21" s="57" t="s">
        <v>79</v>
      </c>
      <c r="AH21" s="57" t="s">
        <v>154</v>
      </c>
      <c r="AI21" s="57" t="s">
        <v>192</v>
      </c>
      <c r="AJ21" s="57" t="s">
        <v>104</v>
      </c>
      <c r="AK21" s="174" t="s">
        <v>216</v>
      </c>
      <c r="AL21" s="58" t="s">
        <v>17</v>
      </c>
      <c r="AN21" s="46" t="s">
        <v>161</v>
      </c>
      <c r="AO21" s="47" t="s">
        <v>276</v>
      </c>
      <c r="AP21" s="48">
        <f>L2+(13*L4)</f>
        <v>14</v>
      </c>
    </row>
    <row r="22" spans="1:42" x14ac:dyDescent="0.2">
      <c r="A22" s="1">
        <v>16</v>
      </c>
      <c r="B22" s="11">
        <v>59</v>
      </c>
      <c r="C22" s="12">
        <v>161</v>
      </c>
      <c r="D22" s="12">
        <v>18</v>
      </c>
      <c r="E22" s="12">
        <v>140</v>
      </c>
      <c r="F22" s="12">
        <v>244</v>
      </c>
      <c r="G22" s="12">
        <v>106</v>
      </c>
      <c r="H22" s="12">
        <v>217</v>
      </c>
      <c r="I22" s="12">
        <v>67</v>
      </c>
      <c r="J22" s="12">
        <v>190</v>
      </c>
      <c r="K22" s="12">
        <v>40</v>
      </c>
      <c r="L22" s="12">
        <v>151</v>
      </c>
      <c r="M22" s="12">
        <v>13</v>
      </c>
      <c r="N22" s="12">
        <v>117</v>
      </c>
      <c r="O22" s="12">
        <v>239</v>
      </c>
      <c r="P22" s="12">
        <v>96</v>
      </c>
      <c r="Q22" s="13">
        <v>198</v>
      </c>
      <c r="R22" s="2">
        <f t="shared" si="1"/>
        <v>2056</v>
      </c>
      <c r="S22" s="2">
        <f t="shared" si="2"/>
        <v>351576</v>
      </c>
      <c r="T22" s="2">
        <f t="shared" si="0"/>
        <v>67634176</v>
      </c>
      <c r="V22" s="1">
        <v>16</v>
      </c>
      <c r="W22" s="59" t="s">
        <v>28</v>
      </c>
      <c r="X22" s="162" t="s">
        <v>206</v>
      </c>
      <c r="Y22" s="60" t="s">
        <v>129</v>
      </c>
      <c r="Z22" s="85" t="s">
        <v>168</v>
      </c>
      <c r="AA22" s="60" t="s">
        <v>143</v>
      </c>
      <c r="AB22" s="180" t="s">
        <v>90</v>
      </c>
      <c r="AC22" s="60" t="s">
        <v>230</v>
      </c>
      <c r="AD22" s="87" t="s">
        <v>66</v>
      </c>
      <c r="AE22" s="60" t="s">
        <v>199</v>
      </c>
      <c r="AF22" s="60" t="s">
        <v>35</v>
      </c>
      <c r="AG22" s="60" t="s">
        <v>175</v>
      </c>
      <c r="AH22" s="60" t="s">
        <v>122</v>
      </c>
      <c r="AI22" s="60" t="s">
        <v>97</v>
      </c>
      <c r="AJ22" s="60" t="s">
        <v>136</v>
      </c>
      <c r="AK22" s="60" t="s">
        <v>59</v>
      </c>
      <c r="AL22" s="181" t="s">
        <v>237</v>
      </c>
      <c r="AN22" s="46" t="s">
        <v>251</v>
      </c>
      <c r="AO22" s="47" t="s">
        <v>276</v>
      </c>
      <c r="AP22" s="48">
        <f>L2+(14*L4)</f>
        <v>15</v>
      </c>
    </row>
    <row r="23" spans="1:42" x14ac:dyDescent="0.2">
      <c r="A23" s="3" t="s">
        <v>0</v>
      </c>
      <c r="B23" s="2">
        <f>SUM(B7:B22)</f>
        <v>2056</v>
      </c>
      <c r="C23" s="2">
        <f t="shared" ref="C23:Q23" si="3">SUM(C7:C22)</f>
        <v>2056</v>
      </c>
      <c r="D23" s="2">
        <f t="shared" si="3"/>
        <v>2056</v>
      </c>
      <c r="E23" s="2">
        <f t="shared" si="3"/>
        <v>2056</v>
      </c>
      <c r="F23" s="2">
        <f t="shared" si="3"/>
        <v>2056</v>
      </c>
      <c r="G23" s="2">
        <f t="shared" si="3"/>
        <v>2056</v>
      </c>
      <c r="H23" s="2">
        <f t="shared" si="3"/>
        <v>2056</v>
      </c>
      <c r="I23" s="2">
        <f t="shared" si="3"/>
        <v>2056</v>
      </c>
      <c r="J23" s="2">
        <f t="shared" si="3"/>
        <v>2056</v>
      </c>
      <c r="K23" s="2">
        <f t="shared" si="3"/>
        <v>2056</v>
      </c>
      <c r="L23" s="2">
        <f t="shared" si="3"/>
        <v>2056</v>
      </c>
      <c r="M23" s="2">
        <f t="shared" si="3"/>
        <v>2056</v>
      </c>
      <c r="N23" s="2">
        <f t="shared" si="3"/>
        <v>2056</v>
      </c>
      <c r="O23" s="2">
        <f t="shared" si="3"/>
        <v>2056</v>
      </c>
      <c r="P23" s="2">
        <f t="shared" si="3"/>
        <v>2056</v>
      </c>
      <c r="Q23" s="2">
        <f t="shared" si="3"/>
        <v>2056</v>
      </c>
      <c r="AN23" s="46" t="s">
        <v>24</v>
      </c>
      <c r="AO23" s="47" t="s">
        <v>276</v>
      </c>
      <c r="AP23" s="48">
        <f>L2+(15*L4)</f>
        <v>16</v>
      </c>
    </row>
    <row r="24" spans="1:42" x14ac:dyDescent="0.2">
      <c r="A24" s="3" t="s">
        <v>1</v>
      </c>
      <c r="B24" s="2">
        <f>SUMSQ(B7:B22)</f>
        <v>351576</v>
      </c>
      <c r="C24" s="2">
        <f t="shared" ref="C24:Q24" si="4">SUMSQ(C7:C22)</f>
        <v>351576</v>
      </c>
      <c r="D24" s="2">
        <f t="shared" si="4"/>
        <v>351576</v>
      </c>
      <c r="E24" s="2">
        <f t="shared" si="4"/>
        <v>351576</v>
      </c>
      <c r="F24" s="2">
        <f>SUMSQ(F7:F22)</f>
        <v>351576</v>
      </c>
      <c r="G24" s="2">
        <f t="shared" si="4"/>
        <v>351576</v>
      </c>
      <c r="H24" s="2">
        <f t="shared" si="4"/>
        <v>351576</v>
      </c>
      <c r="I24" s="2">
        <f t="shared" si="4"/>
        <v>351576</v>
      </c>
      <c r="J24" s="2">
        <f t="shared" si="4"/>
        <v>351576</v>
      </c>
      <c r="K24" s="2">
        <f t="shared" si="4"/>
        <v>351576</v>
      </c>
      <c r="L24" s="2">
        <f t="shared" si="4"/>
        <v>351576</v>
      </c>
      <c r="M24" s="2">
        <f t="shared" si="4"/>
        <v>351576</v>
      </c>
      <c r="N24" s="2">
        <f t="shared" si="4"/>
        <v>351576</v>
      </c>
      <c r="O24" s="2">
        <f t="shared" si="4"/>
        <v>351576</v>
      </c>
      <c r="P24" s="2">
        <f t="shared" si="4"/>
        <v>351576</v>
      </c>
      <c r="Q24" s="2">
        <f t="shared" si="4"/>
        <v>351576</v>
      </c>
      <c r="AN24" s="46" t="s">
        <v>154</v>
      </c>
      <c r="AO24" s="47" t="s">
        <v>276</v>
      </c>
      <c r="AP24" s="48">
        <f>L2+(16*L4)</f>
        <v>17</v>
      </c>
    </row>
    <row r="25" spans="1:42" x14ac:dyDescent="0.2">
      <c r="A25" s="3" t="s">
        <v>262</v>
      </c>
      <c r="B25" s="14">
        <f>SUMSQ(B7,C7,D7,E7,F7,G7,H7,I7,I8,H8,G8,F8,E8,D8,C8,B8)</f>
        <v>351576</v>
      </c>
      <c r="C25" s="14">
        <f>SUMSQ(J7,K7,L7,M7,N7,O7,P7,Q7,Q8,P8,O8,N8,M8,L8,K8,J8)</f>
        <v>351576</v>
      </c>
      <c r="D25" s="14">
        <f>SUMSQ(B9,C9,D9,E9,F9,G9,H9,I9,I10,H10,G10,F10,E10,D10,C10,B10)</f>
        <v>351576</v>
      </c>
      <c r="E25" s="14">
        <f>SUMSQ(J9,K9,L9,M9,N9,O9,P9,Q9,Q10,P10,O10,N10,M10,L10,K10,J10)</f>
        <v>351576</v>
      </c>
      <c r="F25" s="14">
        <f>SUMSQ(B11,C11,D11,E11,F11,G11,H11,I11,I12,H12,G12,F12,E12,D12,C12,B12)</f>
        <v>351576</v>
      </c>
      <c r="G25" s="14">
        <f>SUMSQ(J11,K11,L11,M11,N11,O11,P11,Q11,Q12,P12,O12,N12,M12,L12,K12,J12)</f>
        <v>351576</v>
      </c>
      <c r="H25" s="14">
        <f>SUMSQ(B13,C13,D13,E13,F13,G13,H13,I13,I14,H14,G14,F14,E14,D14,C14,B14)</f>
        <v>351576</v>
      </c>
      <c r="I25" s="14">
        <f>SUMSQ(J13,K13,L13,M13,N13,O13,P13,Q13,Q14,P14,O14,N14,M14,L14,K14,J14)</f>
        <v>351576</v>
      </c>
      <c r="J25" s="14">
        <f>SUMSQ(B15,C15,D15,E15,F15,G15,H15,I15,I16,H16,G16,F16,E16,D16,C16,B16)</f>
        <v>351576</v>
      </c>
      <c r="K25" s="14">
        <f>SUMSQ(J15,K15,L15,M15,N15,O15,P15,Q15,Q16,P16,O16,N16,M16,L16,K16,J16)</f>
        <v>351576</v>
      </c>
      <c r="L25" s="14">
        <f>SUMSQ(B17,C17,D17,E17,F17,G17,H17,I17,I18,H18,G18,F18,E18,D18,C18,B18)</f>
        <v>351576</v>
      </c>
      <c r="M25" s="14">
        <f>SUMSQ(J17,K17,L17,M17,N17,O17,P17,Q17,Q18,P18,O18,N18,M18,L18,K18,J18)</f>
        <v>351576</v>
      </c>
      <c r="N25" s="14">
        <f>SUMSQ(B19,C19,D19,E19,F19,G19,H19,I19,I20,H20,G20,F20,E20,D20,C20,B20)</f>
        <v>351576</v>
      </c>
      <c r="O25" s="14">
        <f>SUMSQ(J19,K19,L19,M19,N19,O19,P19,Q19,Q20,P20,O20,N20,M20,L20,K20,J20)</f>
        <v>351576</v>
      </c>
      <c r="P25" s="14">
        <f>SUMSQ(B21,C21,D21,E21,F21,G21,H21,I21,I22,H22,G22,F22,E22,D22,C22,B22)</f>
        <v>351576</v>
      </c>
      <c r="Q25" s="14">
        <f>SUMSQ(J21,K21,L21,M21,N21,O21,P21,Q21,Q22,P22,O22,N22,M22,L22,K22,J22)</f>
        <v>351576</v>
      </c>
      <c r="V25" s="3" t="s">
        <v>3</v>
      </c>
      <c r="W25" s="173" t="s">
        <v>128</v>
      </c>
      <c r="X25" s="173" t="s">
        <v>74</v>
      </c>
      <c r="Y25" s="173" t="s">
        <v>253</v>
      </c>
      <c r="Z25" s="173" t="s">
        <v>201</v>
      </c>
      <c r="AA25" s="173" t="s">
        <v>45</v>
      </c>
      <c r="AB25" s="173" t="s">
        <v>31</v>
      </c>
      <c r="AC25" s="173" t="s">
        <v>171</v>
      </c>
      <c r="AD25" s="173" t="s">
        <v>158</v>
      </c>
      <c r="AE25" s="173" t="s">
        <v>15</v>
      </c>
      <c r="AF25" s="173" t="s">
        <v>61</v>
      </c>
      <c r="AG25" s="173" t="s">
        <v>142</v>
      </c>
      <c r="AH25" s="173" t="s">
        <v>186</v>
      </c>
      <c r="AI25" s="173" t="s">
        <v>89</v>
      </c>
      <c r="AJ25" s="173" t="s">
        <v>112</v>
      </c>
      <c r="AK25" s="173" t="s">
        <v>216</v>
      </c>
      <c r="AL25" s="173" t="s">
        <v>237</v>
      </c>
      <c r="AN25" s="46" t="s">
        <v>129</v>
      </c>
      <c r="AO25" s="47" t="s">
        <v>276</v>
      </c>
      <c r="AP25" s="48">
        <f>L2+(17*L4)</f>
        <v>18</v>
      </c>
    </row>
    <row r="26" spans="1:42" x14ac:dyDescent="0.2">
      <c r="A26" s="3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V26" s="3" t="s">
        <v>4</v>
      </c>
      <c r="W26" s="173" t="s">
        <v>28</v>
      </c>
      <c r="X26" s="173" t="s">
        <v>48</v>
      </c>
      <c r="Y26" s="173" t="s">
        <v>153</v>
      </c>
      <c r="Z26" s="173" t="s">
        <v>176</v>
      </c>
      <c r="AA26" s="173" t="s">
        <v>78</v>
      </c>
      <c r="AB26" s="173" t="s">
        <v>123</v>
      </c>
      <c r="AC26" s="173" t="s">
        <v>204</v>
      </c>
      <c r="AD26" s="173" t="s">
        <v>250</v>
      </c>
      <c r="AE26" s="173" t="s">
        <v>107</v>
      </c>
      <c r="AF26" s="173" t="s">
        <v>94</v>
      </c>
      <c r="AG26" s="173" t="s">
        <v>234</v>
      </c>
      <c r="AH26" s="173" t="s">
        <v>219</v>
      </c>
      <c r="AI26" s="173" t="s">
        <v>64</v>
      </c>
      <c r="AJ26" s="173" t="s">
        <v>12</v>
      </c>
      <c r="AK26" s="173" t="s">
        <v>191</v>
      </c>
      <c r="AL26" s="173" t="s">
        <v>137</v>
      </c>
      <c r="AN26" s="46" t="s">
        <v>31</v>
      </c>
      <c r="AO26" s="47" t="s">
        <v>276</v>
      </c>
      <c r="AP26" s="48">
        <f>L2+(18*L4)</f>
        <v>19</v>
      </c>
    </row>
    <row r="27" spans="1:42" x14ac:dyDescent="0.2">
      <c r="A27" s="3" t="s">
        <v>3</v>
      </c>
      <c r="B27" s="15">
        <f>B7</f>
        <v>225</v>
      </c>
      <c r="C27" s="15">
        <f>C8</f>
        <v>103</v>
      </c>
      <c r="D27" s="15">
        <f>D9</f>
        <v>89</v>
      </c>
      <c r="E27" s="15">
        <f>E10</f>
        <v>223</v>
      </c>
      <c r="F27" s="15">
        <f>F11</f>
        <v>149</v>
      </c>
      <c r="G27" s="15">
        <f>G12</f>
        <v>19</v>
      </c>
      <c r="H27" s="15">
        <f>H13</f>
        <v>45</v>
      </c>
      <c r="I27" s="15">
        <f>I14</f>
        <v>171</v>
      </c>
      <c r="J27" s="15">
        <f>J15</f>
        <v>144</v>
      </c>
      <c r="K27" s="15">
        <f>K16</f>
        <v>10</v>
      </c>
      <c r="L27" s="15">
        <f>L17</f>
        <v>56</v>
      </c>
      <c r="M27" s="15">
        <f>M18</f>
        <v>178</v>
      </c>
      <c r="N27" s="15">
        <f>N19</f>
        <v>252</v>
      </c>
      <c r="O27" s="15">
        <f>O20</f>
        <v>126</v>
      </c>
      <c r="P27" s="15">
        <f>P21</f>
        <v>68</v>
      </c>
      <c r="Q27" s="16">
        <f>Q22</f>
        <v>198</v>
      </c>
      <c r="R27" s="2">
        <f>SUM(B27:Q27)</f>
        <v>2056</v>
      </c>
      <c r="S27" s="2">
        <f>SUMSQ(B27:Q27)</f>
        <v>351576</v>
      </c>
      <c r="AN27" s="46" t="s">
        <v>244</v>
      </c>
      <c r="AO27" s="47" t="s">
        <v>276</v>
      </c>
      <c r="AP27" s="48">
        <f>L2+(19*L4)</f>
        <v>20</v>
      </c>
    </row>
    <row r="28" spans="1:42" x14ac:dyDescent="0.2">
      <c r="A28" s="3" t="s">
        <v>4</v>
      </c>
      <c r="B28" s="15">
        <f>B22</f>
        <v>59</v>
      </c>
      <c r="C28" s="15">
        <f>C21</f>
        <v>189</v>
      </c>
      <c r="D28" s="15">
        <f>D20</f>
        <v>131</v>
      </c>
      <c r="E28" s="15">
        <f>E19</f>
        <v>5</v>
      </c>
      <c r="F28" s="15">
        <f>F18</f>
        <v>79</v>
      </c>
      <c r="G28" s="15">
        <f>G17</f>
        <v>201</v>
      </c>
      <c r="H28" s="15">
        <f>H16</f>
        <v>247</v>
      </c>
      <c r="I28" s="15">
        <f>I15</f>
        <v>113</v>
      </c>
      <c r="J28" s="15">
        <f>J14</f>
        <v>86</v>
      </c>
      <c r="K28" s="15">
        <f>K13</f>
        <v>212</v>
      </c>
      <c r="L28" s="15">
        <f>L12</f>
        <v>238</v>
      </c>
      <c r="M28" s="15">
        <f>M11</f>
        <v>108</v>
      </c>
      <c r="N28" s="15">
        <f>N10</f>
        <v>34</v>
      </c>
      <c r="O28" s="15">
        <f>O9</f>
        <v>168</v>
      </c>
      <c r="P28" s="15">
        <f>P8</f>
        <v>154</v>
      </c>
      <c r="Q28" s="16">
        <f>Q7</f>
        <v>32</v>
      </c>
      <c r="R28" s="2">
        <f>SUM(B28:Q28)</f>
        <v>2056</v>
      </c>
      <c r="S28" s="2">
        <f>SUMSQ(B28:Q28)</f>
        <v>351576</v>
      </c>
      <c r="AN28" s="46" t="s">
        <v>68</v>
      </c>
      <c r="AO28" s="47" t="s">
        <v>276</v>
      </c>
      <c r="AP28" s="48">
        <f>L2+(20*L4)</f>
        <v>21</v>
      </c>
    </row>
    <row r="29" spans="1:42" x14ac:dyDescent="0.2">
      <c r="A29" s="3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AN29" s="46" t="s">
        <v>218</v>
      </c>
      <c r="AO29" s="47" t="s">
        <v>276</v>
      </c>
      <c r="AP29" s="48">
        <f>L2+(21*L4)</f>
        <v>22</v>
      </c>
    </row>
    <row r="30" spans="1:42" x14ac:dyDescent="0.2">
      <c r="A30" s="3" t="s">
        <v>259</v>
      </c>
      <c r="B30" s="17"/>
      <c r="C30" s="15"/>
      <c r="D30" s="15"/>
      <c r="E30" s="15"/>
      <c r="F30" s="15"/>
      <c r="G30" s="15"/>
      <c r="H30" s="15"/>
      <c r="I30" s="62" t="s">
        <v>300</v>
      </c>
      <c r="J30" s="15"/>
      <c r="K30" s="15"/>
      <c r="L30" s="15"/>
      <c r="M30" s="15"/>
      <c r="N30" s="15"/>
      <c r="O30" s="15"/>
      <c r="P30" s="15"/>
      <c r="Q30" s="15"/>
      <c r="AD30" s="62" t="s">
        <v>297</v>
      </c>
      <c r="AN30" s="46" t="s">
        <v>183</v>
      </c>
      <c r="AO30" s="47" t="s">
        <v>276</v>
      </c>
      <c r="AP30" s="48">
        <f>L2+(22*L4)</f>
        <v>23</v>
      </c>
    </row>
    <row r="31" spans="1:42" x14ac:dyDescent="0.2">
      <c r="A31" s="1">
        <v>1</v>
      </c>
      <c r="B31" s="5">
        <v>240</v>
      </c>
      <c r="C31" s="6">
        <v>118</v>
      </c>
      <c r="D31" s="6">
        <v>197</v>
      </c>
      <c r="E31" s="6">
        <v>95</v>
      </c>
      <c r="F31" s="6">
        <v>39</v>
      </c>
      <c r="G31" s="6">
        <v>189</v>
      </c>
      <c r="H31" s="6">
        <v>14</v>
      </c>
      <c r="I31" s="6">
        <v>152</v>
      </c>
      <c r="J31" s="6">
        <v>105</v>
      </c>
      <c r="K31" s="6">
        <v>243</v>
      </c>
      <c r="L31" s="6">
        <v>68</v>
      </c>
      <c r="M31" s="6">
        <v>218</v>
      </c>
      <c r="N31" s="6">
        <v>162</v>
      </c>
      <c r="O31" s="6">
        <v>60</v>
      </c>
      <c r="P31" s="6">
        <v>139</v>
      </c>
      <c r="Q31" s="7">
        <v>17</v>
      </c>
      <c r="R31" s="2">
        <f>SUM(B31:Q31)</f>
        <v>2056</v>
      </c>
      <c r="S31" s="2">
        <f>SUMSQ(B31:Q31)</f>
        <v>351576</v>
      </c>
      <c r="T31" s="2">
        <f t="shared" ref="T31:T46" si="5">B31^3+C31^3+D31^3+E31^3+F31^3+G31^3+H31^3+I31^3+J31^3+K31^3+L31^3+M31^3+N31^3+O31^3+P31^3+Q31^3</f>
        <v>67634176</v>
      </c>
      <c r="V31" s="1">
        <v>1</v>
      </c>
      <c r="W31" s="176" t="s">
        <v>111</v>
      </c>
      <c r="X31" s="54" t="s">
        <v>185</v>
      </c>
      <c r="Y31" s="54" t="s">
        <v>10</v>
      </c>
      <c r="Z31" s="54" t="s">
        <v>223</v>
      </c>
      <c r="AA31" s="54" t="s">
        <v>248</v>
      </c>
      <c r="AB31" s="54" t="s">
        <v>48</v>
      </c>
      <c r="AC31" s="54" t="s">
        <v>161</v>
      </c>
      <c r="AD31" s="54" t="s">
        <v>73</v>
      </c>
      <c r="AE31" s="67" t="s">
        <v>192</v>
      </c>
      <c r="AF31" s="54" t="s">
        <v>104</v>
      </c>
      <c r="AG31" s="177" t="s">
        <v>216</v>
      </c>
      <c r="AH31" s="54" t="s">
        <v>17</v>
      </c>
      <c r="AI31" s="69" t="s">
        <v>41</v>
      </c>
      <c r="AJ31" s="54" t="s">
        <v>255</v>
      </c>
      <c r="AK31" s="159" t="s">
        <v>79</v>
      </c>
      <c r="AL31" s="55" t="s">
        <v>154</v>
      </c>
      <c r="AN31" s="46" t="s">
        <v>95</v>
      </c>
      <c r="AO31" s="47" t="s">
        <v>276</v>
      </c>
      <c r="AP31" s="48">
        <f>L2+(23*L4)</f>
        <v>24</v>
      </c>
    </row>
    <row r="32" spans="1:42" x14ac:dyDescent="0.2">
      <c r="A32" s="1">
        <v>2</v>
      </c>
      <c r="B32" s="8">
        <v>244</v>
      </c>
      <c r="C32" s="9">
        <v>106</v>
      </c>
      <c r="D32" s="9">
        <v>217</v>
      </c>
      <c r="E32" s="9">
        <v>67</v>
      </c>
      <c r="F32" s="9">
        <v>59</v>
      </c>
      <c r="G32" s="9">
        <v>161</v>
      </c>
      <c r="H32" s="9">
        <v>18</v>
      </c>
      <c r="I32" s="9">
        <v>140</v>
      </c>
      <c r="J32" s="9">
        <v>117</v>
      </c>
      <c r="K32" s="9">
        <v>239</v>
      </c>
      <c r="L32" s="9">
        <v>96</v>
      </c>
      <c r="M32" s="9">
        <v>198</v>
      </c>
      <c r="N32" s="9">
        <v>190</v>
      </c>
      <c r="O32" s="9">
        <v>40</v>
      </c>
      <c r="P32" s="9">
        <v>151</v>
      </c>
      <c r="Q32" s="10">
        <v>13</v>
      </c>
      <c r="R32" s="2">
        <f t="shared" ref="R32:R46" si="6">SUM(B32:Q32)</f>
        <v>2056</v>
      </c>
      <c r="S32" s="2">
        <f t="shared" ref="S32:S44" si="7">SUMSQ(B32:Q32)</f>
        <v>351576</v>
      </c>
      <c r="T32" s="2">
        <f t="shared" si="5"/>
        <v>67634176</v>
      </c>
      <c r="V32" s="1">
        <v>2</v>
      </c>
      <c r="W32" s="56" t="s">
        <v>143</v>
      </c>
      <c r="X32" s="174" t="s">
        <v>90</v>
      </c>
      <c r="Y32" s="57" t="s">
        <v>230</v>
      </c>
      <c r="Z32" s="57" t="s">
        <v>66</v>
      </c>
      <c r="AA32" s="57" t="s">
        <v>28</v>
      </c>
      <c r="AB32" s="57" t="s">
        <v>206</v>
      </c>
      <c r="AC32" s="57" t="s">
        <v>129</v>
      </c>
      <c r="AD32" s="57" t="s">
        <v>168</v>
      </c>
      <c r="AE32" s="57" t="s">
        <v>97</v>
      </c>
      <c r="AF32" s="72" t="s">
        <v>136</v>
      </c>
      <c r="AG32" s="57" t="s">
        <v>59</v>
      </c>
      <c r="AH32" s="175" t="s">
        <v>237</v>
      </c>
      <c r="AI32" s="57" t="s">
        <v>199</v>
      </c>
      <c r="AJ32" s="74" t="s">
        <v>35</v>
      </c>
      <c r="AK32" s="57" t="s">
        <v>175</v>
      </c>
      <c r="AL32" s="160" t="s">
        <v>122</v>
      </c>
      <c r="AN32" s="46" t="s">
        <v>80</v>
      </c>
      <c r="AO32" s="47" t="s">
        <v>276</v>
      </c>
      <c r="AP32" s="48">
        <f>L2+(24*L4)</f>
        <v>25</v>
      </c>
    </row>
    <row r="33" spans="1:42" x14ac:dyDescent="0.2">
      <c r="A33" s="1">
        <v>3</v>
      </c>
      <c r="B33" s="8">
        <v>125</v>
      </c>
      <c r="C33" s="9">
        <v>231</v>
      </c>
      <c r="D33" s="9">
        <v>88</v>
      </c>
      <c r="E33" s="9">
        <v>206</v>
      </c>
      <c r="F33" s="9">
        <v>182</v>
      </c>
      <c r="G33" s="9">
        <v>48</v>
      </c>
      <c r="H33" s="9">
        <v>159</v>
      </c>
      <c r="I33" s="9">
        <v>5</v>
      </c>
      <c r="J33" s="9">
        <v>252</v>
      </c>
      <c r="K33" s="9">
        <v>98</v>
      </c>
      <c r="L33" s="9">
        <v>209</v>
      </c>
      <c r="M33" s="9">
        <v>75</v>
      </c>
      <c r="N33" s="9">
        <v>51</v>
      </c>
      <c r="O33" s="9">
        <v>169</v>
      </c>
      <c r="P33" s="9">
        <v>26</v>
      </c>
      <c r="Q33" s="10">
        <v>132</v>
      </c>
      <c r="R33" s="2">
        <f t="shared" si="6"/>
        <v>2056</v>
      </c>
      <c r="S33" s="2">
        <f t="shared" si="7"/>
        <v>351576</v>
      </c>
      <c r="T33" s="2">
        <f t="shared" si="5"/>
        <v>67634176</v>
      </c>
      <c r="V33" s="1">
        <v>3</v>
      </c>
      <c r="W33" s="56" t="s">
        <v>135</v>
      </c>
      <c r="X33" s="57" t="s">
        <v>98</v>
      </c>
      <c r="Y33" s="174" t="s">
        <v>238</v>
      </c>
      <c r="Z33" s="57" t="s">
        <v>58</v>
      </c>
      <c r="AA33" s="57" t="s">
        <v>36</v>
      </c>
      <c r="AB33" s="57" t="s">
        <v>198</v>
      </c>
      <c r="AC33" s="57" t="s">
        <v>121</v>
      </c>
      <c r="AD33" s="57" t="s">
        <v>176</v>
      </c>
      <c r="AE33" s="175" t="s">
        <v>89</v>
      </c>
      <c r="AF33" s="57" t="s">
        <v>144</v>
      </c>
      <c r="AG33" s="72" t="s">
        <v>67</v>
      </c>
      <c r="AH33" s="57" t="s">
        <v>229</v>
      </c>
      <c r="AI33" s="157" t="s">
        <v>5</v>
      </c>
      <c r="AJ33" s="57" t="s">
        <v>27</v>
      </c>
      <c r="AK33" s="74" t="s">
        <v>167</v>
      </c>
      <c r="AL33" s="58" t="s">
        <v>130</v>
      </c>
      <c r="AN33" s="46" t="s">
        <v>167</v>
      </c>
      <c r="AO33" s="47" t="s">
        <v>276</v>
      </c>
      <c r="AP33" s="48">
        <f>L2+(25*L4)</f>
        <v>26</v>
      </c>
    </row>
    <row r="34" spans="1:42" x14ac:dyDescent="0.2">
      <c r="A34" s="1">
        <v>4</v>
      </c>
      <c r="B34" s="8">
        <v>97</v>
      </c>
      <c r="C34" s="9">
        <v>251</v>
      </c>
      <c r="D34" s="9">
        <v>76</v>
      </c>
      <c r="E34" s="9">
        <v>210</v>
      </c>
      <c r="F34" s="9">
        <v>170</v>
      </c>
      <c r="G34" s="9">
        <v>52</v>
      </c>
      <c r="H34" s="9">
        <v>131</v>
      </c>
      <c r="I34" s="9">
        <v>25</v>
      </c>
      <c r="J34" s="9">
        <v>232</v>
      </c>
      <c r="K34" s="9">
        <v>126</v>
      </c>
      <c r="L34" s="9">
        <v>205</v>
      </c>
      <c r="M34" s="9">
        <v>87</v>
      </c>
      <c r="N34" s="9">
        <v>47</v>
      </c>
      <c r="O34" s="9">
        <v>181</v>
      </c>
      <c r="P34" s="9">
        <v>6</v>
      </c>
      <c r="Q34" s="10">
        <v>160</v>
      </c>
      <c r="R34" s="2">
        <f t="shared" si="6"/>
        <v>2056</v>
      </c>
      <c r="S34" s="2">
        <f t="shared" si="7"/>
        <v>351576</v>
      </c>
      <c r="T34" s="2">
        <f t="shared" si="5"/>
        <v>67634176</v>
      </c>
      <c r="V34" s="1">
        <v>4</v>
      </c>
      <c r="W34" s="56" t="s">
        <v>103</v>
      </c>
      <c r="X34" s="57" t="s">
        <v>193</v>
      </c>
      <c r="Y34" s="57" t="s">
        <v>18</v>
      </c>
      <c r="Z34" s="174" t="s">
        <v>215</v>
      </c>
      <c r="AA34" s="57" t="s">
        <v>256</v>
      </c>
      <c r="AB34" s="57" t="s">
        <v>6</v>
      </c>
      <c r="AC34" s="57" t="s">
        <v>153</v>
      </c>
      <c r="AD34" s="57" t="s">
        <v>80</v>
      </c>
      <c r="AE34" s="57" t="s">
        <v>184</v>
      </c>
      <c r="AF34" s="175" t="s">
        <v>112</v>
      </c>
      <c r="AG34" s="57" t="s">
        <v>224</v>
      </c>
      <c r="AH34" s="72" t="s">
        <v>9</v>
      </c>
      <c r="AI34" s="57" t="s">
        <v>49</v>
      </c>
      <c r="AJ34" s="157" t="s">
        <v>247</v>
      </c>
      <c r="AK34" s="57" t="s">
        <v>72</v>
      </c>
      <c r="AL34" s="77" t="s">
        <v>162</v>
      </c>
      <c r="AN34" s="46" t="s">
        <v>202</v>
      </c>
      <c r="AO34" s="47" t="s">
        <v>276</v>
      </c>
      <c r="AP34" s="48">
        <f>L2+(26*L4)</f>
        <v>27</v>
      </c>
    </row>
    <row r="35" spans="1:42" x14ac:dyDescent="0.2">
      <c r="A35" s="1">
        <v>5</v>
      </c>
      <c r="B35" s="8">
        <v>83</v>
      </c>
      <c r="C35" s="9">
        <v>201</v>
      </c>
      <c r="D35" s="9">
        <v>122</v>
      </c>
      <c r="E35" s="9">
        <v>228</v>
      </c>
      <c r="F35" s="9">
        <v>156</v>
      </c>
      <c r="G35" s="9">
        <v>2</v>
      </c>
      <c r="H35" s="9">
        <v>177</v>
      </c>
      <c r="I35" s="9">
        <v>43</v>
      </c>
      <c r="J35" s="9">
        <v>214</v>
      </c>
      <c r="K35" s="9">
        <v>80</v>
      </c>
      <c r="L35" s="9">
        <v>255</v>
      </c>
      <c r="M35" s="9">
        <v>101</v>
      </c>
      <c r="N35" s="9">
        <v>29</v>
      </c>
      <c r="O35" s="9">
        <v>135</v>
      </c>
      <c r="P35" s="9">
        <v>56</v>
      </c>
      <c r="Q35" s="10">
        <v>174</v>
      </c>
      <c r="R35" s="2">
        <f t="shared" si="6"/>
        <v>2056</v>
      </c>
      <c r="S35" s="2">
        <f t="shared" si="7"/>
        <v>351576</v>
      </c>
      <c r="T35" s="2">
        <f t="shared" si="5"/>
        <v>67634176</v>
      </c>
      <c r="V35" s="1">
        <v>5</v>
      </c>
      <c r="W35" s="56" t="s">
        <v>174</v>
      </c>
      <c r="X35" s="57" t="s">
        <v>123</v>
      </c>
      <c r="Y35" s="57" t="s">
        <v>196</v>
      </c>
      <c r="Z35" s="57" t="s">
        <v>38</v>
      </c>
      <c r="AA35" s="174" t="s">
        <v>60</v>
      </c>
      <c r="AB35" s="57" t="s">
        <v>236</v>
      </c>
      <c r="AC35" s="57" t="s">
        <v>100</v>
      </c>
      <c r="AD35" s="57" t="s">
        <v>133</v>
      </c>
      <c r="AE35" s="74" t="s">
        <v>132</v>
      </c>
      <c r="AF35" s="57" t="s">
        <v>165</v>
      </c>
      <c r="AG35" s="157" t="s">
        <v>29</v>
      </c>
      <c r="AH35" s="57" t="s">
        <v>205</v>
      </c>
      <c r="AI35" s="72" t="s">
        <v>227</v>
      </c>
      <c r="AJ35" s="57" t="s">
        <v>69</v>
      </c>
      <c r="AK35" s="175" t="s">
        <v>142</v>
      </c>
      <c r="AL35" s="58" t="s">
        <v>91</v>
      </c>
      <c r="AN35" s="46" t="s">
        <v>53</v>
      </c>
      <c r="AO35" s="47" t="s">
        <v>276</v>
      </c>
      <c r="AP35" s="48">
        <f>L2+(27*L4)</f>
        <v>28</v>
      </c>
    </row>
    <row r="36" spans="1:42" x14ac:dyDescent="0.2">
      <c r="A36" s="1">
        <v>6</v>
      </c>
      <c r="B36" s="8">
        <v>79</v>
      </c>
      <c r="C36" s="9">
        <v>213</v>
      </c>
      <c r="D36" s="9">
        <v>102</v>
      </c>
      <c r="E36" s="9">
        <v>256</v>
      </c>
      <c r="F36" s="9">
        <v>136</v>
      </c>
      <c r="G36" s="9">
        <v>30</v>
      </c>
      <c r="H36" s="9">
        <v>173</v>
      </c>
      <c r="I36" s="9">
        <v>55</v>
      </c>
      <c r="J36" s="9">
        <v>202</v>
      </c>
      <c r="K36" s="9">
        <v>84</v>
      </c>
      <c r="L36" s="9">
        <v>227</v>
      </c>
      <c r="M36" s="9">
        <v>121</v>
      </c>
      <c r="N36" s="9">
        <v>1</v>
      </c>
      <c r="O36" s="9">
        <v>155</v>
      </c>
      <c r="P36" s="9">
        <v>44</v>
      </c>
      <c r="Q36" s="10">
        <v>178</v>
      </c>
      <c r="R36" s="2">
        <f t="shared" si="6"/>
        <v>2056</v>
      </c>
      <c r="S36" s="2">
        <f t="shared" si="7"/>
        <v>351576</v>
      </c>
      <c r="T36" s="2">
        <f t="shared" si="5"/>
        <v>67634176</v>
      </c>
      <c r="V36" s="1">
        <v>6</v>
      </c>
      <c r="W36" s="56" t="s">
        <v>78</v>
      </c>
      <c r="X36" s="57" t="s">
        <v>155</v>
      </c>
      <c r="Y36" s="57" t="s">
        <v>39</v>
      </c>
      <c r="Z36" s="57" t="s">
        <v>258</v>
      </c>
      <c r="AA36" s="57" t="s">
        <v>217</v>
      </c>
      <c r="AB36" s="174" t="s">
        <v>16</v>
      </c>
      <c r="AC36" s="57" t="s">
        <v>195</v>
      </c>
      <c r="AD36" s="57" t="s">
        <v>101</v>
      </c>
      <c r="AE36" s="57" t="s">
        <v>164</v>
      </c>
      <c r="AF36" s="74" t="s">
        <v>70</v>
      </c>
      <c r="AG36" s="57" t="s">
        <v>249</v>
      </c>
      <c r="AH36" s="157" t="s">
        <v>47</v>
      </c>
      <c r="AI36" s="57" t="s">
        <v>7</v>
      </c>
      <c r="AJ36" s="72" t="s">
        <v>226</v>
      </c>
      <c r="AK36" s="57" t="s">
        <v>110</v>
      </c>
      <c r="AL36" s="178" t="s">
        <v>186</v>
      </c>
      <c r="AN36" s="46" t="s">
        <v>227</v>
      </c>
      <c r="AO36" s="47" t="s">
        <v>276</v>
      </c>
      <c r="AP36" s="48">
        <f>L2+(28*L4)</f>
        <v>29</v>
      </c>
    </row>
    <row r="37" spans="1:42" x14ac:dyDescent="0.2">
      <c r="A37" s="1">
        <v>7</v>
      </c>
      <c r="B37" s="8">
        <v>194</v>
      </c>
      <c r="C37" s="9">
        <v>92</v>
      </c>
      <c r="D37" s="9">
        <v>235</v>
      </c>
      <c r="E37" s="9">
        <v>113</v>
      </c>
      <c r="F37" s="9">
        <v>9</v>
      </c>
      <c r="G37" s="9">
        <v>147</v>
      </c>
      <c r="H37" s="9">
        <v>36</v>
      </c>
      <c r="I37" s="9">
        <v>186</v>
      </c>
      <c r="J37" s="9">
        <v>71</v>
      </c>
      <c r="K37" s="9">
        <v>221</v>
      </c>
      <c r="L37" s="9">
        <v>110</v>
      </c>
      <c r="M37" s="9">
        <v>248</v>
      </c>
      <c r="N37" s="9">
        <v>144</v>
      </c>
      <c r="O37" s="9">
        <v>22</v>
      </c>
      <c r="P37" s="9">
        <v>165</v>
      </c>
      <c r="Q37" s="10">
        <v>63</v>
      </c>
      <c r="R37" s="2">
        <f t="shared" si="6"/>
        <v>2056</v>
      </c>
      <c r="S37" s="2">
        <f t="shared" si="7"/>
        <v>351576</v>
      </c>
      <c r="T37" s="2">
        <f t="shared" si="5"/>
        <v>67634176</v>
      </c>
      <c r="V37" s="1">
        <v>7</v>
      </c>
      <c r="W37" s="56" t="s">
        <v>71</v>
      </c>
      <c r="X37" s="57" t="s">
        <v>163</v>
      </c>
      <c r="Y37" s="57" t="s">
        <v>46</v>
      </c>
      <c r="Z37" s="57" t="s">
        <v>250</v>
      </c>
      <c r="AA37" s="57" t="s">
        <v>225</v>
      </c>
      <c r="AB37" s="57" t="s">
        <v>8</v>
      </c>
      <c r="AC37" s="174" t="s">
        <v>187</v>
      </c>
      <c r="AD37" s="57" t="s">
        <v>109</v>
      </c>
      <c r="AE37" s="157" t="s">
        <v>156</v>
      </c>
      <c r="AF37" s="57" t="s">
        <v>77</v>
      </c>
      <c r="AG37" s="74" t="s">
        <v>257</v>
      </c>
      <c r="AH37" s="57" t="s">
        <v>40</v>
      </c>
      <c r="AI37" s="175" t="s">
        <v>15</v>
      </c>
      <c r="AJ37" s="57" t="s">
        <v>218</v>
      </c>
      <c r="AK37" s="72" t="s">
        <v>102</v>
      </c>
      <c r="AL37" s="58" t="s">
        <v>194</v>
      </c>
      <c r="AN37" s="46" t="s">
        <v>16</v>
      </c>
      <c r="AO37" s="47" t="s">
        <v>276</v>
      </c>
      <c r="AP37" s="48">
        <f>L2+(29*L4)</f>
        <v>30</v>
      </c>
    </row>
    <row r="38" spans="1:42" x14ac:dyDescent="0.2">
      <c r="A38" s="1">
        <v>8</v>
      </c>
      <c r="B38" s="8">
        <v>222</v>
      </c>
      <c r="C38" s="9">
        <v>72</v>
      </c>
      <c r="D38" s="9">
        <v>247</v>
      </c>
      <c r="E38" s="9">
        <v>109</v>
      </c>
      <c r="F38" s="9">
        <v>21</v>
      </c>
      <c r="G38" s="9">
        <v>143</v>
      </c>
      <c r="H38" s="9">
        <v>64</v>
      </c>
      <c r="I38" s="9">
        <v>166</v>
      </c>
      <c r="J38" s="9">
        <v>91</v>
      </c>
      <c r="K38" s="9">
        <v>193</v>
      </c>
      <c r="L38" s="9">
        <v>114</v>
      </c>
      <c r="M38" s="9">
        <v>236</v>
      </c>
      <c r="N38" s="9">
        <v>148</v>
      </c>
      <c r="O38" s="9">
        <v>10</v>
      </c>
      <c r="P38" s="9">
        <v>185</v>
      </c>
      <c r="Q38" s="10">
        <v>35</v>
      </c>
      <c r="R38" s="2">
        <f t="shared" si="6"/>
        <v>2056</v>
      </c>
      <c r="S38" s="2">
        <f t="shared" si="7"/>
        <v>351576</v>
      </c>
      <c r="T38" s="2">
        <f t="shared" si="5"/>
        <v>67634176</v>
      </c>
      <c r="V38" s="1">
        <v>8</v>
      </c>
      <c r="W38" s="56" t="s">
        <v>166</v>
      </c>
      <c r="X38" s="57" t="s">
        <v>131</v>
      </c>
      <c r="Y38" s="57" t="s">
        <v>204</v>
      </c>
      <c r="Z38" s="57" t="s">
        <v>30</v>
      </c>
      <c r="AA38" s="57" t="s">
        <v>68</v>
      </c>
      <c r="AB38" s="57" t="s">
        <v>228</v>
      </c>
      <c r="AC38" s="57" t="s">
        <v>92</v>
      </c>
      <c r="AD38" s="174" t="s">
        <v>141</v>
      </c>
      <c r="AE38" s="57" t="s">
        <v>124</v>
      </c>
      <c r="AF38" s="157" t="s">
        <v>173</v>
      </c>
      <c r="AG38" s="57" t="s">
        <v>37</v>
      </c>
      <c r="AH38" s="74" t="s">
        <v>197</v>
      </c>
      <c r="AI38" s="57" t="s">
        <v>235</v>
      </c>
      <c r="AJ38" s="175" t="s">
        <v>61</v>
      </c>
      <c r="AK38" s="57" t="s">
        <v>134</v>
      </c>
      <c r="AL38" s="79" t="s">
        <v>99</v>
      </c>
      <c r="AN38" s="46" t="s">
        <v>114</v>
      </c>
      <c r="AO38" s="47" t="s">
        <v>276</v>
      </c>
      <c r="AP38" s="48">
        <f>L2+(30*L4)</f>
        <v>31</v>
      </c>
    </row>
    <row r="39" spans="1:42" x14ac:dyDescent="0.2">
      <c r="A39" s="1">
        <v>9</v>
      </c>
      <c r="B39" s="8">
        <v>8</v>
      </c>
      <c r="C39" s="9">
        <v>158</v>
      </c>
      <c r="D39" s="9">
        <v>45</v>
      </c>
      <c r="E39" s="9">
        <v>183</v>
      </c>
      <c r="F39" s="9">
        <v>207</v>
      </c>
      <c r="G39" s="9">
        <v>85</v>
      </c>
      <c r="H39" s="9">
        <v>230</v>
      </c>
      <c r="I39" s="9">
        <v>128</v>
      </c>
      <c r="J39" s="9">
        <v>129</v>
      </c>
      <c r="K39" s="9">
        <v>27</v>
      </c>
      <c r="L39" s="9">
        <v>172</v>
      </c>
      <c r="M39" s="9">
        <v>50</v>
      </c>
      <c r="N39" s="9">
        <v>74</v>
      </c>
      <c r="O39" s="9">
        <v>212</v>
      </c>
      <c r="P39" s="9">
        <v>99</v>
      </c>
      <c r="Q39" s="10">
        <v>249</v>
      </c>
      <c r="R39" s="2">
        <f t="shared" si="6"/>
        <v>2056</v>
      </c>
      <c r="S39" s="2">
        <f t="shared" si="7"/>
        <v>351576</v>
      </c>
      <c r="T39" s="2">
        <f t="shared" si="5"/>
        <v>67634176</v>
      </c>
      <c r="V39" s="1">
        <v>9</v>
      </c>
      <c r="W39" s="80" t="s">
        <v>210</v>
      </c>
      <c r="X39" s="57" t="s">
        <v>23</v>
      </c>
      <c r="Y39" s="175" t="s">
        <v>171</v>
      </c>
      <c r="Z39" s="57" t="s">
        <v>126</v>
      </c>
      <c r="AA39" s="74" t="s">
        <v>85</v>
      </c>
      <c r="AB39" s="57" t="s">
        <v>148</v>
      </c>
      <c r="AC39" s="157" t="s">
        <v>63</v>
      </c>
      <c r="AD39" s="57" t="s">
        <v>233</v>
      </c>
      <c r="AE39" s="174" t="s">
        <v>32</v>
      </c>
      <c r="AF39" s="57" t="s">
        <v>202</v>
      </c>
      <c r="AG39" s="57" t="s">
        <v>117</v>
      </c>
      <c r="AH39" s="57" t="s">
        <v>4</v>
      </c>
      <c r="AI39" s="57" t="s">
        <v>139</v>
      </c>
      <c r="AJ39" s="57" t="s">
        <v>94</v>
      </c>
      <c r="AK39" s="57" t="s">
        <v>242</v>
      </c>
      <c r="AL39" s="58" t="s">
        <v>54</v>
      </c>
      <c r="AN39" s="46" t="s">
        <v>137</v>
      </c>
      <c r="AO39" s="47" t="s">
        <v>276</v>
      </c>
      <c r="AP39" s="48">
        <f>L2+(31*L4)</f>
        <v>32</v>
      </c>
    </row>
    <row r="40" spans="1:42" x14ac:dyDescent="0.2">
      <c r="A40" s="1">
        <v>10</v>
      </c>
      <c r="B40" s="8">
        <v>28</v>
      </c>
      <c r="C40" s="9">
        <v>130</v>
      </c>
      <c r="D40" s="9">
        <v>49</v>
      </c>
      <c r="E40" s="9">
        <v>171</v>
      </c>
      <c r="F40" s="9">
        <v>211</v>
      </c>
      <c r="G40" s="9">
        <v>73</v>
      </c>
      <c r="H40" s="9">
        <v>250</v>
      </c>
      <c r="I40" s="9">
        <v>100</v>
      </c>
      <c r="J40" s="9">
        <v>157</v>
      </c>
      <c r="K40" s="9">
        <v>7</v>
      </c>
      <c r="L40" s="9">
        <v>184</v>
      </c>
      <c r="M40" s="9">
        <v>46</v>
      </c>
      <c r="N40" s="9">
        <v>86</v>
      </c>
      <c r="O40" s="9">
        <v>208</v>
      </c>
      <c r="P40" s="9">
        <v>127</v>
      </c>
      <c r="Q40" s="10">
        <v>229</v>
      </c>
      <c r="R40" s="2">
        <f t="shared" si="6"/>
        <v>2056</v>
      </c>
      <c r="S40" s="2">
        <f t="shared" si="7"/>
        <v>351576</v>
      </c>
      <c r="T40" s="2">
        <f t="shared" si="5"/>
        <v>67634176</v>
      </c>
      <c r="V40" s="1">
        <v>10</v>
      </c>
      <c r="W40" s="56" t="s">
        <v>53</v>
      </c>
      <c r="X40" s="72" t="s">
        <v>243</v>
      </c>
      <c r="Y40" s="57" t="s">
        <v>3</v>
      </c>
      <c r="Z40" s="175" t="s">
        <v>158</v>
      </c>
      <c r="AA40" s="57" t="s">
        <v>180</v>
      </c>
      <c r="AB40" s="74" t="s">
        <v>116</v>
      </c>
      <c r="AC40" s="57" t="s">
        <v>220</v>
      </c>
      <c r="AD40" s="157" t="s">
        <v>13</v>
      </c>
      <c r="AE40" s="57" t="s">
        <v>252</v>
      </c>
      <c r="AF40" s="174" t="s">
        <v>44</v>
      </c>
      <c r="AG40" s="57" t="s">
        <v>149</v>
      </c>
      <c r="AH40" s="57" t="s">
        <v>84</v>
      </c>
      <c r="AI40" s="57" t="s">
        <v>107</v>
      </c>
      <c r="AJ40" s="57" t="s">
        <v>189</v>
      </c>
      <c r="AK40" s="57" t="s">
        <v>22</v>
      </c>
      <c r="AL40" s="58" t="s">
        <v>211</v>
      </c>
      <c r="AN40" s="46" t="s">
        <v>214</v>
      </c>
      <c r="AO40" s="47" t="s">
        <v>276</v>
      </c>
      <c r="AP40" s="48">
        <f>L2+(32*L4)</f>
        <v>33</v>
      </c>
    </row>
    <row r="41" spans="1:42" x14ac:dyDescent="0.2">
      <c r="A41" s="1">
        <v>11</v>
      </c>
      <c r="B41" s="8">
        <v>149</v>
      </c>
      <c r="C41" s="9">
        <v>15</v>
      </c>
      <c r="D41" s="9">
        <v>192</v>
      </c>
      <c r="E41" s="9">
        <v>38</v>
      </c>
      <c r="F41" s="9">
        <v>94</v>
      </c>
      <c r="G41" s="9">
        <v>200</v>
      </c>
      <c r="H41" s="9">
        <v>119</v>
      </c>
      <c r="I41" s="9">
        <v>237</v>
      </c>
      <c r="J41" s="9">
        <v>20</v>
      </c>
      <c r="K41" s="9">
        <v>138</v>
      </c>
      <c r="L41" s="9">
        <v>57</v>
      </c>
      <c r="M41" s="9">
        <v>163</v>
      </c>
      <c r="N41" s="9">
        <v>219</v>
      </c>
      <c r="O41" s="9">
        <v>65</v>
      </c>
      <c r="P41" s="9">
        <v>242</v>
      </c>
      <c r="Q41" s="10">
        <v>108</v>
      </c>
      <c r="R41" s="2">
        <f t="shared" si="6"/>
        <v>2056</v>
      </c>
      <c r="S41" s="2">
        <f t="shared" si="7"/>
        <v>351576</v>
      </c>
      <c r="T41" s="2">
        <f t="shared" si="5"/>
        <v>67634176</v>
      </c>
      <c r="V41" s="1">
        <v>11</v>
      </c>
      <c r="W41" s="179" t="s">
        <v>45</v>
      </c>
      <c r="X41" s="57" t="s">
        <v>251</v>
      </c>
      <c r="Y41" s="72" t="s">
        <v>83</v>
      </c>
      <c r="Z41" s="57" t="s">
        <v>150</v>
      </c>
      <c r="AA41" s="157" t="s">
        <v>188</v>
      </c>
      <c r="AB41" s="57" t="s">
        <v>108</v>
      </c>
      <c r="AC41" s="74" t="s">
        <v>212</v>
      </c>
      <c r="AD41" s="57" t="s">
        <v>21</v>
      </c>
      <c r="AE41" s="57" t="s">
        <v>244</v>
      </c>
      <c r="AF41" s="57" t="s">
        <v>52</v>
      </c>
      <c r="AG41" s="174" t="s">
        <v>157</v>
      </c>
      <c r="AH41" s="57" t="s">
        <v>76</v>
      </c>
      <c r="AI41" s="57" t="s">
        <v>115</v>
      </c>
      <c r="AJ41" s="57" t="s">
        <v>181</v>
      </c>
      <c r="AK41" s="57" t="s">
        <v>14</v>
      </c>
      <c r="AL41" s="58" t="s">
        <v>219</v>
      </c>
      <c r="AN41" s="46" t="s">
        <v>64</v>
      </c>
      <c r="AO41" s="47" t="s">
        <v>276</v>
      </c>
      <c r="AP41" s="48">
        <f>L2+(33*L4)</f>
        <v>34</v>
      </c>
    </row>
    <row r="42" spans="1:42" x14ac:dyDescent="0.2">
      <c r="A42" s="1">
        <v>12</v>
      </c>
      <c r="B42" s="8">
        <v>137</v>
      </c>
      <c r="C42" s="9">
        <v>19</v>
      </c>
      <c r="D42" s="9">
        <v>164</v>
      </c>
      <c r="E42" s="9">
        <v>58</v>
      </c>
      <c r="F42" s="9">
        <v>66</v>
      </c>
      <c r="G42" s="9">
        <v>220</v>
      </c>
      <c r="H42" s="9">
        <v>107</v>
      </c>
      <c r="I42" s="9">
        <v>241</v>
      </c>
      <c r="J42" s="9">
        <v>16</v>
      </c>
      <c r="K42" s="9">
        <v>150</v>
      </c>
      <c r="L42" s="9">
        <v>37</v>
      </c>
      <c r="M42" s="9">
        <v>191</v>
      </c>
      <c r="N42" s="9">
        <v>199</v>
      </c>
      <c r="O42" s="9">
        <v>93</v>
      </c>
      <c r="P42" s="9">
        <v>238</v>
      </c>
      <c r="Q42" s="10">
        <v>120</v>
      </c>
      <c r="R42" s="2">
        <f t="shared" si="6"/>
        <v>2056</v>
      </c>
      <c r="S42" s="2">
        <f t="shared" si="7"/>
        <v>351576</v>
      </c>
      <c r="T42" s="2">
        <f t="shared" si="5"/>
        <v>67634176</v>
      </c>
      <c r="V42" s="1">
        <v>12</v>
      </c>
      <c r="W42" s="56" t="s">
        <v>203</v>
      </c>
      <c r="X42" s="175" t="s">
        <v>31</v>
      </c>
      <c r="Y42" s="57" t="s">
        <v>179</v>
      </c>
      <c r="Z42" s="72" t="s">
        <v>118</v>
      </c>
      <c r="AA42" s="57" t="s">
        <v>93</v>
      </c>
      <c r="AB42" s="157" t="s">
        <v>140</v>
      </c>
      <c r="AC42" s="57" t="s">
        <v>55</v>
      </c>
      <c r="AD42" s="74" t="s">
        <v>241</v>
      </c>
      <c r="AE42" s="57" t="s">
        <v>24</v>
      </c>
      <c r="AF42" s="57" t="s">
        <v>209</v>
      </c>
      <c r="AG42" s="57" t="s">
        <v>125</v>
      </c>
      <c r="AH42" s="174" t="s">
        <v>172</v>
      </c>
      <c r="AI42" s="57" t="s">
        <v>147</v>
      </c>
      <c r="AJ42" s="57" t="s">
        <v>86</v>
      </c>
      <c r="AK42" s="57" t="s">
        <v>234</v>
      </c>
      <c r="AL42" s="58" t="s">
        <v>62</v>
      </c>
      <c r="AN42" s="46" t="s">
        <v>99</v>
      </c>
      <c r="AO42" s="47" t="s">
        <v>276</v>
      </c>
      <c r="AP42" s="48">
        <f>L2+(34*L4)</f>
        <v>35</v>
      </c>
    </row>
    <row r="43" spans="1:42" x14ac:dyDescent="0.2">
      <c r="A43" s="1">
        <v>13</v>
      </c>
      <c r="B43" s="8">
        <v>187</v>
      </c>
      <c r="C43" s="9">
        <v>33</v>
      </c>
      <c r="D43" s="9">
        <v>146</v>
      </c>
      <c r="E43" s="9">
        <v>12</v>
      </c>
      <c r="F43" s="9">
        <v>116</v>
      </c>
      <c r="G43" s="9">
        <v>234</v>
      </c>
      <c r="H43" s="9">
        <v>89</v>
      </c>
      <c r="I43" s="9">
        <v>195</v>
      </c>
      <c r="J43" s="9">
        <v>62</v>
      </c>
      <c r="K43" s="9">
        <v>168</v>
      </c>
      <c r="L43" s="9">
        <v>23</v>
      </c>
      <c r="M43" s="9">
        <v>141</v>
      </c>
      <c r="N43" s="9">
        <v>245</v>
      </c>
      <c r="O43" s="9">
        <v>111</v>
      </c>
      <c r="P43" s="9">
        <v>224</v>
      </c>
      <c r="Q43" s="10">
        <v>70</v>
      </c>
      <c r="R43" s="2">
        <f t="shared" si="6"/>
        <v>2056</v>
      </c>
      <c r="S43" s="2">
        <f t="shared" si="7"/>
        <v>351576</v>
      </c>
      <c r="T43" s="2">
        <f t="shared" si="5"/>
        <v>67634176</v>
      </c>
      <c r="V43" s="1">
        <v>13</v>
      </c>
      <c r="W43" s="82" t="s">
        <v>19</v>
      </c>
      <c r="X43" s="57" t="s">
        <v>214</v>
      </c>
      <c r="Y43" s="157" t="s">
        <v>106</v>
      </c>
      <c r="Z43" s="57" t="s">
        <v>190</v>
      </c>
      <c r="AA43" s="72" t="s">
        <v>152</v>
      </c>
      <c r="AB43" s="57" t="s">
        <v>81</v>
      </c>
      <c r="AC43" s="175" t="s">
        <v>253</v>
      </c>
      <c r="AD43" s="57" t="s">
        <v>43</v>
      </c>
      <c r="AE43" s="57" t="s">
        <v>221</v>
      </c>
      <c r="AF43" s="57" t="s">
        <v>12</v>
      </c>
      <c r="AG43" s="57" t="s">
        <v>183</v>
      </c>
      <c r="AH43" s="57" t="s">
        <v>113</v>
      </c>
      <c r="AI43" s="174" t="s">
        <v>75</v>
      </c>
      <c r="AJ43" s="57" t="s">
        <v>159</v>
      </c>
      <c r="AK43" s="57" t="s">
        <v>50</v>
      </c>
      <c r="AL43" s="58" t="s">
        <v>246</v>
      </c>
      <c r="AN43" s="46" t="s">
        <v>187</v>
      </c>
      <c r="AO43" s="47" t="s">
        <v>276</v>
      </c>
      <c r="AP43" s="48">
        <f>L2+(35*L4)</f>
        <v>36</v>
      </c>
    </row>
    <row r="44" spans="1:42" x14ac:dyDescent="0.2">
      <c r="A44" s="1">
        <v>14</v>
      </c>
      <c r="B44" s="8">
        <v>167</v>
      </c>
      <c r="C44" s="9">
        <v>61</v>
      </c>
      <c r="D44" s="9">
        <v>142</v>
      </c>
      <c r="E44" s="9">
        <v>24</v>
      </c>
      <c r="F44" s="9">
        <v>112</v>
      </c>
      <c r="G44" s="9">
        <v>246</v>
      </c>
      <c r="H44" s="9">
        <v>69</v>
      </c>
      <c r="I44" s="9">
        <v>223</v>
      </c>
      <c r="J44" s="9">
        <v>34</v>
      </c>
      <c r="K44" s="9">
        <v>188</v>
      </c>
      <c r="L44" s="9">
        <v>11</v>
      </c>
      <c r="M44" s="9">
        <v>145</v>
      </c>
      <c r="N44" s="9">
        <v>233</v>
      </c>
      <c r="O44" s="9">
        <v>115</v>
      </c>
      <c r="P44" s="9">
        <v>196</v>
      </c>
      <c r="Q44" s="10">
        <v>90</v>
      </c>
      <c r="R44" s="2">
        <f t="shared" si="6"/>
        <v>2056</v>
      </c>
      <c r="S44" s="2">
        <f t="shared" si="7"/>
        <v>351576</v>
      </c>
      <c r="T44" s="2">
        <f t="shared" si="5"/>
        <v>67634176</v>
      </c>
      <c r="V44" s="1">
        <v>14</v>
      </c>
      <c r="W44" s="56" t="s">
        <v>239</v>
      </c>
      <c r="X44" s="74" t="s">
        <v>57</v>
      </c>
      <c r="Y44" s="57" t="s">
        <v>138</v>
      </c>
      <c r="Z44" s="157" t="s">
        <v>95</v>
      </c>
      <c r="AA44" s="57" t="s">
        <v>120</v>
      </c>
      <c r="AB44" s="72" t="s">
        <v>177</v>
      </c>
      <c r="AC44" s="57" t="s">
        <v>33</v>
      </c>
      <c r="AD44" s="175" t="s">
        <v>201</v>
      </c>
      <c r="AE44" s="57" t="s">
        <v>64</v>
      </c>
      <c r="AF44" s="57" t="s">
        <v>232</v>
      </c>
      <c r="AG44" s="57" t="s">
        <v>88</v>
      </c>
      <c r="AH44" s="57" t="s">
        <v>145</v>
      </c>
      <c r="AI44" s="57" t="s">
        <v>170</v>
      </c>
      <c r="AJ44" s="174" t="s">
        <v>127</v>
      </c>
      <c r="AK44" s="57" t="s">
        <v>207</v>
      </c>
      <c r="AL44" s="58" t="s">
        <v>26</v>
      </c>
      <c r="AN44" s="46" t="s">
        <v>125</v>
      </c>
      <c r="AO44" s="47" t="s">
        <v>276</v>
      </c>
      <c r="AP44" s="48">
        <f>L2+(36*L4)</f>
        <v>37</v>
      </c>
    </row>
    <row r="45" spans="1:42" x14ac:dyDescent="0.2">
      <c r="A45" s="1">
        <v>15</v>
      </c>
      <c r="B45" s="8">
        <v>42</v>
      </c>
      <c r="C45" s="9">
        <v>180</v>
      </c>
      <c r="D45" s="9">
        <v>3</v>
      </c>
      <c r="E45" s="9">
        <v>153</v>
      </c>
      <c r="F45" s="9">
        <v>225</v>
      </c>
      <c r="G45" s="9">
        <v>123</v>
      </c>
      <c r="H45" s="9">
        <v>204</v>
      </c>
      <c r="I45" s="9">
        <v>82</v>
      </c>
      <c r="J45" s="9">
        <v>175</v>
      </c>
      <c r="K45" s="9">
        <v>53</v>
      </c>
      <c r="L45" s="9">
        <v>134</v>
      </c>
      <c r="M45" s="9">
        <v>32</v>
      </c>
      <c r="N45" s="9">
        <v>104</v>
      </c>
      <c r="O45" s="9">
        <v>254</v>
      </c>
      <c r="P45" s="9">
        <v>77</v>
      </c>
      <c r="Q45" s="10">
        <v>215</v>
      </c>
      <c r="R45" s="2">
        <f t="shared" si="6"/>
        <v>2056</v>
      </c>
      <c r="S45" s="2">
        <f>SUMSQ(B45:Q45)</f>
        <v>351576</v>
      </c>
      <c r="T45" s="2">
        <f t="shared" si="5"/>
        <v>67634176</v>
      </c>
      <c r="V45" s="1">
        <v>15</v>
      </c>
      <c r="W45" s="161" t="s">
        <v>231</v>
      </c>
      <c r="X45" s="57" t="s">
        <v>65</v>
      </c>
      <c r="Y45" s="74" t="s">
        <v>146</v>
      </c>
      <c r="Z45" s="57" t="s">
        <v>87</v>
      </c>
      <c r="AA45" s="175" t="s">
        <v>128</v>
      </c>
      <c r="AB45" s="57" t="s">
        <v>169</v>
      </c>
      <c r="AC45" s="72" t="s">
        <v>25</v>
      </c>
      <c r="AD45" s="57" t="s">
        <v>208</v>
      </c>
      <c r="AE45" s="57" t="s">
        <v>56</v>
      </c>
      <c r="AF45" s="57" t="s">
        <v>240</v>
      </c>
      <c r="AG45" s="57" t="s">
        <v>96</v>
      </c>
      <c r="AH45" s="57" t="s">
        <v>137</v>
      </c>
      <c r="AI45" s="57" t="s">
        <v>178</v>
      </c>
      <c r="AJ45" s="57" t="s">
        <v>119</v>
      </c>
      <c r="AK45" s="174" t="s">
        <v>200</v>
      </c>
      <c r="AL45" s="58" t="s">
        <v>34</v>
      </c>
      <c r="AN45" s="46" t="s">
        <v>150</v>
      </c>
      <c r="AO45" s="47" t="s">
        <v>276</v>
      </c>
      <c r="AP45" s="48">
        <f>L2+(37*L4)</f>
        <v>38</v>
      </c>
    </row>
    <row r="46" spans="1:42" x14ac:dyDescent="0.2">
      <c r="A46" s="1">
        <v>16</v>
      </c>
      <c r="B46" s="11">
        <v>54</v>
      </c>
      <c r="C46" s="12">
        <v>176</v>
      </c>
      <c r="D46" s="12">
        <v>31</v>
      </c>
      <c r="E46" s="12">
        <v>133</v>
      </c>
      <c r="F46" s="12">
        <v>253</v>
      </c>
      <c r="G46" s="12">
        <v>103</v>
      </c>
      <c r="H46" s="12">
        <v>216</v>
      </c>
      <c r="I46" s="12">
        <v>78</v>
      </c>
      <c r="J46" s="12">
        <v>179</v>
      </c>
      <c r="K46" s="12">
        <v>41</v>
      </c>
      <c r="L46" s="12">
        <v>154</v>
      </c>
      <c r="M46" s="12">
        <v>4</v>
      </c>
      <c r="N46" s="12">
        <v>124</v>
      </c>
      <c r="O46" s="12">
        <v>226</v>
      </c>
      <c r="P46" s="12">
        <v>81</v>
      </c>
      <c r="Q46" s="13">
        <v>203</v>
      </c>
      <c r="R46" s="2">
        <f t="shared" si="6"/>
        <v>2056</v>
      </c>
      <c r="S46" s="2">
        <f t="shared" ref="S46" si="8">SUMSQ(B46:Q46)</f>
        <v>351576</v>
      </c>
      <c r="T46" s="2">
        <f t="shared" si="5"/>
        <v>67634176</v>
      </c>
      <c r="V46" s="1">
        <v>16</v>
      </c>
      <c r="W46" s="59" t="s">
        <v>11</v>
      </c>
      <c r="X46" s="162" t="s">
        <v>222</v>
      </c>
      <c r="Y46" s="60" t="s">
        <v>114</v>
      </c>
      <c r="Z46" s="85" t="s">
        <v>182</v>
      </c>
      <c r="AA46" s="60" t="s">
        <v>160</v>
      </c>
      <c r="AB46" s="180" t="s">
        <v>74</v>
      </c>
      <c r="AC46" s="60" t="s">
        <v>245</v>
      </c>
      <c r="AD46" s="87" t="s">
        <v>51</v>
      </c>
      <c r="AE46" s="60" t="s">
        <v>213</v>
      </c>
      <c r="AF46" s="60" t="s">
        <v>20</v>
      </c>
      <c r="AG46" s="60" t="s">
        <v>191</v>
      </c>
      <c r="AH46" s="60" t="s">
        <v>105</v>
      </c>
      <c r="AI46" s="60" t="s">
        <v>82</v>
      </c>
      <c r="AJ46" s="60" t="s">
        <v>151</v>
      </c>
      <c r="AK46" s="60" t="s">
        <v>42</v>
      </c>
      <c r="AL46" s="181" t="s">
        <v>254</v>
      </c>
      <c r="AN46" s="46" t="s">
        <v>248</v>
      </c>
      <c r="AO46" s="47" t="s">
        <v>276</v>
      </c>
      <c r="AP46" s="48">
        <f>L2+(38*L4)</f>
        <v>39</v>
      </c>
    </row>
    <row r="47" spans="1:42" x14ac:dyDescent="0.2">
      <c r="A47" s="3" t="s">
        <v>0</v>
      </c>
      <c r="B47" s="2">
        <f>SUM(B31:B46)</f>
        <v>2056</v>
      </c>
      <c r="C47" s="2">
        <f t="shared" ref="C47:Q47" si="9">SUM(C31:C46)</f>
        <v>2056</v>
      </c>
      <c r="D47" s="2">
        <f t="shared" si="9"/>
        <v>2056</v>
      </c>
      <c r="E47" s="2">
        <f t="shared" si="9"/>
        <v>2056</v>
      </c>
      <c r="F47" s="2">
        <f t="shared" si="9"/>
        <v>2056</v>
      </c>
      <c r="G47" s="2">
        <f t="shared" si="9"/>
        <v>2056</v>
      </c>
      <c r="H47" s="2">
        <f t="shared" si="9"/>
        <v>2056</v>
      </c>
      <c r="I47" s="2">
        <f t="shared" si="9"/>
        <v>2056</v>
      </c>
      <c r="J47" s="2">
        <f t="shared" si="9"/>
        <v>2056</v>
      </c>
      <c r="K47" s="2">
        <f t="shared" si="9"/>
        <v>2056</v>
      </c>
      <c r="L47" s="2">
        <f t="shared" si="9"/>
        <v>2056</v>
      </c>
      <c r="M47" s="2">
        <f t="shared" si="9"/>
        <v>2056</v>
      </c>
      <c r="N47" s="2">
        <f t="shared" si="9"/>
        <v>2056</v>
      </c>
      <c r="O47" s="2">
        <f t="shared" si="9"/>
        <v>2056</v>
      </c>
      <c r="P47" s="2">
        <f t="shared" si="9"/>
        <v>2056</v>
      </c>
      <c r="Q47" s="2">
        <f t="shared" si="9"/>
        <v>2056</v>
      </c>
      <c r="AN47" s="46" t="s">
        <v>35</v>
      </c>
      <c r="AO47" s="47" t="s">
        <v>276</v>
      </c>
      <c r="AP47" s="48">
        <f>L2+(39*L4)</f>
        <v>40</v>
      </c>
    </row>
    <row r="48" spans="1:42" x14ac:dyDescent="0.2">
      <c r="A48" s="3" t="s">
        <v>1</v>
      </c>
      <c r="B48" s="2">
        <f>SUMSQ(B31:B46)</f>
        <v>351576</v>
      </c>
      <c r="C48" s="2">
        <f t="shared" ref="C48:E48" si="10">SUMSQ(C31:C46)</f>
        <v>351576</v>
      </c>
      <c r="D48" s="2">
        <f t="shared" si="10"/>
        <v>351576</v>
      </c>
      <c r="E48" s="2">
        <f t="shared" si="10"/>
        <v>351576</v>
      </c>
      <c r="F48" s="2">
        <f>SUMSQ(F31:F46)</f>
        <v>351576</v>
      </c>
      <c r="G48" s="2">
        <f t="shared" ref="G48:Q48" si="11">SUMSQ(G31:G46)</f>
        <v>351576</v>
      </c>
      <c r="H48" s="2">
        <f t="shared" si="11"/>
        <v>351576</v>
      </c>
      <c r="I48" s="2">
        <f t="shared" si="11"/>
        <v>351576</v>
      </c>
      <c r="J48" s="2">
        <f t="shared" si="11"/>
        <v>351576</v>
      </c>
      <c r="K48" s="2">
        <f t="shared" si="11"/>
        <v>351576</v>
      </c>
      <c r="L48" s="2">
        <f t="shared" si="11"/>
        <v>351576</v>
      </c>
      <c r="M48" s="2">
        <f t="shared" si="11"/>
        <v>351576</v>
      </c>
      <c r="N48" s="2">
        <f t="shared" si="11"/>
        <v>351576</v>
      </c>
      <c r="O48" s="2">
        <f t="shared" si="11"/>
        <v>351576</v>
      </c>
      <c r="P48" s="2">
        <f t="shared" si="11"/>
        <v>351576</v>
      </c>
      <c r="Q48" s="2">
        <f t="shared" si="11"/>
        <v>351576</v>
      </c>
      <c r="AN48" s="46" t="s">
        <v>20</v>
      </c>
      <c r="AO48" s="47" t="s">
        <v>276</v>
      </c>
      <c r="AP48" s="48">
        <f>L2+(40*L4)</f>
        <v>41</v>
      </c>
    </row>
    <row r="49" spans="1:42" x14ac:dyDescent="0.2">
      <c r="A49" s="3" t="s">
        <v>262</v>
      </c>
      <c r="B49" s="14">
        <f>SUMSQ(B31,C31,D31,E31,F31,G31,H31,I31,I32,H32,G32,F32,E32,D32,C32,B32)</f>
        <v>351576</v>
      </c>
      <c r="C49" s="14">
        <f>SUMSQ(J31,K31,L31,M31,N31,O31,P31,Q31,Q32,P32,O32,N32,M32,L32,K32,J32)</f>
        <v>351576</v>
      </c>
      <c r="D49" s="14">
        <f>SUMSQ(B33,C33,D33,E33,F33,G33,H33,I33,I34,H34,G34,F34,E34,D34,C34,B34)</f>
        <v>351576</v>
      </c>
      <c r="E49" s="14">
        <f>SUMSQ(J33,K33,L33,M33,N33,O33,P33,Q33,Q34,P34,O34,N34,M34,L34,K34,J34)</f>
        <v>351576</v>
      </c>
      <c r="F49" s="14">
        <f>SUMSQ(B35,C35,D35,E35,F35,G35,H35,I35,I36,H36,G36,F36,E36,D36,C36,B36)</f>
        <v>351576</v>
      </c>
      <c r="G49" s="14">
        <f>SUMSQ(J35,K35,L35,M35,N35,O35,P35,Q35,Q36,P36,O36,N36,M36,L36,K36,J36)</f>
        <v>351576</v>
      </c>
      <c r="H49" s="14">
        <f>SUMSQ(B37,C37,D37,E37,F37,G37,H37,I37,I38,H38,G38,F38,E38,D38,C38,B38)</f>
        <v>351576</v>
      </c>
      <c r="I49" s="14">
        <f>SUMSQ(J37,K37,L37,M37,N37,O37,P37,Q37,Q38,P38,O38,N38,M38,L38,K38,J38)</f>
        <v>351576</v>
      </c>
      <c r="J49" s="14">
        <f>SUMSQ(B39,C39,D39,E39,F39,G39,H39,I39,I40,H40,G40,F40,E40,D40,C40,B40)</f>
        <v>351576</v>
      </c>
      <c r="K49" s="14">
        <f>SUMSQ(J39,K39,L39,M39,N39,O39,P39,Q39,Q40,P40,O40,N40,M40,L40,K40,J40)</f>
        <v>351576</v>
      </c>
      <c r="L49" s="14">
        <f>SUMSQ(B41,C41,D41,E41,F41,G41,H41,I41,I42,H42,G42,F42,E42,D42,C42,B42)</f>
        <v>351576</v>
      </c>
      <c r="M49" s="14">
        <f>SUMSQ(J41,K41,L41,M41,N41,O41,P41,Q41,Q42,P42,O42,N42,M42,L42,K42,J42)</f>
        <v>351576</v>
      </c>
      <c r="N49" s="14">
        <f>SUMSQ(B43,C43,D43,E43,F43,G43,H43,I43,I44,H44,G44,F44,E44,D44,C44,B44)</f>
        <v>351576</v>
      </c>
      <c r="O49" s="14">
        <f>SUMSQ(J43,K43,L43,M43,N43,O43,P43,Q43,Q44,P44,O44,N44,M44,L44,K44,J44)</f>
        <v>351576</v>
      </c>
      <c r="P49" s="14">
        <f>SUMSQ(B45,C45,D45,E45,F45,G45,H45,I45,I46,H46,G46,F46,E46,D46,C46,B46)</f>
        <v>351576</v>
      </c>
      <c r="Q49" s="14">
        <f>SUMSQ(J45,K45,L45,M45,N45,O45,P45,Q45,Q46,P46,O46,N46,M46,L46,K46,J46)</f>
        <v>351576</v>
      </c>
      <c r="V49" s="3" t="s">
        <v>3</v>
      </c>
      <c r="W49" s="173" t="s">
        <v>111</v>
      </c>
      <c r="X49" s="173" t="s">
        <v>90</v>
      </c>
      <c r="Y49" s="173" t="s">
        <v>238</v>
      </c>
      <c r="Z49" s="173" t="s">
        <v>215</v>
      </c>
      <c r="AA49" s="173" t="s">
        <v>60</v>
      </c>
      <c r="AB49" s="173" t="s">
        <v>16</v>
      </c>
      <c r="AC49" s="173" t="s">
        <v>187</v>
      </c>
      <c r="AD49" s="173" t="s">
        <v>141</v>
      </c>
      <c r="AE49" s="173" t="s">
        <v>32</v>
      </c>
      <c r="AF49" s="173" t="s">
        <v>44</v>
      </c>
      <c r="AG49" s="173" t="s">
        <v>157</v>
      </c>
      <c r="AH49" s="173" t="s">
        <v>172</v>
      </c>
      <c r="AI49" s="173" t="s">
        <v>75</v>
      </c>
      <c r="AJ49" s="173" t="s">
        <v>127</v>
      </c>
      <c r="AK49" s="173" t="s">
        <v>200</v>
      </c>
      <c r="AL49" s="173" t="s">
        <v>254</v>
      </c>
      <c r="AN49" s="46" t="s">
        <v>231</v>
      </c>
      <c r="AO49" s="47" t="s">
        <v>276</v>
      </c>
      <c r="AP49" s="48">
        <f>L2+(41*L4)</f>
        <v>42</v>
      </c>
    </row>
    <row r="50" spans="1:42" x14ac:dyDescent="0.2">
      <c r="A50" s="3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V50" s="3" t="s">
        <v>4</v>
      </c>
      <c r="W50" s="173" t="s">
        <v>11</v>
      </c>
      <c r="X50" s="173" t="s">
        <v>65</v>
      </c>
      <c r="Y50" s="173" t="s">
        <v>138</v>
      </c>
      <c r="Z50" s="173" t="s">
        <v>190</v>
      </c>
      <c r="AA50" s="173" t="s">
        <v>93</v>
      </c>
      <c r="AB50" s="173" t="s">
        <v>108</v>
      </c>
      <c r="AC50" s="173" t="s">
        <v>220</v>
      </c>
      <c r="AD50" s="173" t="s">
        <v>233</v>
      </c>
      <c r="AE50" s="173" t="s">
        <v>124</v>
      </c>
      <c r="AF50" s="173" t="s">
        <v>77</v>
      </c>
      <c r="AG50" s="173" t="s">
        <v>249</v>
      </c>
      <c r="AH50" s="173" t="s">
        <v>205</v>
      </c>
      <c r="AI50" s="173" t="s">
        <v>49</v>
      </c>
      <c r="AJ50" s="173" t="s">
        <v>27</v>
      </c>
      <c r="AK50" s="173" t="s">
        <v>175</v>
      </c>
      <c r="AL50" s="173" t="s">
        <v>154</v>
      </c>
      <c r="AN50" s="46" t="s">
        <v>133</v>
      </c>
      <c r="AO50" s="47" t="s">
        <v>276</v>
      </c>
      <c r="AP50" s="48">
        <f>L2+(42*L4)</f>
        <v>43</v>
      </c>
    </row>
    <row r="51" spans="1:42" x14ac:dyDescent="0.2">
      <c r="A51" s="3" t="s">
        <v>3</v>
      </c>
      <c r="B51" s="15">
        <f>B31</f>
        <v>240</v>
      </c>
      <c r="C51" s="15">
        <f>C32</f>
        <v>106</v>
      </c>
      <c r="D51" s="15">
        <f>D33</f>
        <v>88</v>
      </c>
      <c r="E51" s="15">
        <f>E34</f>
        <v>210</v>
      </c>
      <c r="F51" s="15">
        <f>F35</f>
        <v>156</v>
      </c>
      <c r="G51" s="15">
        <f>G36</f>
        <v>30</v>
      </c>
      <c r="H51" s="15">
        <f>H37</f>
        <v>36</v>
      </c>
      <c r="I51" s="15">
        <f>I38</f>
        <v>166</v>
      </c>
      <c r="J51" s="15">
        <f>J39</f>
        <v>129</v>
      </c>
      <c r="K51" s="15">
        <f>K40</f>
        <v>7</v>
      </c>
      <c r="L51" s="15">
        <f>L41</f>
        <v>57</v>
      </c>
      <c r="M51" s="15">
        <f>M42</f>
        <v>191</v>
      </c>
      <c r="N51" s="15">
        <f>N43</f>
        <v>245</v>
      </c>
      <c r="O51" s="15">
        <f>O44</f>
        <v>115</v>
      </c>
      <c r="P51" s="15">
        <f>P45</f>
        <v>77</v>
      </c>
      <c r="Q51" s="16">
        <f>Q46</f>
        <v>203</v>
      </c>
      <c r="R51" s="2">
        <f>SUM(B51:Q51)</f>
        <v>2056</v>
      </c>
      <c r="S51" s="2">
        <f>SUMSQ(B51:Q51)</f>
        <v>351576</v>
      </c>
      <c r="AN51" s="46" t="s">
        <v>110</v>
      </c>
      <c r="AO51" s="47" t="s">
        <v>276</v>
      </c>
      <c r="AP51" s="48">
        <f>L2+(43*L4)</f>
        <v>44</v>
      </c>
    </row>
    <row r="52" spans="1:42" x14ac:dyDescent="0.2">
      <c r="A52" s="3" t="s">
        <v>4</v>
      </c>
      <c r="B52" s="15">
        <f>B46</f>
        <v>54</v>
      </c>
      <c r="C52" s="15">
        <f>C45</f>
        <v>180</v>
      </c>
      <c r="D52" s="15">
        <f>D44</f>
        <v>142</v>
      </c>
      <c r="E52" s="15">
        <f>E43</f>
        <v>12</v>
      </c>
      <c r="F52" s="15">
        <f>F42</f>
        <v>66</v>
      </c>
      <c r="G52" s="15">
        <f>G41</f>
        <v>200</v>
      </c>
      <c r="H52" s="15">
        <f>H40</f>
        <v>250</v>
      </c>
      <c r="I52" s="15">
        <f>I39</f>
        <v>128</v>
      </c>
      <c r="J52" s="15">
        <f>J38</f>
        <v>91</v>
      </c>
      <c r="K52" s="15">
        <f>K37</f>
        <v>221</v>
      </c>
      <c r="L52" s="15">
        <f>L36</f>
        <v>227</v>
      </c>
      <c r="M52" s="15">
        <f>M35</f>
        <v>101</v>
      </c>
      <c r="N52" s="15">
        <f>N34</f>
        <v>47</v>
      </c>
      <c r="O52" s="15">
        <f>O33</f>
        <v>169</v>
      </c>
      <c r="P52" s="15">
        <f>P32</f>
        <v>151</v>
      </c>
      <c r="Q52" s="16">
        <f>Q31</f>
        <v>17</v>
      </c>
      <c r="R52" s="2">
        <f>SUM(B52:Q52)</f>
        <v>2056</v>
      </c>
      <c r="S52" s="2">
        <f>SUMSQ(B52:Q52)</f>
        <v>351576</v>
      </c>
      <c r="AN52" s="46" t="s">
        <v>171</v>
      </c>
      <c r="AO52" s="47" t="s">
        <v>276</v>
      </c>
      <c r="AP52" s="48">
        <f>L2+(44*L4)</f>
        <v>45</v>
      </c>
    </row>
    <row r="53" spans="1:42" x14ac:dyDescent="0.2">
      <c r="A53" s="3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AN53" s="46" t="s">
        <v>84</v>
      </c>
      <c r="AO53" s="47" t="s">
        <v>276</v>
      </c>
      <c r="AP53" s="48">
        <f>L2+(45*L4)</f>
        <v>46</v>
      </c>
    </row>
    <row r="54" spans="1:42" x14ac:dyDescent="0.2">
      <c r="A54" s="3" t="s">
        <v>260</v>
      </c>
      <c r="I54" s="62" t="s">
        <v>301</v>
      </c>
      <c r="R54" s="4" t="s">
        <v>0</v>
      </c>
      <c r="S54" s="4" t="s">
        <v>1</v>
      </c>
      <c r="T54" s="4" t="s">
        <v>2</v>
      </c>
      <c r="AD54" s="62" t="s">
        <v>298</v>
      </c>
      <c r="AN54" s="46" t="s">
        <v>49</v>
      </c>
      <c r="AO54" s="47" t="s">
        <v>276</v>
      </c>
      <c r="AP54" s="48">
        <f>L2+(46*L4)</f>
        <v>47</v>
      </c>
    </row>
    <row r="55" spans="1:42" x14ac:dyDescent="0.2">
      <c r="A55" s="1">
        <v>1</v>
      </c>
      <c r="B55" s="5">
        <v>226</v>
      </c>
      <c r="C55" s="6">
        <v>124</v>
      </c>
      <c r="D55" s="6">
        <v>203</v>
      </c>
      <c r="E55" s="6">
        <v>81</v>
      </c>
      <c r="F55" s="6">
        <v>41</v>
      </c>
      <c r="G55" s="6">
        <v>179</v>
      </c>
      <c r="H55" s="6">
        <v>4</v>
      </c>
      <c r="I55" s="6">
        <v>154</v>
      </c>
      <c r="J55" s="6">
        <v>103</v>
      </c>
      <c r="K55" s="6">
        <v>253</v>
      </c>
      <c r="L55" s="6">
        <v>78</v>
      </c>
      <c r="M55" s="6">
        <v>216</v>
      </c>
      <c r="N55" s="6">
        <v>176</v>
      </c>
      <c r="O55" s="6">
        <v>54</v>
      </c>
      <c r="P55" s="6">
        <v>133</v>
      </c>
      <c r="Q55" s="7">
        <v>31</v>
      </c>
      <c r="R55" s="2">
        <f>SUM(B55:Q55)</f>
        <v>2056</v>
      </c>
      <c r="S55" s="2">
        <f>SUMSQ(B55:Q55)</f>
        <v>351576</v>
      </c>
      <c r="T55" s="2">
        <f t="shared" ref="T55:T70" si="12">B55^3+C55^3+D55^3+E55^3+F55^3+G55^3+H55^3+I55^3+J55^3+K55^3+L55^3+M55^3+N55^3+O55^3+P55^3+Q55^3</f>
        <v>67634176</v>
      </c>
      <c r="V55" s="1">
        <v>1</v>
      </c>
      <c r="W55" s="176" t="s">
        <v>151</v>
      </c>
      <c r="X55" s="54" t="s">
        <v>82</v>
      </c>
      <c r="Y55" s="54" t="s">
        <v>254</v>
      </c>
      <c r="Z55" s="54" t="s">
        <v>42</v>
      </c>
      <c r="AA55" s="54" t="s">
        <v>20</v>
      </c>
      <c r="AB55" s="54" t="s">
        <v>213</v>
      </c>
      <c r="AC55" s="54" t="s">
        <v>105</v>
      </c>
      <c r="AD55" s="54" t="s">
        <v>191</v>
      </c>
      <c r="AE55" s="67" t="s">
        <v>74</v>
      </c>
      <c r="AF55" s="54" t="s">
        <v>160</v>
      </c>
      <c r="AG55" s="177" t="s">
        <v>51</v>
      </c>
      <c r="AH55" s="54" t="s">
        <v>245</v>
      </c>
      <c r="AI55" s="69" t="s">
        <v>222</v>
      </c>
      <c r="AJ55" s="54" t="s">
        <v>11</v>
      </c>
      <c r="AK55" s="159" t="s">
        <v>182</v>
      </c>
      <c r="AL55" s="55" t="s">
        <v>114</v>
      </c>
      <c r="AN55" s="46" t="s">
        <v>198</v>
      </c>
      <c r="AO55" s="47" t="s">
        <v>276</v>
      </c>
      <c r="AP55" s="48">
        <f>L2+(47*L4)</f>
        <v>48</v>
      </c>
    </row>
    <row r="56" spans="1:42" x14ac:dyDescent="0.2">
      <c r="A56" s="1">
        <v>2</v>
      </c>
      <c r="B56" s="8">
        <v>254</v>
      </c>
      <c r="C56" s="9">
        <v>104</v>
      </c>
      <c r="D56" s="9">
        <v>215</v>
      </c>
      <c r="E56" s="9">
        <v>77</v>
      </c>
      <c r="F56" s="9">
        <v>53</v>
      </c>
      <c r="G56" s="9">
        <v>175</v>
      </c>
      <c r="H56" s="9">
        <v>32</v>
      </c>
      <c r="I56" s="9">
        <v>134</v>
      </c>
      <c r="J56" s="9">
        <v>123</v>
      </c>
      <c r="K56" s="9">
        <v>225</v>
      </c>
      <c r="L56" s="9">
        <v>82</v>
      </c>
      <c r="M56" s="9">
        <v>204</v>
      </c>
      <c r="N56" s="9">
        <v>180</v>
      </c>
      <c r="O56" s="9">
        <v>42</v>
      </c>
      <c r="P56" s="9">
        <v>153</v>
      </c>
      <c r="Q56" s="10">
        <v>3</v>
      </c>
      <c r="R56" s="2">
        <f t="shared" ref="R56:R70" si="13">SUM(B56:Q56)</f>
        <v>2056</v>
      </c>
      <c r="S56" s="2">
        <f t="shared" ref="S56:S68" si="14">SUMSQ(B56:Q56)</f>
        <v>351576</v>
      </c>
      <c r="T56" s="2">
        <f t="shared" si="12"/>
        <v>67634176</v>
      </c>
      <c r="V56" s="1">
        <v>2</v>
      </c>
      <c r="W56" s="56" t="s">
        <v>119</v>
      </c>
      <c r="X56" s="174" t="s">
        <v>178</v>
      </c>
      <c r="Y56" s="57" t="s">
        <v>34</v>
      </c>
      <c r="Z56" s="57" t="s">
        <v>200</v>
      </c>
      <c r="AA56" s="57" t="s">
        <v>240</v>
      </c>
      <c r="AB56" s="57" t="s">
        <v>56</v>
      </c>
      <c r="AC56" s="57" t="s">
        <v>137</v>
      </c>
      <c r="AD56" s="57" t="s">
        <v>96</v>
      </c>
      <c r="AE56" s="57" t="s">
        <v>169</v>
      </c>
      <c r="AF56" s="72" t="s">
        <v>128</v>
      </c>
      <c r="AG56" s="57" t="s">
        <v>208</v>
      </c>
      <c r="AH56" s="175" t="s">
        <v>25</v>
      </c>
      <c r="AI56" s="57" t="s">
        <v>65</v>
      </c>
      <c r="AJ56" s="74" t="s">
        <v>231</v>
      </c>
      <c r="AK56" s="57" t="s">
        <v>87</v>
      </c>
      <c r="AL56" s="160" t="s">
        <v>146</v>
      </c>
      <c r="AN56" s="46" t="s">
        <v>3</v>
      </c>
      <c r="AO56" s="47" t="s">
        <v>276</v>
      </c>
      <c r="AP56" s="48">
        <f>L2+(48*L4)</f>
        <v>49</v>
      </c>
    </row>
    <row r="57" spans="1:42" x14ac:dyDescent="0.2">
      <c r="A57" s="1">
        <v>3</v>
      </c>
      <c r="B57" s="8">
        <v>115</v>
      </c>
      <c r="C57" s="9">
        <v>233</v>
      </c>
      <c r="D57" s="9">
        <v>90</v>
      </c>
      <c r="E57" s="9">
        <v>196</v>
      </c>
      <c r="F57" s="9">
        <v>188</v>
      </c>
      <c r="G57" s="9">
        <v>34</v>
      </c>
      <c r="H57" s="9">
        <v>145</v>
      </c>
      <c r="I57" s="9">
        <v>11</v>
      </c>
      <c r="J57" s="9">
        <v>246</v>
      </c>
      <c r="K57" s="9">
        <v>112</v>
      </c>
      <c r="L57" s="9">
        <v>223</v>
      </c>
      <c r="M57" s="9">
        <v>69</v>
      </c>
      <c r="N57" s="9">
        <v>61</v>
      </c>
      <c r="O57" s="9">
        <v>167</v>
      </c>
      <c r="P57" s="9">
        <v>24</v>
      </c>
      <c r="Q57" s="10">
        <v>142</v>
      </c>
      <c r="R57" s="2">
        <f t="shared" si="13"/>
        <v>2056</v>
      </c>
      <c r="S57" s="2">
        <f t="shared" si="14"/>
        <v>351576</v>
      </c>
      <c r="T57" s="2">
        <f t="shared" si="12"/>
        <v>67634176</v>
      </c>
      <c r="V57" s="1">
        <v>3</v>
      </c>
      <c r="W57" s="56" t="s">
        <v>127</v>
      </c>
      <c r="X57" s="57" t="s">
        <v>170</v>
      </c>
      <c r="Y57" s="174" t="s">
        <v>26</v>
      </c>
      <c r="Z57" s="57" t="s">
        <v>207</v>
      </c>
      <c r="AA57" s="57" t="s">
        <v>232</v>
      </c>
      <c r="AB57" s="57" t="s">
        <v>64</v>
      </c>
      <c r="AC57" s="57" t="s">
        <v>145</v>
      </c>
      <c r="AD57" s="57" t="s">
        <v>88</v>
      </c>
      <c r="AE57" s="175" t="s">
        <v>177</v>
      </c>
      <c r="AF57" s="57" t="s">
        <v>120</v>
      </c>
      <c r="AG57" s="72" t="s">
        <v>201</v>
      </c>
      <c r="AH57" s="57" t="s">
        <v>33</v>
      </c>
      <c r="AI57" s="157" t="s">
        <v>57</v>
      </c>
      <c r="AJ57" s="57" t="s">
        <v>239</v>
      </c>
      <c r="AK57" s="74" t="s">
        <v>95</v>
      </c>
      <c r="AL57" s="58" t="s">
        <v>138</v>
      </c>
      <c r="AN57" s="46" t="s">
        <v>4</v>
      </c>
      <c r="AO57" s="47" t="s">
        <v>276</v>
      </c>
      <c r="AP57" s="48">
        <f>L2+(49*L4)</f>
        <v>50</v>
      </c>
    </row>
    <row r="58" spans="1:42" x14ac:dyDescent="0.2">
      <c r="A58" s="1">
        <v>4</v>
      </c>
      <c r="B58" s="8">
        <v>111</v>
      </c>
      <c r="C58" s="9">
        <v>245</v>
      </c>
      <c r="D58" s="9">
        <v>70</v>
      </c>
      <c r="E58" s="9">
        <v>224</v>
      </c>
      <c r="F58" s="9">
        <v>168</v>
      </c>
      <c r="G58" s="9">
        <v>62</v>
      </c>
      <c r="H58" s="9">
        <v>141</v>
      </c>
      <c r="I58" s="9">
        <v>23</v>
      </c>
      <c r="J58" s="9">
        <v>234</v>
      </c>
      <c r="K58" s="9">
        <v>116</v>
      </c>
      <c r="L58" s="9">
        <v>195</v>
      </c>
      <c r="M58" s="9">
        <v>89</v>
      </c>
      <c r="N58" s="9">
        <v>33</v>
      </c>
      <c r="O58" s="9">
        <v>187</v>
      </c>
      <c r="P58" s="9">
        <v>12</v>
      </c>
      <c r="Q58" s="10">
        <v>146</v>
      </c>
      <c r="R58" s="2">
        <f t="shared" si="13"/>
        <v>2056</v>
      </c>
      <c r="S58" s="2">
        <f t="shared" si="14"/>
        <v>351576</v>
      </c>
      <c r="T58" s="2">
        <f t="shared" si="12"/>
        <v>67634176</v>
      </c>
      <c r="V58" s="1">
        <v>4</v>
      </c>
      <c r="W58" s="56" t="s">
        <v>159</v>
      </c>
      <c r="X58" s="57" t="s">
        <v>75</v>
      </c>
      <c r="Y58" s="57" t="s">
        <v>246</v>
      </c>
      <c r="Z58" s="174" t="s">
        <v>50</v>
      </c>
      <c r="AA58" s="57" t="s">
        <v>12</v>
      </c>
      <c r="AB58" s="57" t="s">
        <v>221</v>
      </c>
      <c r="AC58" s="57" t="s">
        <v>113</v>
      </c>
      <c r="AD58" s="57" t="s">
        <v>183</v>
      </c>
      <c r="AE58" s="57" t="s">
        <v>81</v>
      </c>
      <c r="AF58" s="175" t="s">
        <v>152</v>
      </c>
      <c r="AG58" s="57" t="s">
        <v>43</v>
      </c>
      <c r="AH58" s="72" t="s">
        <v>253</v>
      </c>
      <c r="AI58" s="57" t="s">
        <v>214</v>
      </c>
      <c r="AJ58" s="157" t="s">
        <v>19</v>
      </c>
      <c r="AK58" s="57" t="s">
        <v>190</v>
      </c>
      <c r="AL58" s="77" t="s">
        <v>106</v>
      </c>
      <c r="AN58" s="46" t="s">
        <v>5</v>
      </c>
      <c r="AO58" s="47" t="s">
        <v>276</v>
      </c>
      <c r="AP58" s="48">
        <f>L2+(50*L4)</f>
        <v>51</v>
      </c>
    </row>
    <row r="59" spans="1:42" x14ac:dyDescent="0.2">
      <c r="A59" s="1">
        <v>5</v>
      </c>
      <c r="B59" s="8">
        <v>93</v>
      </c>
      <c r="C59" s="9">
        <v>199</v>
      </c>
      <c r="D59" s="9">
        <v>120</v>
      </c>
      <c r="E59" s="9">
        <v>238</v>
      </c>
      <c r="F59" s="9">
        <v>150</v>
      </c>
      <c r="G59" s="9">
        <v>16</v>
      </c>
      <c r="H59" s="9">
        <v>191</v>
      </c>
      <c r="I59" s="9">
        <v>37</v>
      </c>
      <c r="J59" s="9">
        <v>220</v>
      </c>
      <c r="K59" s="9">
        <v>66</v>
      </c>
      <c r="L59" s="9">
        <v>241</v>
      </c>
      <c r="M59" s="9">
        <v>107</v>
      </c>
      <c r="N59" s="9">
        <v>19</v>
      </c>
      <c r="O59" s="9">
        <v>137</v>
      </c>
      <c r="P59" s="9">
        <v>58</v>
      </c>
      <c r="Q59" s="10">
        <v>164</v>
      </c>
      <c r="R59" s="2">
        <f t="shared" si="13"/>
        <v>2056</v>
      </c>
      <c r="S59" s="2">
        <f t="shared" si="14"/>
        <v>351576</v>
      </c>
      <c r="T59" s="2">
        <f t="shared" si="12"/>
        <v>67634176</v>
      </c>
      <c r="V59" s="1">
        <v>5</v>
      </c>
      <c r="W59" s="56" t="s">
        <v>86</v>
      </c>
      <c r="X59" s="57" t="s">
        <v>147</v>
      </c>
      <c r="Y59" s="57" t="s">
        <v>62</v>
      </c>
      <c r="Z59" s="57" t="s">
        <v>234</v>
      </c>
      <c r="AA59" s="174" t="s">
        <v>209</v>
      </c>
      <c r="AB59" s="57" t="s">
        <v>24</v>
      </c>
      <c r="AC59" s="57" t="s">
        <v>172</v>
      </c>
      <c r="AD59" s="57" t="s">
        <v>125</v>
      </c>
      <c r="AE59" s="74" t="s">
        <v>140</v>
      </c>
      <c r="AF59" s="57" t="s">
        <v>93</v>
      </c>
      <c r="AG59" s="157" t="s">
        <v>241</v>
      </c>
      <c r="AH59" s="57" t="s">
        <v>55</v>
      </c>
      <c r="AI59" s="72" t="s">
        <v>31</v>
      </c>
      <c r="AJ59" s="57" t="s">
        <v>203</v>
      </c>
      <c r="AK59" s="175" t="s">
        <v>118</v>
      </c>
      <c r="AL59" s="58" t="s">
        <v>179</v>
      </c>
      <c r="AN59" s="46" t="s">
        <v>6</v>
      </c>
      <c r="AO59" s="47" t="s">
        <v>276</v>
      </c>
      <c r="AP59" s="48">
        <f>L2+(51*L4)</f>
        <v>52</v>
      </c>
    </row>
    <row r="60" spans="1:42" x14ac:dyDescent="0.2">
      <c r="A60" s="1">
        <v>6</v>
      </c>
      <c r="B60" s="8">
        <v>65</v>
      </c>
      <c r="C60" s="9">
        <v>219</v>
      </c>
      <c r="D60" s="9">
        <v>108</v>
      </c>
      <c r="E60" s="9">
        <v>242</v>
      </c>
      <c r="F60" s="9">
        <v>138</v>
      </c>
      <c r="G60" s="9">
        <v>20</v>
      </c>
      <c r="H60" s="9">
        <v>163</v>
      </c>
      <c r="I60" s="9">
        <v>57</v>
      </c>
      <c r="J60" s="9">
        <v>200</v>
      </c>
      <c r="K60" s="9">
        <v>94</v>
      </c>
      <c r="L60" s="9">
        <v>237</v>
      </c>
      <c r="M60" s="9">
        <v>119</v>
      </c>
      <c r="N60" s="9">
        <v>15</v>
      </c>
      <c r="O60" s="9">
        <v>149</v>
      </c>
      <c r="P60" s="9">
        <v>38</v>
      </c>
      <c r="Q60" s="10">
        <v>192</v>
      </c>
      <c r="R60" s="2">
        <f t="shared" si="13"/>
        <v>2056</v>
      </c>
      <c r="S60" s="2">
        <f t="shared" si="14"/>
        <v>351576</v>
      </c>
      <c r="T60" s="2">
        <f t="shared" si="12"/>
        <v>67634176</v>
      </c>
      <c r="V60" s="1">
        <v>6</v>
      </c>
      <c r="W60" s="56" t="s">
        <v>181</v>
      </c>
      <c r="X60" s="57" t="s">
        <v>115</v>
      </c>
      <c r="Y60" s="57" t="s">
        <v>219</v>
      </c>
      <c r="Z60" s="57" t="s">
        <v>14</v>
      </c>
      <c r="AA60" s="57" t="s">
        <v>52</v>
      </c>
      <c r="AB60" s="174" t="s">
        <v>244</v>
      </c>
      <c r="AC60" s="57" t="s">
        <v>76</v>
      </c>
      <c r="AD60" s="57" t="s">
        <v>157</v>
      </c>
      <c r="AE60" s="57" t="s">
        <v>108</v>
      </c>
      <c r="AF60" s="74" t="s">
        <v>188</v>
      </c>
      <c r="AG60" s="57" t="s">
        <v>21</v>
      </c>
      <c r="AH60" s="157" t="s">
        <v>212</v>
      </c>
      <c r="AI60" s="57" t="s">
        <v>251</v>
      </c>
      <c r="AJ60" s="72" t="s">
        <v>45</v>
      </c>
      <c r="AK60" s="57" t="s">
        <v>150</v>
      </c>
      <c r="AL60" s="178" t="s">
        <v>83</v>
      </c>
      <c r="AN60" s="46" t="s">
        <v>240</v>
      </c>
      <c r="AO60" s="47" t="s">
        <v>276</v>
      </c>
      <c r="AP60" s="48">
        <f>L2+(52*L4)</f>
        <v>53</v>
      </c>
    </row>
    <row r="61" spans="1:42" x14ac:dyDescent="0.2">
      <c r="A61" s="1">
        <v>7</v>
      </c>
      <c r="B61" s="8">
        <v>208</v>
      </c>
      <c r="C61" s="9">
        <v>86</v>
      </c>
      <c r="D61" s="9">
        <v>229</v>
      </c>
      <c r="E61" s="9">
        <v>127</v>
      </c>
      <c r="F61" s="9">
        <v>7</v>
      </c>
      <c r="G61" s="9">
        <v>157</v>
      </c>
      <c r="H61" s="9">
        <v>46</v>
      </c>
      <c r="I61" s="9">
        <v>184</v>
      </c>
      <c r="J61" s="9">
        <v>73</v>
      </c>
      <c r="K61" s="9">
        <v>211</v>
      </c>
      <c r="L61" s="9">
        <v>100</v>
      </c>
      <c r="M61" s="9">
        <v>250</v>
      </c>
      <c r="N61" s="9">
        <v>130</v>
      </c>
      <c r="O61" s="9">
        <v>28</v>
      </c>
      <c r="P61" s="9">
        <v>171</v>
      </c>
      <c r="Q61" s="10">
        <v>49</v>
      </c>
      <c r="R61" s="2">
        <f t="shared" si="13"/>
        <v>2056</v>
      </c>
      <c r="S61" s="2">
        <f t="shared" si="14"/>
        <v>351576</v>
      </c>
      <c r="T61" s="2">
        <f t="shared" si="12"/>
        <v>67634176</v>
      </c>
      <c r="V61" s="1">
        <v>7</v>
      </c>
      <c r="W61" s="56" t="s">
        <v>189</v>
      </c>
      <c r="X61" s="57" t="s">
        <v>107</v>
      </c>
      <c r="Y61" s="57" t="s">
        <v>211</v>
      </c>
      <c r="Z61" s="57" t="s">
        <v>22</v>
      </c>
      <c r="AA61" s="57" t="s">
        <v>44</v>
      </c>
      <c r="AB61" s="57" t="s">
        <v>252</v>
      </c>
      <c r="AC61" s="174" t="s">
        <v>84</v>
      </c>
      <c r="AD61" s="57" t="s">
        <v>149</v>
      </c>
      <c r="AE61" s="157" t="s">
        <v>116</v>
      </c>
      <c r="AF61" s="57" t="s">
        <v>180</v>
      </c>
      <c r="AG61" s="74" t="s">
        <v>13</v>
      </c>
      <c r="AH61" s="57" t="s">
        <v>220</v>
      </c>
      <c r="AI61" s="175" t="s">
        <v>243</v>
      </c>
      <c r="AJ61" s="57" t="s">
        <v>53</v>
      </c>
      <c r="AK61" s="72" t="s">
        <v>158</v>
      </c>
      <c r="AL61" s="58" t="s">
        <v>3</v>
      </c>
      <c r="AN61" s="46" t="s">
        <v>11</v>
      </c>
      <c r="AO61" s="47" t="s">
        <v>276</v>
      </c>
      <c r="AP61" s="48">
        <f>L2+(53*L4)</f>
        <v>54</v>
      </c>
    </row>
    <row r="62" spans="1:42" x14ac:dyDescent="0.2">
      <c r="A62" s="1">
        <v>8</v>
      </c>
      <c r="B62" s="8">
        <v>212</v>
      </c>
      <c r="C62" s="9">
        <v>74</v>
      </c>
      <c r="D62" s="9">
        <v>249</v>
      </c>
      <c r="E62" s="9">
        <v>99</v>
      </c>
      <c r="F62" s="9">
        <v>27</v>
      </c>
      <c r="G62" s="9">
        <v>129</v>
      </c>
      <c r="H62" s="9">
        <v>50</v>
      </c>
      <c r="I62" s="9">
        <v>172</v>
      </c>
      <c r="J62" s="9">
        <v>85</v>
      </c>
      <c r="K62" s="9">
        <v>207</v>
      </c>
      <c r="L62" s="9">
        <v>128</v>
      </c>
      <c r="M62" s="9">
        <v>230</v>
      </c>
      <c r="N62" s="9">
        <v>158</v>
      </c>
      <c r="O62" s="9">
        <v>8</v>
      </c>
      <c r="P62" s="9">
        <v>183</v>
      </c>
      <c r="Q62" s="10">
        <v>45</v>
      </c>
      <c r="R62" s="2">
        <f t="shared" si="13"/>
        <v>2056</v>
      </c>
      <c r="S62" s="2">
        <f t="shared" si="14"/>
        <v>351576</v>
      </c>
      <c r="T62" s="2">
        <f t="shared" si="12"/>
        <v>67634176</v>
      </c>
      <c r="V62" s="1">
        <v>8</v>
      </c>
      <c r="W62" s="56" t="s">
        <v>94</v>
      </c>
      <c r="X62" s="57" t="s">
        <v>139</v>
      </c>
      <c r="Y62" s="57" t="s">
        <v>54</v>
      </c>
      <c r="Z62" s="57" t="s">
        <v>242</v>
      </c>
      <c r="AA62" s="57" t="s">
        <v>202</v>
      </c>
      <c r="AB62" s="57" t="s">
        <v>32</v>
      </c>
      <c r="AC62" s="57" t="s">
        <v>4</v>
      </c>
      <c r="AD62" s="174" t="s">
        <v>117</v>
      </c>
      <c r="AE62" s="57" t="s">
        <v>148</v>
      </c>
      <c r="AF62" s="157" t="s">
        <v>85</v>
      </c>
      <c r="AG62" s="57" t="s">
        <v>233</v>
      </c>
      <c r="AH62" s="74" t="s">
        <v>63</v>
      </c>
      <c r="AI62" s="57" t="s">
        <v>23</v>
      </c>
      <c r="AJ62" s="175" t="s">
        <v>210</v>
      </c>
      <c r="AK62" s="57" t="s">
        <v>126</v>
      </c>
      <c r="AL62" s="79" t="s">
        <v>171</v>
      </c>
      <c r="AN62" s="46" t="s">
        <v>101</v>
      </c>
      <c r="AO62" s="47" t="s">
        <v>276</v>
      </c>
      <c r="AP62" s="48">
        <f>L2+(54*L4)</f>
        <v>55</v>
      </c>
    </row>
    <row r="63" spans="1:42" x14ac:dyDescent="0.2">
      <c r="A63" s="1">
        <v>9</v>
      </c>
      <c r="B63" s="8">
        <v>10</v>
      </c>
      <c r="C63" s="9">
        <v>148</v>
      </c>
      <c r="D63" s="9">
        <v>35</v>
      </c>
      <c r="E63" s="9">
        <v>185</v>
      </c>
      <c r="F63" s="9">
        <v>193</v>
      </c>
      <c r="G63" s="9">
        <v>91</v>
      </c>
      <c r="H63" s="9">
        <v>236</v>
      </c>
      <c r="I63" s="9">
        <v>114</v>
      </c>
      <c r="J63" s="9">
        <v>143</v>
      </c>
      <c r="K63" s="9">
        <v>21</v>
      </c>
      <c r="L63" s="9">
        <v>166</v>
      </c>
      <c r="M63" s="9">
        <v>64</v>
      </c>
      <c r="N63" s="9">
        <v>72</v>
      </c>
      <c r="O63" s="9">
        <v>222</v>
      </c>
      <c r="P63" s="9">
        <v>109</v>
      </c>
      <c r="Q63" s="10">
        <v>247</v>
      </c>
      <c r="R63" s="2">
        <f t="shared" si="13"/>
        <v>2056</v>
      </c>
      <c r="S63" s="2">
        <f t="shared" si="14"/>
        <v>351576</v>
      </c>
      <c r="T63" s="2">
        <f t="shared" si="12"/>
        <v>67634176</v>
      </c>
      <c r="V63" s="1">
        <v>9</v>
      </c>
      <c r="W63" s="80" t="s">
        <v>61</v>
      </c>
      <c r="X63" s="57" t="s">
        <v>235</v>
      </c>
      <c r="Y63" s="175" t="s">
        <v>99</v>
      </c>
      <c r="Z63" s="57" t="s">
        <v>134</v>
      </c>
      <c r="AA63" s="74" t="s">
        <v>173</v>
      </c>
      <c r="AB63" s="57" t="s">
        <v>124</v>
      </c>
      <c r="AC63" s="157" t="s">
        <v>197</v>
      </c>
      <c r="AD63" s="57" t="s">
        <v>37</v>
      </c>
      <c r="AE63" s="174" t="s">
        <v>228</v>
      </c>
      <c r="AF63" s="57" t="s">
        <v>68</v>
      </c>
      <c r="AG63" s="57" t="s">
        <v>141</v>
      </c>
      <c r="AH63" s="57" t="s">
        <v>92</v>
      </c>
      <c r="AI63" s="57" t="s">
        <v>131</v>
      </c>
      <c r="AJ63" s="57" t="s">
        <v>166</v>
      </c>
      <c r="AK63" s="57" t="s">
        <v>30</v>
      </c>
      <c r="AL63" s="58" t="s">
        <v>204</v>
      </c>
      <c r="AN63" s="46" t="s">
        <v>142</v>
      </c>
      <c r="AO63" s="47" t="s">
        <v>276</v>
      </c>
      <c r="AP63" s="48">
        <f>L2+(55*L4)</f>
        <v>56</v>
      </c>
    </row>
    <row r="64" spans="1:42" x14ac:dyDescent="0.2">
      <c r="A64" s="1">
        <v>10</v>
      </c>
      <c r="B64" s="8">
        <v>22</v>
      </c>
      <c r="C64" s="9">
        <v>144</v>
      </c>
      <c r="D64" s="9">
        <v>63</v>
      </c>
      <c r="E64" s="9">
        <v>165</v>
      </c>
      <c r="F64" s="9">
        <v>221</v>
      </c>
      <c r="G64" s="9">
        <v>71</v>
      </c>
      <c r="H64" s="9">
        <v>248</v>
      </c>
      <c r="I64" s="9">
        <v>110</v>
      </c>
      <c r="J64" s="9">
        <v>147</v>
      </c>
      <c r="K64" s="9">
        <v>9</v>
      </c>
      <c r="L64" s="9">
        <v>186</v>
      </c>
      <c r="M64" s="9">
        <v>36</v>
      </c>
      <c r="N64" s="9">
        <v>92</v>
      </c>
      <c r="O64" s="9">
        <v>194</v>
      </c>
      <c r="P64" s="9">
        <v>113</v>
      </c>
      <c r="Q64" s="10">
        <v>235</v>
      </c>
      <c r="R64" s="2">
        <f t="shared" si="13"/>
        <v>2056</v>
      </c>
      <c r="S64" s="2">
        <f t="shared" si="14"/>
        <v>351576</v>
      </c>
      <c r="T64" s="2">
        <f t="shared" si="12"/>
        <v>67634176</v>
      </c>
      <c r="V64" s="1">
        <v>10</v>
      </c>
      <c r="W64" s="56" t="s">
        <v>218</v>
      </c>
      <c r="X64" s="72" t="s">
        <v>15</v>
      </c>
      <c r="Y64" s="57" t="s">
        <v>194</v>
      </c>
      <c r="Z64" s="175" t="s">
        <v>102</v>
      </c>
      <c r="AA64" s="57" t="s">
        <v>77</v>
      </c>
      <c r="AB64" s="74" t="s">
        <v>156</v>
      </c>
      <c r="AC64" s="57" t="s">
        <v>40</v>
      </c>
      <c r="AD64" s="157" t="s">
        <v>257</v>
      </c>
      <c r="AE64" s="57" t="s">
        <v>8</v>
      </c>
      <c r="AF64" s="174" t="s">
        <v>225</v>
      </c>
      <c r="AG64" s="57" t="s">
        <v>109</v>
      </c>
      <c r="AH64" s="57" t="s">
        <v>187</v>
      </c>
      <c r="AI64" s="57" t="s">
        <v>163</v>
      </c>
      <c r="AJ64" s="57" t="s">
        <v>71</v>
      </c>
      <c r="AK64" s="57" t="s">
        <v>250</v>
      </c>
      <c r="AL64" s="58" t="s">
        <v>46</v>
      </c>
      <c r="AN64" s="46" t="s">
        <v>157</v>
      </c>
      <c r="AO64" s="47" t="s">
        <v>276</v>
      </c>
      <c r="AP64" s="48">
        <f>L2+(56*L4)</f>
        <v>57</v>
      </c>
    </row>
    <row r="65" spans="1:42" x14ac:dyDescent="0.2">
      <c r="A65" s="1">
        <v>11</v>
      </c>
      <c r="B65" s="8">
        <v>155</v>
      </c>
      <c r="C65" s="9">
        <v>1</v>
      </c>
      <c r="D65" s="9">
        <v>178</v>
      </c>
      <c r="E65" s="9">
        <v>44</v>
      </c>
      <c r="F65" s="9">
        <v>84</v>
      </c>
      <c r="G65" s="9">
        <v>202</v>
      </c>
      <c r="H65" s="9">
        <v>121</v>
      </c>
      <c r="I65" s="9">
        <v>227</v>
      </c>
      <c r="J65" s="9">
        <v>30</v>
      </c>
      <c r="K65" s="9">
        <v>136</v>
      </c>
      <c r="L65" s="9">
        <v>55</v>
      </c>
      <c r="M65" s="9">
        <v>173</v>
      </c>
      <c r="N65" s="9">
        <v>213</v>
      </c>
      <c r="O65" s="9">
        <v>79</v>
      </c>
      <c r="P65" s="9">
        <v>256</v>
      </c>
      <c r="Q65" s="10">
        <v>102</v>
      </c>
      <c r="R65" s="2">
        <f t="shared" si="13"/>
        <v>2056</v>
      </c>
      <c r="S65" s="2">
        <f t="shared" si="14"/>
        <v>351576</v>
      </c>
      <c r="T65" s="2">
        <f t="shared" si="12"/>
        <v>67634176</v>
      </c>
      <c r="V65" s="1">
        <v>11</v>
      </c>
      <c r="W65" s="179" t="s">
        <v>226</v>
      </c>
      <c r="X65" s="57" t="s">
        <v>7</v>
      </c>
      <c r="Y65" s="72" t="s">
        <v>186</v>
      </c>
      <c r="Z65" s="57" t="s">
        <v>110</v>
      </c>
      <c r="AA65" s="157" t="s">
        <v>70</v>
      </c>
      <c r="AB65" s="57" t="s">
        <v>164</v>
      </c>
      <c r="AC65" s="74" t="s">
        <v>47</v>
      </c>
      <c r="AD65" s="57" t="s">
        <v>249</v>
      </c>
      <c r="AE65" s="57" t="s">
        <v>16</v>
      </c>
      <c r="AF65" s="57" t="s">
        <v>217</v>
      </c>
      <c r="AG65" s="174" t="s">
        <v>101</v>
      </c>
      <c r="AH65" s="57" t="s">
        <v>195</v>
      </c>
      <c r="AI65" s="57" t="s">
        <v>155</v>
      </c>
      <c r="AJ65" s="57" t="s">
        <v>78</v>
      </c>
      <c r="AK65" s="57" t="s">
        <v>258</v>
      </c>
      <c r="AL65" s="58" t="s">
        <v>39</v>
      </c>
      <c r="AN65" s="46" t="s">
        <v>118</v>
      </c>
      <c r="AO65" s="47" t="s">
        <v>276</v>
      </c>
      <c r="AP65" s="48">
        <f>L2+(57*L4)</f>
        <v>58</v>
      </c>
    </row>
    <row r="66" spans="1:42" x14ac:dyDescent="0.2">
      <c r="A66" s="1">
        <v>12</v>
      </c>
      <c r="B66" s="8">
        <v>135</v>
      </c>
      <c r="C66" s="9">
        <v>29</v>
      </c>
      <c r="D66" s="9">
        <v>174</v>
      </c>
      <c r="E66" s="9">
        <v>56</v>
      </c>
      <c r="F66" s="9">
        <v>80</v>
      </c>
      <c r="G66" s="9">
        <v>214</v>
      </c>
      <c r="H66" s="9">
        <v>101</v>
      </c>
      <c r="I66" s="9">
        <v>255</v>
      </c>
      <c r="J66" s="9">
        <v>2</v>
      </c>
      <c r="K66" s="9">
        <v>156</v>
      </c>
      <c r="L66" s="9">
        <v>43</v>
      </c>
      <c r="M66" s="9">
        <v>177</v>
      </c>
      <c r="N66" s="9">
        <v>201</v>
      </c>
      <c r="O66" s="9">
        <v>83</v>
      </c>
      <c r="P66" s="9">
        <v>228</v>
      </c>
      <c r="Q66" s="10">
        <v>122</v>
      </c>
      <c r="R66" s="2">
        <f t="shared" si="13"/>
        <v>2056</v>
      </c>
      <c r="S66" s="2">
        <f t="shared" si="14"/>
        <v>351576</v>
      </c>
      <c r="T66" s="2">
        <f t="shared" si="12"/>
        <v>67634176</v>
      </c>
      <c r="V66" s="1">
        <v>12</v>
      </c>
      <c r="W66" s="56" t="s">
        <v>69</v>
      </c>
      <c r="X66" s="175" t="s">
        <v>227</v>
      </c>
      <c r="Y66" s="57" t="s">
        <v>91</v>
      </c>
      <c r="Z66" s="72" t="s">
        <v>142</v>
      </c>
      <c r="AA66" s="57" t="s">
        <v>165</v>
      </c>
      <c r="AB66" s="157" t="s">
        <v>132</v>
      </c>
      <c r="AC66" s="57" t="s">
        <v>205</v>
      </c>
      <c r="AD66" s="74" t="s">
        <v>29</v>
      </c>
      <c r="AE66" s="57" t="s">
        <v>236</v>
      </c>
      <c r="AF66" s="57" t="s">
        <v>60</v>
      </c>
      <c r="AG66" s="57" t="s">
        <v>133</v>
      </c>
      <c r="AH66" s="174" t="s">
        <v>100</v>
      </c>
      <c r="AI66" s="57" t="s">
        <v>123</v>
      </c>
      <c r="AJ66" s="57" t="s">
        <v>174</v>
      </c>
      <c r="AK66" s="57" t="s">
        <v>38</v>
      </c>
      <c r="AL66" s="58" t="s">
        <v>196</v>
      </c>
      <c r="AN66" s="46" t="s">
        <v>28</v>
      </c>
      <c r="AO66" s="47" t="s">
        <v>276</v>
      </c>
      <c r="AP66" s="48">
        <f>L2+(58*L4)</f>
        <v>59</v>
      </c>
    </row>
    <row r="67" spans="1:42" x14ac:dyDescent="0.2">
      <c r="A67" s="1">
        <v>13</v>
      </c>
      <c r="B67" s="8">
        <v>181</v>
      </c>
      <c r="C67" s="9">
        <v>47</v>
      </c>
      <c r="D67" s="9">
        <v>160</v>
      </c>
      <c r="E67" s="9">
        <v>6</v>
      </c>
      <c r="F67" s="9">
        <v>126</v>
      </c>
      <c r="G67" s="9">
        <v>232</v>
      </c>
      <c r="H67" s="9">
        <v>87</v>
      </c>
      <c r="I67" s="9">
        <v>205</v>
      </c>
      <c r="J67" s="9">
        <v>52</v>
      </c>
      <c r="K67" s="9">
        <v>170</v>
      </c>
      <c r="L67" s="9">
        <v>25</v>
      </c>
      <c r="M67" s="9">
        <v>131</v>
      </c>
      <c r="N67" s="9">
        <v>251</v>
      </c>
      <c r="O67" s="9">
        <v>97</v>
      </c>
      <c r="P67" s="9">
        <v>210</v>
      </c>
      <c r="Q67" s="10">
        <v>76</v>
      </c>
      <c r="R67" s="2">
        <f t="shared" si="13"/>
        <v>2056</v>
      </c>
      <c r="S67" s="2">
        <f t="shared" si="14"/>
        <v>351576</v>
      </c>
      <c r="T67" s="2">
        <f t="shared" si="12"/>
        <v>67634176</v>
      </c>
      <c r="V67" s="1">
        <v>13</v>
      </c>
      <c r="W67" s="82" t="s">
        <v>247</v>
      </c>
      <c r="X67" s="57" t="s">
        <v>49</v>
      </c>
      <c r="Y67" s="157" t="s">
        <v>162</v>
      </c>
      <c r="Z67" s="57" t="s">
        <v>72</v>
      </c>
      <c r="AA67" s="72" t="s">
        <v>112</v>
      </c>
      <c r="AB67" s="57" t="s">
        <v>184</v>
      </c>
      <c r="AC67" s="175" t="s">
        <v>9</v>
      </c>
      <c r="AD67" s="57" t="s">
        <v>224</v>
      </c>
      <c r="AE67" s="57" t="s">
        <v>6</v>
      </c>
      <c r="AF67" s="57" t="s">
        <v>256</v>
      </c>
      <c r="AG67" s="57" t="s">
        <v>80</v>
      </c>
      <c r="AH67" s="57" t="s">
        <v>153</v>
      </c>
      <c r="AI67" s="174" t="s">
        <v>193</v>
      </c>
      <c r="AJ67" s="57" t="s">
        <v>103</v>
      </c>
      <c r="AK67" s="57" t="s">
        <v>215</v>
      </c>
      <c r="AL67" s="58" t="s">
        <v>18</v>
      </c>
      <c r="AN67" s="46" t="s">
        <v>255</v>
      </c>
      <c r="AO67" s="47" t="s">
        <v>276</v>
      </c>
      <c r="AP67" s="48">
        <f>L2+(59*L4)</f>
        <v>60</v>
      </c>
    </row>
    <row r="68" spans="1:42" x14ac:dyDescent="0.2">
      <c r="A68" s="1">
        <v>14</v>
      </c>
      <c r="B68" s="8">
        <v>169</v>
      </c>
      <c r="C68" s="9">
        <v>51</v>
      </c>
      <c r="D68" s="9">
        <v>132</v>
      </c>
      <c r="E68" s="9">
        <v>26</v>
      </c>
      <c r="F68" s="9">
        <v>98</v>
      </c>
      <c r="G68" s="9">
        <v>252</v>
      </c>
      <c r="H68" s="9">
        <v>75</v>
      </c>
      <c r="I68" s="9">
        <v>209</v>
      </c>
      <c r="J68" s="9">
        <v>48</v>
      </c>
      <c r="K68" s="9">
        <v>182</v>
      </c>
      <c r="L68" s="9">
        <v>5</v>
      </c>
      <c r="M68" s="9">
        <v>159</v>
      </c>
      <c r="N68" s="9">
        <v>231</v>
      </c>
      <c r="O68" s="9">
        <v>125</v>
      </c>
      <c r="P68" s="9">
        <v>206</v>
      </c>
      <c r="Q68" s="10">
        <v>88</v>
      </c>
      <c r="R68" s="2">
        <f t="shared" si="13"/>
        <v>2056</v>
      </c>
      <c r="S68" s="2">
        <f t="shared" si="14"/>
        <v>351576</v>
      </c>
      <c r="T68" s="2">
        <f t="shared" si="12"/>
        <v>67634176</v>
      </c>
      <c r="V68" s="1">
        <v>14</v>
      </c>
      <c r="W68" s="56" t="s">
        <v>27</v>
      </c>
      <c r="X68" s="74" t="s">
        <v>5</v>
      </c>
      <c r="Y68" s="57" t="s">
        <v>130</v>
      </c>
      <c r="Z68" s="157" t="s">
        <v>167</v>
      </c>
      <c r="AA68" s="57" t="s">
        <v>144</v>
      </c>
      <c r="AB68" s="72" t="s">
        <v>89</v>
      </c>
      <c r="AC68" s="57" t="s">
        <v>229</v>
      </c>
      <c r="AD68" s="175" t="s">
        <v>67</v>
      </c>
      <c r="AE68" s="57" t="s">
        <v>198</v>
      </c>
      <c r="AF68" s="57" t="s">
        <v>36</v>
      </c>
      <c r="AG68" s="57" t="s">
        <v>176</v>
      </c>
      <c r="AH68" s="57" t="s">
        <v>121</v>
      </c>
      <c r="AI68" s="57" t="s">
        <v>98</v>
      </c>
      <c r="AJ68" s="174" t="s">
        <v>135</v>
      </c>
      <c r="AK68" s="57" t="s">
        <v>58</v>
      </c>
      <c r="AL68" s="58" t="s">
        <v>238</v>
      </c>
      <c r="AN68" s="46" t="s">
        <v>57</v>
      </c>
      <c r="AO68" s="47" t="s">
        <v>276</v>
      </c>
      <c r="AP68" s="48">
        <f>L2+(60*L4)</f>
        <v>61</v>
      </c>
    </row>
    <row r="69" spans="1:42" x14ac:dyDescent="0.2">
      <c r="A69" s="1">
        <v>15</v>
      </c>
      <c r="B69" s="8">
        <v>40</v>
      </c>
      <c r="C69" s="9">
        <v>190</v>
      </c>
      <c r="D69" s="9">
        <v>13</v>
      </c>
      <c r="E69" s="9">
        <v>151</v>
      </c>
      <c r="F69" s="9">
        <v>239</v>
      </c>
      <c r="G69" s="9">
        <v>117</v>
      </c>
      <c r="H69" s="9">
        <v>198</v>
      </c>
      <c r="I69" s="9">
        <v>96</v>
      </c>
      <c r="J69" s="9">
        <v>161</v>
      </c>
      <c r="K69" s="9">
        <v>59</v>
      </c>
      <c r="L69" s="9">
        <v>140</v>
      </c>
      <c r="M69" s="9">
        <v>18</v>
      </c>
      <c r="N69" s="9">
        <v>106</v>
      </c>
      <c r="O69" s="9">
        <v>244</v>
      </c>
      <c r="P69" s="9">
        <v>67</v>
      </c>
      <c r="Q69" s="10">
        <v>217</v>
      </c>
      <c r="R69" s="2">
        <f t="shared" si="13"/>
        <v>2056</v>
      </c>
      <c r="S69" s="2">
        <f>SUMSQ(B69:Q69)</f>
        <v>351576</v>
      </c>
      <c r="T69" s="2">
        <f t="shared" si="12"/>
        <v>67634176</v>
      </c>
      <c r="V69" s="1">
        <v>15</v>
      </c>
      <c r="W69" s="161" t="s">
        <v>35</v>
      </c>
      <c r="X69" s="57" t="s">
        <v>199</v>
      </c>
      <c r="Y69" s="74" t="s">
        <v>122</v>
      </c>
      <c r="Z69" s="57" t="s">
        <v>175</v>
      </c>
      <c r="AA69" s="175" t="s">
        <v>136</v>
      </c>
      <c r="AB69" s="57" t="s">
        <v>97</v>
      </c>
      <c r="AC69" s="72" t="s">
        <v>237</v>
      </c>
      <c r="AD69" s="57" t="s">
        <v>59</v>
      </c>
      <c r="AE69" s="57" t="s">
        <v>206</v>
      </c>
      <c r="AF69" s="57" t="s">
        <v>28</v>
      </c>
      <c r="AG69" s="57" t="s">
        <v>168</v>
      </c>
      <c r="AH69" s="57" t="s">
        <v>129</v>
      </c>
      <c r="AI69" s="57" t="s">
        <v>90</v>
      </c>
      <c r="AJ69" s="57" t="s">
        <v>143</v>
      </c>
      <c r="AK69" s="174" t="s">
        <v>66</v>
      </c>
      <c r="AL69" s="58" t="s">
        <v>230</v>
      </c>
      <c r="AN69" s="46" t="s">
        <v>221</v>
      </c>
      <c r="AO69" s="47" t="s">
        <v>276</v>
      </c>
      <c r="AP69" s="48">
        <f>L2+(61*L4)</f>
        <v>62</v>
      </c>
    </row>
    <row r="70" spans="1:42" x14ac:dyDescent="0.2">
      <c r="A70" s="1">
        <v>16</v>
      </c>
      <c r="B70" s="11">
        <v>60</v>
      </c>
      <c r="C70" s="12">
        <v>162</v>
      </c>
      <c r="D70" s="12">
        <v>17</v>
      </c>
      <c r="E70" s="12">
        <v>139</v>
      </c>
      <c r="F70" s="12">
        <v>243</v>
      </c>
      <c r="G70" s="12">
        <v>105</v>
      </c>
      <c r="H70" s="12">
        <v>218</v>
      </c>
      <c r="I70" s="12">
        <v>68</v>
      </c>
      <c r="J70" s="12">
        <v>189</v>
      </c>
      <c r="K70" s="12">
        <v>39</v>
      </c>
      <c r="L70" s="12">
        <v>152</v>
      </c>
      <c r="M70" s="12">
        <v>14</v>
      </c>
      <c r="N70" s="12">
        <v>118</v>
      </c>
      <c r="O70" s="12">
        <v>240</v>
      </c>
      <c r="P70" s="12">
        <v>95</v>
      </c>
      <c r="Q70" s="13">
        <v>197</v>
      </c>
      <c r="R70" s="2">
        <f t="shared" si="13"/>
        <v>2056</v>
      </c>
      <c r="S70" s="2">
        <f t="shared" ref="S70" si="15">SUMSQ(B70:Q70)</f>
        <v>351576</v>
      </c>
      <c r="T70" s="2">
        <f t="shared" si="12"/>
        <v>67634176</v>
      </c>
      <c r="V70" s="1">
        <v>16</v>
      </c>
      <c r="W70" s="59" t="s">
        <v>255</v>
      </c>
      <c r="X70" s="162" t="s">
        <v>41</v>
      </c>
      <c r="Y70" s="60" t="s">
        <v>154</v>
      </c>
      <c r="Z70" s="85" t="s">
        <v>79</v>
      </c>
      <c r="AA70" s="60" t="s">
        <v>104</v>
      </c>
      <c r="AB70" s="180" t="s">
        <v>192</v>
      </c>
      <c r="AC70" s="60" t="s">
        <v>17</v>
      </c>
      <c r="AD70" s="87" t="s">
        <v>216</v>
      </c>
      <c r="AE70" s="60" t="s">
        <v>48</v>
      </c>
      <c r="AF70" s="60" t="s">
        <v>248</v>
      </c>
      <c r="AG70" s="60" t="s">
        <v>73</v>
      </c>
      <c r="AH70" s="60" t="s">
        <v>161</v>
      </c>
      <c r="AI70" s="60" t="s">
        <v>185</v>
      </c>
      <c r="AJ70" s="60" t="s">
        <v>111</v>
      </c>
      <c r="AK70" s="60" t="s">
        <v>223</v>
      </c>
      <c r="AL70" s="181" t="s">
        <v>10</v>
      </c>
      <c r="AN70" s="46" t="s">
        <v>194</v>
      </c>
      <c r="AO70" s="47" t="s">
        <v>276</v>
      </c>
      <c r="AP70" s="48">
        <f>L2+(62*L4)</f>
        <v>63</v>
      </c>
    </row>
    <row r="71" spans="1:42" x14ac:dyDescent="0.2">
      <c r="A71" s="3" t="s">
        <v>0</v>
      </c>
      <c r="B71" s="2">
        <f>SUM(B55:B70)</f>
        <v>2056</v>
      </c>
      <c r="C71" s="2">
        <f t="shared" ref="C71:Q71" si="16">SUM(C55:C70)</f>
        <v>2056</v>
      </c>
      <c r="D71" s="2">
        <f t="shared" si="16"/>
        <v>2056</v>
      </c>
      <c r="E71" s="2">
        <f t="shared" si="16"/>
        <v>2056</v>
      </c>
      <c r="F71" s="2">
        <f t="shared" si="16"/>
        <v>2056</v>
      </c>
      <c r="G71" s="2">
        <f t="shared" si="16"/>
        <v>2056</v>
      </c>
      <c r="H71" s="2">
        <f t="shared" si="16"/>
        <v>2056</v>
      </c>
      <c r="I71" s="2">
        <f t="shared" si="16"/>
        <v>2056</v>
      </c>
      <c r="J71" s="2">
        <f t="shared" si="16"/>
        <v>2056</v>
      </c>
      <c r="K71" s="2">
        <f t="shared" si="16"/>
        <v>2056</v>
      </c>
      <c r="L71" s="2">
        <f t="shared" si="16"/>
        <v>2056</v>
      </c>
      <c r="M71" s="2">
        <f t="shared" si="16"/>
        <v>2056</v>
      </c>
      <c r="N71" s="2">
        <f t="shared" si="16"/>
        <v>2056</v>
      </c>
      <c r="O71" s="2">
        <f t="shared" si="16"/>
        <v>2056</v>
      </c>
      <c r="P71" s="2">
        <f t="shared" si="16"/>
        <v>2056</v>
      </c>
      <c r="Q71" s="2">
        <f t="shared" si="16"/>
        <v>2056</v>
      </c>
      <c r="AN71" s="46" t="s">
        <v>92</v>
      </c>
      <c r="AO71" s="47" t="s">
        <v>276</v>
      </c>
      <c r="AP71" s="48">
        <f>L2+(63*L4)</f>
        <v>64</v>
      </c>
    </row>
    <row r="72" spans="1:42" x14ac:dyDescent="0.2">
      <c r="A72" s="3" t="s">
        <v>1</v>
      </c>
      <c r="B72" s="2">
        <f>SUMSQ(B55:B70)</f>
        <v>351576</v>
      </c>
      <c r="C72" s="2">
        <f t="shared" ref="C72:E72" si="17">SUMSQ(C55:C70)</f>
        <v>351576</v>
      </c>
      <c r="D72" s="2">
        <f t="shared" si="17"/>
        <v>351576</v>
      </c>
      <c r="E72" s="2">
        <f t="shared" si="17"/>
        <v>351576</v>
      </c>
      <c r="F72" s="2">
        <f>SUMSQ(F55:F70)</f>
        <v>351576</v>
      </c>
      <c r="G72" s="2">
        <f t="shared" ref="G72:Q72" si="18">SUMSQ(G55:G70)</f>
        <v>351576</v>
      </c>
      <c r="H72" s="2">
        <f t="shared" si="18"/>
        <v>351576</v>
      </c>
      <c r="I72" s="2">
        <f t="shared" si="18"/>
        <v>351576</v>
      </c>
      <c r="J72" s="2">
        <f t="shared" si="18"/>
        <v>351576</v>
      </c>
      <c r="K72" s="2">
        <f t="shared" si="18"/>
        <v>351576</v>
      </c>
      <c r="L72" s="2">
        <f t="shared" si="18"/>
        <v>351576</v>
      </c>
      <c r="M72" s="2">
        <f t="shared" si="18"/>
        <v>351576</v>
      </c>
      <c r="N72" s="2">
        <f t="shared" si="18"/>
        <v>351576</v>
      </c>
      <c r="O72" s="2">
        <f t="shared" si="18"/>
        <v>351576</v>
      </c>
      <c r="P72" s="2">
        <f t="shared" si="18"/>
        <v>351576</v>
      </c>
      <c r="Q72" s="2">
        <f t="shared" si="18"/>
        <v>351576</v>
      </c>
      <c r="AN72" s="46" t="s">
        <v>181</v>
      </c>
      <c r="AO72" s="47" t="s">
        <v>276</v>
      </c>
      <c r="AP72" s="48">
        <f>L2+(64*L4)</f>
        <v>65</v>
      </c>
    </row>
    <row r="73" spans="1:42" x14ac:dyDescent="0.2">
      <c r="A73" s="3" t="s">
        <v>262</v>
      </c>
      <c r="B73" s="14">
        <f>SUMSQ(B55,C55,D55,E55,F55,G55,H55,I55,I56,H56,G56,F56,E56,D56,C56,B56)</f>
        <v>351576</v>
      </c>
      <c r="C73" s="14">
        <f>SUMSQ(J55,K55,L55,M55,N55,O55,P55,Q55,Q56,P56,O56,N56,M56,L56,K56,J56)</f>
        <v>351576</v>
      </c>
      <c r="D73" s="14">
        <f>SUMSQ(B57,C57,D57,E57,F57,G57,H57,I57,I58,H58,G58,F58,E58,D58,C58,B58)</f>
        <v>351576</v>
      </c>
      <c r="E73" s="14">
        <f>SUMSQ(J57,K57,L57,M57,N57,O57,P57,Q57,Q58,P58,O58,N58,M58,L58,K58,J58)</f>
        <v>351576</v>
      </c>
      <c r="F73" s="14">
        <f>SUMSQ(B59,C59,D59,E59,F59,G59,H59,I59,I60,H60,G60,F60,E60,D60,C60,B60)</f>
        <v>351576</v>
      </c>
      <c r="G73" s="14">
        <f>SUMSQ(J59,K59,L59,M59,N59,O59,P59,Q59,Q60,P60,O60,N60,M60,L60,K60,J60)</f>
        <v>351576</v>
      </c>
      <c r="H73" s="14">
        <f>SUMSQ(B61,C61,D61,E61,F61,G61,H61,I61,I62,H62,G62,F62,E62,D62,C62,B62)</f>
        <v>351576</v>
      </c>
      <c r="I73" s="14">
        <f>SUMSQ(J61,K61,L61,M61,N61,O61,P61,Q61,Q62,P62,O62,N62,M62,L62,K62,J62)</f>
        <v>351576</v>
      </c>
      <c r="J73" s="14">
        <f>SUMSQ(B63,C63,D63,E63,F63,G63,H63,I63,I64,H64,G64,F64,E64,D64,C64,B64)</f>
        <v>351576</v>
      </c>
      <c r="K73" s="14">
        <f>SUMSQ(J63,K63,L63,M63,N63,O63,P63,Q63,Q64,P64,O64,N64,M64,L64,K64,J64)</f>
        <v>351576</v>
      </c>
      <c r="L73" s="14">
        <f>SUMSQ(B65,C65,D65,E65,F65,G65,H65,I65,I66,H66,G66,F66,E66,D66,C66,B66)</f>
        <v>351576</v>
      </c>
      <c r="M73" s="14">
        <f>SUMSQ(J65,K65,L65,M65,N65,O65,P65,Q65,Q66,P66,O66,N66,M66,L66,K66,J66)</f>
        <v>351576</v>
      </c>
      <c r="N73" s="14">
        <f>SUMSQ(B67,C67,D67,E67,F67,G67,H67,I67,I68,H68,G68,F68,E68,D68,C68,B68)</f>
        <v>351576</v>
      </c>
      <c r="O73" s="14">
        <f>SUMSQ(J67,K67,L67,M67,N67,O67,P67,Q67,Q68,P68,O68,N68,M68,L68,K68,J68)</f>
        <v>351576</v>
      </c>
      <c r="P73" s="14">
        <f>SUMSQ(B69,C69,D69,E69,F69,G69,H69,I69,I70,H70,G70,F70,E70,D70,C70,B70)</f>
        <v>351576</v>
      </c>
      <c r="Q73" s="14">
        <f>SUMSQ(J69,K69,L69,M69,N69,O69,P69,Q69,Q70,P70,O70,N70,M70,L70,K70,J70)</f>
        <v>351576</v>
      </c>
      <c r="V73" s="3" t="s">
        <v>3</v>
      </c>
      <c r="W73" s="173" t="s">
        <v>151</v>
      </c>
      <c r="X73" s="173" t="s">
        <v>178</v>
      </c>
      <c r="Y73" s="173" t="s">
        <v>26</v>
      </c>
      <c r="Z73" s="173" t="s">
        <v>50</v>
      </c>
      <c r="AA73" s="173" t="s">
        <v>209</v>
      </c>
      <c r="AB73" s="173" t="s">
        <v>244</v>
      </c>
      <c r="AC73" s="173" t="s">
        <v>84</v>
      </c>
      <c r="AD73" s="173" t="s">
        <v>117</v>
      </c>
      <c r="AE73" s="173" t="s">
        <v>228</v>
      </c>
      <c r="AF73" s="173" t="s">
        <v>225</v>
      </c>
      <c r="AG73" s="173" t="s">
        <v>101</v>
      </c>
      <c r="AH73" s="173" t="s">
        <v>100</v>
      </c>
      <c r="AI73" s="173" t="s">
        <v>193</v>
      </c>
      <c r="AJ73" s="173" t="s">
        <v>135</v>
      </c>
      <c r="AK73" s="173" t="s">
        <v>66</v>
      </c>
      <c r="AL73" s="173" t="s">
        <v>10</v>
      </c>
      <c r="AN73" s="46" t="s">
        <v>93</v>
      </c>
      <c r="AO73" s="47" t="s">
        <v>276</v>
      </c>
      <c r="AP73" s="48">
        <f>L2+(65*L4)</f>
        <v>66</v>
      </c>
    </row>
    <row r="74" spans="1:42" x14ac:dyDescent="0.2">
      <c r="A74" s="3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V74" s="3" t="s">
        <v>4</v>
      </c>
      <c r="W74" s="173" t="s">
        <v>255</v>
      </c>
      <c r="X74" s="173" t="s">
        <v>199</v>
      </c>
      <c r="Y74" s="173" t="s">
        <v>130</v>
      </c>
      <c r="Z74" s="173" t="s">
        <v>72</v>
      </c>
      <c r="AA74" s="173" t="s">
        <v>165</v>
      </c>
      <c r="AB74" s="173" t="s">
        <v>164</v>
      </c>
      <c r="AC74" s="173" t="s">
        <v>40</v>
      </c>
      <c r="AD74" s="173" t="s">
        <v>37</v>
      </c>
      <c r="AE74" s="173" t="s">
        <v>148</v>
      </c>
      <c r="AF74" s="173" t="s">
        <v>180</v>
      </c>
      <c r="AG74" s="173" t="s">
        <v>21</v>
      </c>
      <c r="AH74" s="173" t="s">
        <v>55</v>
      </c>
      <c r="AI74" s="173" t="s">
        <v>214</v>
      </c>
      <c r="AJ74" s="173" t="s">
        <v>239</v>
      </c>
      <c r="AK74" s="173" t="s">
        <v>87</v>
      </c>
      <c r="AL74" s="173" t="s">
        <v>114</v>
      </c>
      <c r="AN74" s="46" t="s">
        <v>66</v>
      </c>
      <c r="AO74" s="47" t="s">
        <v>276</v>
      </c>
      <c r="AP74" s="48">
        <f>L2+(66*L4)</f>
        <v>67</v>
      </c>
    </row>
    <row r="75" spans="1:42" x14ac:dyDescent="0.2">
      <c r="A75" s="3" t="s">
        <v>3</v>
      </c>
      <c r="B75" s="15">
        <f>B55</f>
        <v>226</v>
      </c>
      <c r="C75" s="15">
        <f>C56</f>
        <v>104</v>
      </c>
      <c r="D75" s="15">
        <f>D57</f>
        <v>90</v>
      </c>
      <c r="E75" s="15">
        <f>E58</f>
        <v>224</v>
      </c>
      <c r="F75" s="15">
        <f>F59</f>
        <v>150</v>
      </c>
      <c r="G75" s="15">
        <f>G60</f>
        <v>20</v>
      </c>
      <c r="H75" s="15">
        <f>H61</f>
        <v>46</v>
      </c>
      <c r="I75" s="15">
        <f>I62</f>
        <v>172</v>
      </c>
      <c r="J75" s="15">
        <f>J63</f>
        <v>143</v>
      </c>
      <c r="K75" s="15">
        <f>K64</f>
        <v>9</v>
      </c>
      <c r="L75" s="15">
        <f>L65</f>
        <v>55</v>
      </c>
      <c r="M75" s="15">
        <f>M66</f>
        <v>177</v>
      </c>
      <c r="N75" s="15">
        <f>N67</f>
        <v>251</v>
      </c>
      <c r="O75" s="15">
        <f>O68</f>
        <v>125</v>
      </c>
      <c r="P75" s="15">
        <f>P69</f>
        <v>67</v>
      </c>
      <c r="Q75" s="16">
        <f>Q70</f>
        <v>197</v>
      </c>
      <c r="R75" s="2">
        <f>SUM(B75:Q75)</f>
        <v>2056</v>
      </c>
      <c r="S75" s="2">
        <f>SUMSQ(B75:Q75)</f>
        <v>351576</v>
      </c>
      <c r="AN75" s="46" t="s">
        <v>216</v>
      </c>
      <c r="AO75" s="47" t="s">
        <v>276</v>
      </c>
      <c r="AP75" s="48">
        <f>L2+(67*L4)</f>
        <v>68</v>
      </c>
    </row>
    <row r="76" spans="1:42" x14ac:dyDescent="0.2">
      <c r="A76" s="3" t="s">
        <v>4</v>
      </c>
      <c r="B76" s="15">
        <f>B70</f>
        <v>60</v>
      </c>
      <c r="C76" s="15">
        <f>C69</f>
        <v>190</v>
      </c>
      <c r="D76" s="15">
        <f>D68</f>
        <v>132</v>
      </c>
      <c r="E76" s="15">
        <f>E67</f>
        <v>6</v>
      </c>
      <c r="F76" s="15">
        <f>F66</f>
        <v>80</v>
      </c>
      <c r="G76" s="15">
        <f>G65</f>
        <v>202</v>
      </c>
      <c r="H76" s="15">
        <f>H64</f>
        <v>248</v>
      </c>
      <c r="I76" s="15">
        <f>I63</f>
        <v>114</v>
      </c>
      <c r="J76" s="15">
        <f>J62</f>
        <v>85</v>
      </c>
      <c r="K76" s="15">
        <f>K61</f>
        <v>211</v>
      </c>
      <c r="L76" s="15">
        <f>L60</f>
        <v>237</v>
      </c>
      <c r="M76" s="15">
        <f>M59</f>
        <v>107</v>
      </c>
      <c r="N76" s="15">
        <f>N58</f>
        <v>33</v>
      </c>
      <c r="O76" s="15">
        <f>O57</f>
        <v>167</v>
      </c>
      <c r="P76" s="15">
        <f>P56</f>
        <v>153</v>
      </c>
      <c r="Q76" s="16">
        <f>Q55</f>
        <v>31</v>
      </c>
      <c r="R76" s="2">
        <f>SUM(B76:Q76)</f>
        <v>2056</v>
      </c>
      <c r="S76" s="2">
        <f>SUMSQ(B76:Q76)</f>
        <v>351576</v>
      </c>
      <c r="AN76" s="46" t="s">
        <v>33</v>
      </c>
      <c r="AO76" s="47" t="s">
        <v>276</v>
      </c>
      <c r="AP76" s="48">
        <f>L2+(68*L4)</f>
        <v>69</v>
      </c>
    </row>
    <row r="77" spans="1:42" x14ac:dyDescent="0.2">
      <c r="A77" s="3"/>
      <c r="AN77" s="46" t="s">
        <v>246</v>
      </c>
      <c r="AO77" s="47" t="s">
        <v>276</v>
      </c>
      <c r="AP77" s="48">
        <f>L2+(69*L4)</f>
        <v>70</v>
      </c>
    </row>
    <row r="78" spans="1:42" x14ac:dyDescent="0.2">
      <c r="A78" s="3" t="s">
        <v>261</v>
      </c>
      <c r="I78" s="62" t="s">
        <v>302</v>
      </c>
      <c r="AD78" s="62" t="s">
        <v>299</v>
      </c>
      <c r="AN78" s="46" t="s">
        <v>156</v>
      </c>
      <c r="AO78" s="47" t="s">
        <v>276</v>
      </c>
      <c r="AP78" s="48">
        <f>L2+(70*L4)</f>
        <v>71</v>
      </c>
    </row>
    <row r="79" spans="1:42" x14ac:dyDescent="0.2">
      <c r="A79" s="1">
        <v>1</v>
      </c>
      <c r="B79" s="5">
        <v>239</v>
      </c>
      <c r="C79" s="6">
        <v>117</v>
      </c>
      <c r="D79" s="6">
        <v>198</v>
      </c>
      <c r="E79" s="6">
        <v>96</v>
      </c>
      <c r="F79" s="6">
        <v>40</v>
      </c>
      <c r="G79" s="6">
        <v>190</v>
      </c>
      <c r="H79" s="6">
        <v>13</v>
      </c>
      <c r="I79" s="6">
        <v>151</v>
      </c>
      <c r="J79" s="6">
        <v>106</v>
      </c>
      <c r="K79" s="6">
        <v>244</v>
      </c>
      <c r="L79" s="6">
        <v>67</v>
      </c>
      <c r="M79" s="6">
        <v>217</v>
      </c>
      <c r="N79" s="6">
        <v>161</v>
      </c>
      <c r="O79" s="6">
        <v>59</v>
      </c>
      <c r="P79" s="6">
        <v>140</v>
      </c>
      <c r="Q79" s="7">
        <v>18</v>
      </c>
      <c r="R79" s="2">
        <f>SUM(B79:Q79)</f>
        <v>2056</v>
      </c>
      <c r="S79" s="2">
        <f>SUMSQ(B79:Q79)</f>
        <v>351576</v>
      </c>
      <c r="T79" s="2">
        <f t="shared" ref="T79:T94" si="19">B79^3+C79^3+D79^3+E79^3+F79^3+G79^3+H79^3+I79^3+J79^3+K79^3+L79^3+M79^3+N79^3+O79^3+P79^3+Q79^3</f>
        <v>67634176</v>
      </c>
      <c r="V79" s="1">
        <v>1</v>
      </c>
      <c r="W79" s="176" t="s">
        <v>136</v>
      </c>
      <c r="X79" s="54" t="s">
        <v>97</v>
      </c>
      <c r="Y79" s="54" t="s">
        <v>237</v>
      </c>
      <c r="Z79" s="54" t="s">
        <v>59</v>
      </c>
      <c r="AA79" s="54" t="s">
        <v>35</v>
      </c>
      <c r="AB79" s="54" t="s">
        <v>199</v>
      </c>
      <c r="AC79" s="54" t="s">
        <v>122</v>
      </c>
      <c r="AD79" s="54" t="s">
        <v>175</v>
      </c>
      <c r="AE79" s="67" t="s">
        <v>90</v>
      </c>
      <c r="AF79" s="54" t="s">
        <v>143</v>
      </c>
      <c r="AG79" s="177" t="s">
        <v>66</v>
      </c>
      <c r="AH79" s="54" t="s">
        <v>230</v>
      </c>
      <c r="AI79" s="69" t="s">
        <v>206</v>
      </c>
      <c r="AJ79" s="54" t="s">
        <v>28</v>
      </c>
      <c r="AK79" s="159" t="s">
        <v>168</v>
      </c>
      <c r="AL79" s="55" t="s">
        <v>129</v>
      </c>
      <c r="AN79" s="46" t="s">
        <v>131</v>
      </c>
      <c r="AO79" s="47" t="s">
        <v>276</v>
      </c>
      <c r="AP79" s="48">
        <f>L2+(71*L4)</f>
        <v>72</v>
      </c>
    </row>
    <row r="80" spans="1:42" x14ac:dyDescent="0.2">
      <c r="A80" s="1">
        <v>2</v>
      </c>
      <c r="B80" s="8">
        <v>243</v>
      </c>
      <c r="C80" s="9">
        <v>105</v>
      </c>
      <c r="D80" s="9">
        <v>218</v>
      </c>
      <c r="E80" s="9">
        <v>68</v>
      </c>
      <c r="F80" s="9">
        <v>60</v>
      </c>
      <c r="G80" s="9">
        <v>162</v>
      </c>
      <c r="H80" s="9">
        <v>17</v>
      </c>
      <c r="I80" s="9">
        <v>139</v>
      </c>
      <c r="J80" s="9">
        <v>118</v>
      </c>
      <c r="K80" s="9">
        <v>240</v>
      </c>
      <c r="L80" s="9">
        <v>95</v>
      </c>
      <c r="M80" s="9">
        <v>197</v>
      </c>
      <c r="N80" s="9">
        <v>189</v>
      </c>
      <c r="O80" s="9">
        <v>39</v>
      </c>
      <c r="P80" s="9">
        <v>152</v>
      </c>
      <c r="Q80" s="10">
        <v>14</v>
      </c>
      <c r="R80" s="2">
        <f t="shared" ref="R80:R93" si="20">SUM(B80:Q80)</f>
        <v>2056</v>
      </c>
      <c r="S80" s="2">
        <f t="shared" ref="S80:S92" si="21">SUMSQ(B80:Q80)</f>
        <v>351576</v>
      </c>
      <c r="T80" s="2">
        <f t="shared" si="19"/>
        <v>67634176</v>
      </c>
      <c r="V80" s="1">
        <v>2</v>
      </c>
      <c r="W80" s="56" t="s">
        <v>104</v>
      </c>
      <c r="X80" s="174" t="s">
        <v>192</v>
      </c>
      <c r="Y80" s="57" t="s">
        <v>17</v>
      </c>
      <c r="Z80" s="57" t="s">
        <v>216</v>
      </c>
      <c r="AA80" s="57" t="s">
        <v>255</v>
      </c>
      <c r="AB80" s="57" t="s">
        <v>41</v>
      </c>
      <c r="AC80" s="57" t="s">
        <v>154</v>
      </c>
      <c r="AD80" s="57" t="s">
        <v>79</v>
      </c>
      <c r="AE80" s="57" t="s">
        <v>185</v>
      </c>
      <c r="AF80" s="72" t="s">
        <v>111</v>
      </c>
      <c r="AG80" s="57" t="s">
        <v>223</v>
      </c>
      <c r="AH80" s="175" t="s">
        <v>10</v>
      </c>
      <c r="AI80" s="57" t="s">
        <v>48</v>
      </c>
      <c r="AJ80" s="74" t="s">
        <v>248</v>
      </c>
      <c r="AK80" s="57" t="s">
        <v>73</v>
      </c>
      <c r="AL80" s="160" t="s">
        <v>161</v>
      </c>
      <c r="AN80" s="46" t="s">
        <v>116</v>
      </c>
      <c r="AO80" s="47" t="s">
        <v>276</v>
      </c>
      <c r="AP80" s="48">
        <f>L2+(72*L4)</f>
        <v>73</v>
      </c>
    </row>
    <row r="81" spans="1:42" x14ac:dyDescent="0.2">
      <c r="A81" s="1">
        <v>3</v>
      </c>
      <c r="B81" s="8">
        <v>126</v>
      </c>
      <c r="C81" s="9">
        <v>232</v>
      </c>
      <c r="D81" s="9">
        <v>87</v>
      </c>
      <c r="E81" s="9">
        <v>205</v>
      </c>
      <c r="F81" s="9">
        <v>181</v>
      </c>
      <c r="G81" s="9">
        <v>47</v>
      </c>
      <c r="H81" s="9">
        <v>160</v>
      </c>
      <c r="I81" s="9">
        <v>6</v>
      </c>
      <c r="J81" s="9">
        <v>251</v>
      </c>
      <c r="K81" s="9">
        <v>97</v>
      </c>
      <c r="L81" s="9">
        <v>210</v>
      </c>
      <c r="M81" s="9">
        <v>76</v>
      </c>
      <c r="N81" s="9">
        <v>52</v>
      </c>
      <c r="O81" s="9">
        <v>170</v>
      </c>
      <c r="P81" s="9">
        <v>25</v>
      </c>
      <c r="Q81" s="10">
        <v>131</v>
      </c>
      <c r="R81" s="2">
        <f t="shared" si="20"/>
        <v>2056</v>
      </c>
      <c r="S81" s="2">
        <f t="shared" si="21"/>
        <v>351576</v>
      </c>
      <c r="T81" s="2">
        <f t="shared" si="19"/>
        <v>67634176</v>
      </c>
      <c r="V81" s="1">
        <v>3</v>
      </c>
      <c r="W81" s="56" t="s">
        <v>112</v>
      </c>
      <c r="X81" s="57" t="s">
        <v>184</v>
      </c>
      <c r="Y81" s="174" t="s">
        <v>9</v>
      </c>
      <c r="Z81" s="57" t="s">
        <v>224</v>
      </c>
      <c r="AA81" s="57" t="s">
        <v>247</v>
      </c>
      <c r="AB81" s="57" t="s">
        <v>49</v>
      </c>
      <c r="AC81" s="57" t="s">
        <v>162</v>
      </c>
      <c r="AD81" s="57" t="s">
        <v>72</v>
      </c>
      <c r="AE81" s="175" t="s">
        <v>193</v>
      </c>
      <c r="AF81" s="57" t="s">
        <v>103</v>
      </c>
      <c r="AG81" s="72" t="s">
        <v>215</v>
      </c>
      <c r="AH81" s="57" t="s">
        <v>18</v>
      </c>
      <c r="AI81" s="157" t="s">
        <v>6</v>
      </c>
      <c r="AJ81" s="57" t="s">
        <v>256</v>
      </c>
      <c r="AK81" s="74" t="s">
        <v>80</v>
      </c>
      <c r="AL81" s="58" t="s">
        <v>153</v>
      </c>
      <c r="AN81" s="46" t="s">
        <v>139</v>
      </c>
      <c r="AO81" s="47" t="s">
        <v>276</v>
      </c>
      <c r="AP81" s="48">
        <f>L2+(73*L4)</f>
        <v>74</v>
      </c>
    </row>
    <row r="82" spans="1:42" x14ac:dyDescent="0.2">
      <c r="A82" s="1">
        <v>4</v>
      </c>
      <c r="B82" s="8">
        <v>98</v>
      </c>
      <c r="C82" s="9">
        <v>252</v>
      </c>
      <c r="D82" s="9">
        <v>75</v>
      </c>
      <c r="E82" s="9">
        <v>209</v>
      </c>
      <c r="F82" s="9">
        <v>169</v>
      </c>
      <c r="G82" s="9">
        <v>51</v>
      </c>
      <c r="H82" s="9">
        <v>132</v>
      </c>
      <c r="I82" s="9">
        <v>26</v>
      </c>
      <c r="J82" s="9">
        <v>231</v>
      </c>
      <c r="K82" s="9">
        <v>125</v>
      </c>
      <c r="L82" s="9">
        <v>206</v>
      </c>
      <c r="M82" s="9">
        <v>88</v>
      </c>
      <c r="N82" s="9">
        <v>48</v>
      </c>
      <c r="O82" s="9">
        <v>182</v>
      </c>
      <c r="P82" s="9">
        <v>5</v>
      </c>
      <c r="Q82" s="10">
        <v>159</v>
      </c>
      <c r="R82" s="2">
        <f t="shared" si="20"/>
        <v>2056</v>
      </c>
      <c r="S82" s="2">
        <f t="shared" si="21"/>
        <v>351576</v>
      </c>
      <c r="T82" s="2">
        <f t="shared" si="19"/>
        <v>67634176</v>
      </c>
      <c r="V82" s="1">
        <v>4</v>
      </c>
      <c r="W82" s="56" t="s">
        <v>144</v>
      </c>
      <c r="X82" s="57" t="s">
        <v>89</v>
      </c>
      <c r="Y82" s="57" t="s">
        <v>229</v>
      </c>
      <c r="Z82" s="174" t="s">
        <v>67</v>
      </c>
      <c r="AA82" s="57" t="s">
        <v>27</v>
      </c>
      <c r="AB82" s="57" t="s">
        <v>5</v>
      </c>
      <c r="AC82" s="57" t="s">
        <v>130</v>
      </c>
      <c r="AD82" s="57" t="s">
        <v>167</v>
      </c>
      <c r="AE82" s="57" t="s">
        <v>98</v>
      </c>
      <c r="AF82" s="175" t="s">
        <v>135</v>
      </c>
      <c r="AG82" s="57" t="s">
        <v>58</v>
      </c>
      <c r="AH82" s="72" t="s">
        <v>238</v>
      </c>
      <c r="AI82" s="57" t="s">
        <v>198</v>
      </c>
      <c r="AJ82" s="157" t="s">
        <v>36</v>
      </c>
      <c r="AK82" s="57" t="s">
        <v>176</v>
      </c>
      <c r="AL82" s="77" t="s">
        <v>121</v>
      </c>
      <c r="AN82" s="46" t="s">
        <v>229</v>
      </c>
      <c r="AO82" s="47" t="s">
        <v>276</v>
      </c>
      <c r="AP82" s="48">
        <f>L2+(74*L4)</f>
        <v>75</v>
      </c>
    </row>
    <row r="83" spans="1:42" x14ac:dyDescent="0.2">
      <c r="A83" s="1">
        <v>5</v>
      </c>
      <c r="B83" s="8">
        <v>84</v>
      </c>
      <c r="C83" s="9">
        <v>202</v>
      </c>
      <c r="D83" s="9">
        <v>121</v>
      </c>
      <c r="E83" s="9">
        <v>227</v>
      </c>
      <c r="F83" s="9">
        <v>155</v>
      </c>
      <c r="G83" s="9">
        <v>1</v>
      </c>
      <c r="H83" s="9">
        <v>178</v>
      </c>
      <c r="I83" s="9">
        <v>44</v>
      </c>
      <c r="J83" s="9">
        <v>213</v>
      </c>
      <c r="K83" s="9">
        <v>79</v>
      </c>
      <c r="L83" s="9">
        <v>256</v>
      </c>
      <c r="M83" s="9">
        <v>102</v>
      </c>
      <c r="N83" s="9">
        <v>30</v>
      </c>
      <c r="O83" s="9">
        <v>136</v>
      </c>
      <c r="P83" s="9">
        <v>55</v>
      </c>
      <c r="Q83" s="10">
        <v>173</v>
      </c>
      <c r="R83" s="2">
        <f t="shared" si="20"/>
        <v>2056</v>
      </c>
      <c r="S83" s="2">
        <f t="shared" si="21"/>
        <v>351576</v>
      </c>
      <c r="T83" s="2">
        <f t="shared" si="19"/>
        <v>67634176</v>
      </c>
      <c r="V83" s="1">
        <v>5</v>
      </c>
      <c r="W83" s="56" t="s">
        <v>70</v>
      </c>
      <c r="X83" s="57" t="s">
        <v>164</v>
      </c>
      <c r="Y83" s="57" t="s">
        <v>47</v>
      </c>
      <c r="Z83" s="57" t="s">
        <v>249</v>
      </c>
      <c r="AA83" s="174" t="s">
        <v>226</v>
      </c>
      <c r="AB83" s="57" t="s">
        <v>7</v>
      </c>
      <c r="AC83" s="57" t="s">
        <v>186</v>
      </c>
      <c r="AD83" s="57" t="s">
        <v>110</v>
      </c>
      <c r="AE83" s="74" t="s">
        <v>155</v>
      </c>
      <c r="AF83" s="57" t="s">
        <v>78</v>
      </c>
      <c r="AG83" s="157" t="s">
        <v>258</v>
      </c>
      <c r="AH83" s="57" t="s">
        <v>39</v>
      </c>
      <c r="AI83" s="72" t="s">
        <v>16</v>
      </c>
      <c r="AJ83" s="57" t="s">
        <v>217</v>
      </c>
      <c r="AK83" s="175" t="s">
        <v>101</v>
      </c>
      <c r="AL83" s="58" t="s">
        <v>195</v>
      </c>
      <c r="AN83" s="46" t="s">
        <v>18</v>
      </c>
      <c r="AO83" s="47" t="s">
        <v>276</v>
      </c>
      <c r="AP83" s="48">
        <f>L2+(75*L4)</f>
        <v>76</v>
      </c>
    </row>
    <row r="84" spans="1:42" x14ac:dyDescent="0.2">
      <c r="A84" s="1">
        <v>6</v>
      </c>
      <c r="B84" s="8">
        <v>80</v>
      </c>
      <c r="C84" s="9">
        <v>214</v>
      </c>
      <c r="D84" s="9">
        <v>101</v>
      </c>
      <c r="E84" s="9">
        <v>255</v>
      </c>
      <c r="F84" s="9">
        <v>135</v>
      </c>
      <c r="G84" s="9">
        <v>29</v>
      </c>
      <c r="H84" s="9">
        <v>174</v>
      </c>
      <c r="I84" s="9">
        <v>56</v>
      </c>
      <c r="J84" s="9">
        <v>201</v>
      </c>
      <c r="K84" s="9">
        <v>83</v>
      </c>
      <c r="L84" s="9">
        <v>228</v>
      </c>
      <c r="M84" s="9">
        <v>122</v>
      </c>
      <c r="N84" s="9">
        <v>2</v>
      </c>
      <c r="O84" s="9">
        <v>156</v>
      </c>
      <c r="P84" s="9">
        <v>43</v>
      </c>
      <c r="Q84" s="10">
        <v>177</v>
      </c>
      <c r="R84" s="2">
        <f t="shared" si="20"/>
        <v>2056</v>
      </c>
      <c r="S84" s="2">
        <f t="shared" si="21"/>
        <v>351576</v>
      </c>
      <c r="T84" s="2">
        <f t="shared" si="19"/>
        <v>67634176</v>
      </c>
      <c r="V84" s="1">
        <v>6</v>
      </c>
      <c r="W84" s="56" t="s">
        <v>165</v>
      </c>
      <c r="X84" s="57" t="s">
        <v>132</v>
      </c>
      <c r="Y84" s="57" t="s">
        <v>205</v>
      </c>
      <c r="Z84" s="57" t="s">
        <v>29</v>
      </c>
      <c r="AA84" s="57" t="s">
        <v>69</v>
      </c>
      <c r="AB84" s="174" t="s">
        <v>227</v>
      </c>
      <c r="AC84" s="57" t="s">
        <v>91</v>
      </c>
      <c r="AD84" s="57" t="s">
        <v>142</v>
      </c>
      <c r="AE84" s="57" t="s">
        <v>123</v>
      </c>
      <c r="AF84" s="74" t="s">
        <v>174</v>
      </c>
      <c r="AG84" s="57" t="s">
        <v>38</v>
      </c>
      <c r="AH84" s="157" t="s">
        <v>196</v>
      </c>
      <c r="AI84" s="57" t="s">
        <v>236</v>
      </c>
      <c r="AJ84" s="72" t="s">
        <v>60</v>
      </c>
      <c r="AK84" s="57" t="s">
        <v>133</v>
      </c>
      <c r="AL84" s="178" t="s">
        <v>100</v>
      </c>
      <c r="AN84" s="46" t="s">
        <v>200</v>
      </c>
      <c r="AO84" s="47" t="s">
        <v>276</v>
      </c>
      <c r="AP84" s="48">
        <f>L2+(76*L4)</f>
        <v>77</v>
      </c>
    </row>
    <row r="85" spans="1:42" x14ac:dyDescent="0.2">
      <c r="A85" s="1">
        <v>7</v>
      </c>
      <c r="B85" s="8">
        <v>193</v>
      </c>
      <c r="C85" s="9">
        <v>91</v>
      </c>
      <c r="D85" s="9">
        <v>236</v>
      </c>
      <c r="E85" s="9">
        <v>114</v>
      </c>
      <c r="F85" s="9">
        <v>10</v>
      </c>
      <c r="G85" s="9">
        <v>148</v>
      </c>
      <c r="H85" s="9">
        <v>35</v>
      </c>
      <c r="I85" s="9">
        <v>185</v>
      </c>
      <c r="J85" s="9">
        <v>72</v>
      </c>
      <c r="K85" s="9">
        <v>222</v>
      </c>
      <c r="L85" s="9">
        <v>109</v>
      </c>
      <c r="M85" s="9">
        <v>247</v>
      </c>
      <c r="N85" s="9">
        <v>143</v>
      </c>
      <c r="O85" s="9">
        <v>21</v>
      </c>
      <c r="P85" s="9">
        <v>166</v>
      </c>
      <c r="Q85" s="10">
        <v>64</v>
      </c>
      <c r="R85" s="2">
        <f t="shared" si="20"/>
        <v>2056</v>
      </c>
      <c r="S85" s="2">
        <f t="shared" si="21"/>
        <v>351576</v>
      </c>
      <c r="T85" s="2">
        <f t="shared" si="19"/>
        <v>67634176</v>
      </c>
      <c r="V85" s="1">
        <v>7</v>
      </c>
      <c r="W85" s="56" t="s">
        <v>173</v>
      </c>
      <c r="X85" s="57" t="s">
        <v>124</v>
      </c>
      <c r="Y85" s="57" t="s">
        <v>197</v>
      </c>
      <c r="Z85" s="57" t="s">
        <v>37</v>
      </c>
      <c r="AA85" s="57" t="s">
        <v>61</v>
      </c>
      <c r="AB85" s="57" t="s">
        <v>235</v>
      </c>
      <c r="AC85" s="174" t="s">
        <v>99</v>
      </c>
      <c r="AD85" s="57" t="s">
        <v>134</v>
      </c>
      <c r="AE85" s="157" t="s">
        <v>131</v>
      </c>
      <c r="AF85" s="57" t="s">
        <v>166</v>
      </c>
      <c r="AG85" s="74" t="s">
        <v>30</v>
      </c>
      <c r="AH85" s="57" t="s">
        <v>204</v>
      </c>
      <c r="AI85" s="175" t="s">
        <v>228</v>
      </c>
      <c r="AJ85" s="57" t="s">
        <v>68</v>
      </c>
      <c r="AK85" s="72" t="s">
        <v>141</v>
      </c>
      <c r="AL85" s="58" t="s">
        <v>92</v>
      </c>
      <c r="AN85" s="46" t="s">
        <v>51</v>
      </c>
      <c r="AO85" s="47" t="s">
        <v>276</v>
      </c>
      <c r="AP85" s="48">
        <f>L2+(77*L4)</f>
        <v>78</v>
      </c>
    </row>
    <row r="86" spans="1:42" x14ac:dyDescent="0.2">
      <c r="A86" s="1">
        <v>8</v>
      </c>
      <c r="B86" s="8">
        <v>221</v>
      </c>
      <c r="C86" s="9">
        <v>71</v>
      </c>
      <c r="D86" s="9">
        <v>248</v>
      </c>
      <c r="E86" s="9">
        <v>110</v>
      </c>
      <c r="F86" s="9">
        <v>22</v>
      </c>
      <c r="G86" s="9">
        <v>144</v>
      </c>
      <c r="H86" s="9">
        <v>63</v>
      </c>
      <c r="I86" s="9">
        <v>165</v>
      </c>
      <c r="J86" s="9">
        <v>92</v>
      </c>
      <c r="K86" s="9">
        <v>194</v>
      </c>
      <c r="L86" s="9">
        <v>113</v>
      </c>
      <c r="M86" s="9">
        <v>235</v>
      </c>
      <c r="N86" s="9">
        <v>147</v>
      </c>
      <c r="O86" s="9">
        <v>9</v>
      </c>
      <c r="P86" s="9">
        <v>186</v>
      </c>
      <c r="Q86" s="10">
        <v>36</v>
      </c>
      <c r="R86" s="2">
        <f t="shared" si="20"/>
        <v>2056</v>
      </c>
      <c r="S86" s="2">
        <f t="shared" si="21"/>
        <v>351576</v>
      </c>
      <c r="T86" s="2">
        <f t="shared" si="19"/>
        <v>67634176</v>
      </c>
      <c r="V86" s="1">
        <v>8</v>
      </c>
      <c r="W86" s="56" t="s">
        <v>77</v>
      </c>
      <c r="X86" s="57" t="s">
        <v>156</v>
      </c>
      <c r="Y86" s="57" t="s">
        <v>40</v>
      </c>
      <c r="Z86" s="57" t="s">
        <v>257</v>
      </c>
      <c r="AA86" s="57" t="s">
        <v>218</v>
      </c>
      <c r="AB86" s="57" t="s">
        <v>15</v>
      </c>
      <c r="AC86" s="57" t="s">
        <v>194</v>
      </c>
      <c r="AD86" s="174" t="s">
        <v>102</v>
      </c>
      <c r="AE86" s="57" t="s">
        <v>163</v>
      </c>
      <c r="AF86" s="157" t="s">
        <v>71</v>
      </c>
      <c r="AG86" s="57" t="s">
        <v>250</v>
      </c>
      <c r="AH86" s="74" t="s">
        <v>46</v>
      </c>
      <c r="AI86" s="57" t="s">
        <v>8</v>
      </c>
      <c r="AJ86" s="175" t="s">
        <v>225</v>
      </c>
      <c r="AK86" s="57" t="s">
        <v>109</v>
      </c>
      <c r="AL86" s="79" t="s">
        <v>187</v>
      </c>
      <c r="AN86" s="46" t="s">
        <v>78</v>
      </c>
      <c r="AO86" s="47" t="s">
        <v>276</v>
      </c>
      <c r="AP86" s="48">
        <f>L2+(78*L4)</f>
        <v>79</v>
      </c>
    </row>
    <row r="87" spans="1:42" x14ac:dyDescent="0.2">
      <c r="A87" s="1">
        <v>9</v>
      </c>
      <c r="B87" s="8">
        <v>7</v>
      </c>
      <c r="C87" s="9">
        <v>157</v>
      </c>
      <c r="D87" s="9">
        <v>46</v>
      </c>
      <c r="E87" s="9">
        <v>184</v>
      </c>
      <c r="F87" s="9">
        <v>208</v>
      </c>
      <c r="G87" s="9">
        <v>86</v>
      </c>
      <c r="H87" s="9">
        <v>229</v>
      </c>
      <c r="I87" s="9">
        <v>127</v>
      </c>
      <c r="J87" s="9">
        <v>130</v>
      </c>
      <c r="K87" s="9">
        <v>28</v>
      </c>
      <c r="L87" s="9">
        <v>171</v>
      </c>
      <c r="M87" s="9">
        <v>49</v>
      </c>
      <c r="N87" s="9">
        <v>73</v>
      </c>
      <c r="O87" s="9">
        <v>211</v>
      </c>
      <c r="P87" s="9">
        <v>100</v>
      </c>
      <c r="Q87" s="10">
        <v>250</v>
      </c>
      <c r="R87" s="2">
        <f t="shared" si="20"/>
        <v>2056</v>
      </c>
      <c r="S87" s="2">
        <f t="shared" si="21"/>
        <v>351576</v>
      </c>
      <c r="T87" s="2">
        <f t="shared" si="19"/>
        <v>67634176</v>
      </c>
      <c r="V87" s="1">
        <v>9</v>
      </c>
      <c r="W87" s="80" t="s">
        <v>44</v>
      </c>
      <c r="X87" s="57" t="s">
        <v>252</v>
      </c>
      <c r="Y87" s="175" t="s">
        <v>84</v>
      </c>
      <c r="Z87" s="57" t="s">
        <v>149</v>
      </c>
      <c r="AA87" s="74" t="s">
        <v>189</v>
      </c>
      <c r="AB87" s="57" t="s">
        <v>107</v>
      </c>
      <c r="AC87" s="157" t="s">
        <v>211</v>
      </c>
      <c r="AD87" s="57" t="s">
        <v>22</v>
      </c>
      <c r="AE87" s="174" t="s">
        <v>243</v>
      </c>
      <c r="AF87" s="57" t="s">
        <v>53</v>
      </c>
      <c r="AG87" s="57" t="s">
        <v>158</v>
      </c>
      <c r="AH87" s="57" t="s">
        <v>3</v>
      </c>
      <c r="AI87" s="57" t="s">
        <v>116</v>
      </c>
      <c r="AJ87" s="57" t="s">
        <v>180</v>
      </c>
      <c r="AK87" s="57" t="s">
        <v>13</v>
      </c>
      <c r="AL87" s="58" t="s">
        <v>220</v>
      </c>
      <c r="AN87" s="46" t="s">
        <v>165</v>
      </c>
      <c r="AO87" s="47" t="s">
        <v>276</v>
      </c>
      <c r="AP87" s="48">
        <f>L2+(79*L4)</f>
        <v>80</v>
      </c>
    </row>
    <row r="88" spans="1:42" x14ac:dyDescent="0.2">
      <c r="A88" s="1">
        <v>10</v>
      </c>
      <c r="B88" s="8">
        <v>27</v>
      </c>
      <c r="C88" s="9">
        <v>129</v>
      </c>
      <c r="D88" s="9">
        <v>50</v>
      </c>
      <c r="E88" s="9">
        <v>172</v>
      </c>
      <c r="F88" s="9">
        <v>212</v>
      </c>
      <c r="G88" s="9">
        <v>74</v>
      </c>
      <c r="H88" s="9">
        <v>249</v>
      </c>
      <c r="I88" s="9">
        <v>99</v>
      </c>
      <c r="J88" s="9">
        <v>158</v>
      </c>
      <c r="K88" s="9">
        <v>8</v>
      </c>
      <c r="L88" s="9">
        <v>183</v>
      </c>
      <c r="M88" s="9">
        <v>45</v>
      </c>
      <c r="N88" s="9">
        <v>85</v>
      </c>
      <c r="O88" s="9">
        <v>207</v>
      </c>
      <c r="P88" s="9">
        <v>128</v>
      </c>
      <c r="Q88" s="10">
        <v>230</v>
      </c>
      <c r="R88" s="2">
        <f t="shared" si="20"/>
        <v>2056</v>
      </c>
      <c r="S88" s="2">
        <f t="shared" si="21"/>
        <v>351576</v>
      </c>
      <c r="T88" s="2">
        <f t="shared" si="19"/>
        <v>67634176</v>
      </c>
      <c r="V88" s="1">
        <v>10</v>
      </c>
      <c r="W88" s="56" t="s">
        <v>202</v>
      </c>
      <c r="X88" s="72" t="s">
        <v>32</v>
      </c>
      <c r="Y88" s="57" t="s">
        <v>4</v>
      </c>
      <c r="Z88" s="175" t="s">
        <v>117</v>
      </c>
      <c r="AA88" s="57" t="s">
        <v>94</v>
      </c>
      <c r="AB88" s="74" t="s">
        <v>139</v>
      </c>
      <c r="AC88" s="57" t="s">
        <v>54</v>
      </c>
      <c r="AD88" s="157" t="s">
        <v>242</v>
      </c>
      <c r="AE88" s="57" t="s">
        <v>23</v>
      </c>
      <c r="AF88" s="174" t="s">
        <v>210</v>
      </c>
      <c r="AG88" s="57" t="s">
        <v>126</v>
      </c>
      <c r="AH88" s="57" t="s">
        <v>171</v>
      </c>
      <c r="AI88" s="57" t="s">
        <v>148</v>
      </c>
      <c r="AJ88" s="57" t="s">
        <v>85</v>
      </c>
      <c r="AK88" s="57" t="s">
        <v>233</v>
      </c>
      <c r="AL88" s="58" t="s">
        <v>63</v>
      </c>
      <c r="AN88" s="46" t="s">
        <v>42</v>
      </c>
      <c r="AO88" s="47" t="s">
        <v>276</v>
      </c>
      <c r="AP88" s="48">
        <f>L2+(80*L4)</f>
        <v>81</v>
      </c>
    </row>
    <row r="89" spans="1:42" x14ac:dyDescent="0.2">
      <c r="A89" s="1">
        <v>11</v>
      </c>
      <c r="B89" s="8">
        <v>150</v>
      </c>
      <c r="C89" s="9">
        <v>16</v>
      </c>
      <c r="D89" s="9">
        <v>191</v>
      </c>
      <c r="E89" s="9">
        <v>37</v>
      </c>
      <c r="F89" s="9">
        <v>93</v>
      </c>
      <c r="G89" s="9">
        <v>199</v>
      </c>
      <c r="H89" s="9">
        <v>120</v>
      </c>
      <c r="I89" s="9">
        <v>238</v>
      </c>
      <c r="J89" s="9">
        <v>19</v>
      </c>
      <c r="K89" s="9">
        <v>137</v>
      </c>
      <c r="L89" s="9">
        <v>58</v>
      </c>
      <c r="M89" s="9">
        <v>164</v>
      </c>
      <c r="N89" s="9">
        <v>220</v>
      </c>
      <c r="O89" s="9">
        <v>66</v>
      </c>
      <c r="P89" s="9">
        <v>241</v>
      </c>
      <c r="Q89" s="10">
        <v>107</v>
      </c>
      <c r="R89" s="2">
        <f t="shared" si="20"/>
        <v>2056</v>
      </c>
      <c r="S89" s="2">
        <f t="shared" si="21"/>
        <v>351576</v>
      </c>
      <c r="T89" s="2">
        <f t="shared" si="19"/>
        <v>67634176</v>
      </c>
      <c r="V89" s="1">
        <v>11</v>
      </c>
      <c r="W89" s="179" t="s">
        <v>209</v>
      </c>
      <c r="X89" s="57" t="s">
        <v>24</v>
      </c>
      <c r="Y89" s="72" t="s">
        <v>172</v>
      </c>
      <c r="Z89" s="57" t="s">
        <v>125</v>
      </c>
      <c r="AA89" s="157" t="s">
        <v>86</v>
      </c>
      <c r="AB89" s="57" t="s">
        <v>147</v>
      </c>
      <c r="AC89" s="74" t="s">
        <v>62</v>
      </c>
      <c r="AD89" s="57" t="s">
        <v>234</v>
      </c>
      <c r="AE89" s="57" t="s">
        <v>31</v>
      </c>
      <c r="AF89" s="57" t="s">
        <v>203</v>
      </c>
      <c r="AG89" s="174" t="s">
        <v>118</v>
      </c>
      <c r="AH89" s="57" t="s">
        <v>179</v>
      </c>
      <c r="AI89" s="57" t="s">
        <v>140</v>
      </c>
      <c r="AJ89" s="57" t="s">
        <v>93</v>
      </c>
      <c r="AK89" s="57" t="s">
        <v>241</v>
      </c>
      <c r="AL89" s="58" t="s">
        <v>55</v>
      </c>
      <c r="AN89" s="46" t="s">
        <v>208</v>
      </c>
      <c r="AO89" s="47" t="s">
        <v>276</v>
      </c>
      <c r="AP89" s="48">
        <f>L2+(81*L4)</f>
        <v>82</v>
      </c>
    </row>
    <row r="90" spans="1:42" x14ac:dyDescent="0.2">
      <c r="A90" s="1">
        <v>12</v>
      </c>
      <c r="B90" s="8">
        <v>138</v>
      </c>
      <c r="C90" s="9">
        <v>20</v>
      </c>
      <c r="D90" s="9">
        <v>163</v>
      </c>
      <c r="E90" s="9">
        <v>57</v>
      </c>
      <c r="F90" s="9">
        <v>65</v>
      </c>
      <c r="G90" s="9">
        <v>219</v>
      </c>
      <c r="H90" s="9">
        <v>108</v>
      </c>
      <c r="I90" s="9">
        <v>242</v>
      </c>
      <c r="J90" s="9">
        <v>15</v>
      </c>
      <c r="K90" s="9">
        <v>149</v>
      </c>
      <c r="L90" s="9">
        <v>38</v>
      </c>
      <c r="M90" s="9">
        <v>192</v>
      </c>
      <c r="N90" s="9">
        <v>200</v>
      </c>
      <c r="O90" s="9">
        <v>94</v>
      </c>
      <c r="P90" s="9">
        <v>237</v>
      </c>
      <c r="Q90" s="10">
        <v>119</v>
      </c>
      <c r="R90" s="2">
        <f t="shared" si="20"/>
        <v>2056</v>
      </c>
      <c r="S90" s="2">
        <f t="shared" si="21"/>
        <v>351576</v>
      </c>
      <c r="T90" s="2">
        <f t="shared" si="19"/>
        <v>67634176</v>
      </c>
      <c r="V90" s="1">
        <v>12</v>
      </c>
      <c r="W90" s="56" t="s">
        <v>52</v>
      </c>
      <c r="X90" s="175" t="s">
        <v>244</v>
      </c>
      <c r="Y90" s="57" t="s">
        <v>76</v>
      </c>
      <c r="Z90" s="72" t="s">
        <v>157</v>
      </c>
      <c r="AA90" s="57" t="s">
        <v>181</v>
      </c>
      <c r="AB90" s="157" t="s">
        <v>115</v>
      </c>
      <c r="AC90" s="57" t="s">
        <v>219</v>
      </c>
      <c r="AD90" s="74" t="s">
        <v>14</v>
      </c>
      <c r="AE90" s="57" t="s">
        <v>251</v>
      </c>
      <c r="AF90" s="57" t="s">
        <v>45</v>
      </c>
      <c r="AG90" s="57" t="s">
        <v>150</v>
      </c>
      <c r="AH90" s="174" t="s">
        <v>83</v>
      </c>
      <c r="AI90" s="57" t="s">
        <v>108</v>
      </c>
      <c r="AJ90" s="57" t="s">
        <v>188</v>
      </c>
      <c r="AK90" s="57" t="s">
        <v>21</v>
      </c>
      <c r="AL90" s="58" t="s">
        <v>212</v>
      </c>
      <c r="AN90" s="46" t="s">
        <v>174</v>
      </c>
      <c r="AO90" s="47" t="s">
        <v>276</v>
      </c>
      <c r="AP90" s="48">
        <f>L2+(82*L4)</f>
        <v>83</v>
      </c>
    </row>
    <row r="91" spans="1:42" x14ac:dyDescent="0.2">
      <c r="A91" s="1">
        <v>13</v>
      </c>
      <c r="B91" s="8">
        <v>188</v>
      </c>
      <c r="C91" s="9">
        <v>34</v>
      </c>
      <c r="D91" s="9">
        <v>145</v>
      </c>
      <c r="E91" s="9">
        <v>11</v>
      </c>
      <c r="F91" s="9">
        <v>115</v>
      </c>
      <c r="G91" s="9">
        <v>233</v>
      </c>
      <c r="H91" s="9">
        <v>90</v>
      </c>
      <c r="I91" s="9">
        <v>196</v>
      </c>
      <c r="J91" s="9">
        <v>61</v>
      </c>
      <c r="K91" s="9">
        <v>167</v>
      </c>
      <c r="L91" s="9">
        <v>24</v>
      </c>
      <c r="M91" s="9">
        <v>142</v>
      </c>
      <c r="N91" s="9">
        <v>246</v>
      </c>
      <c r="O91" s="9">
        <v>112</v>
      </c>
      <c r="P91" s="9">
        <v>223</v>
      </c>
      <c r="Q91" s="10">
        <v>69</v>
      </c>
      <c r="R91" s="2">
        <f t="shared" si="20"/>
        <v>2056</v>
      </c>
      <c r="S91" s="2">
        <f t="shared" si="21"/>
        <v>351576</v>
      </c>
      <c r="T91" s="2">
        <f t="shared" si="19"/>
        <v>67634176</v>
      </c>
      <c r="V91" s="1">
        <v>13</v>
      </c>
      <c r="W91" s="82" t="s">
        <v>232</v>
      </c>
      <c r="X91" s="57" t="s">
        <v>64</v>
      </c>
      <c r="Y91" s="157" t="s">
        <v>145</v>
      </c>
      <c r="Z91" s="57" t="s">
        <v>88</v>
      </c>
      <c r="AA91" s="72" t="s">
        <v>127</v>
      </c>
      <c r="AB91" s="57" t="s">
        <v>170</v>
      </c>
      <c r="AC91" s="175" t="s">
        <v>26</v>
      </c>
      <c r="AD91" s="57" t="s">
        <v>207</v>
      </c>
      <c r="AE91" s="57" t="s">
        <v>57</v>
      </c>
      <c r="AF91" s="57" t="s">
        <v>239</v>
      </c>
      <c r="AG91" s="57" t="s">
        <v>95</v>
      </c>
      <c r="AH91" s="57" t="s">
        <v>138</v>
      </c>
      <c r="AI91" s="174" t="s">
        <v>177</v>
      </c>
      <c r="AJ91" s="57" t="s">
        <v>120</v>
      </c>
      <c r="AK91" s="57" t="s">
        <v>201</v>
      </c>
      <c r="AL91" s="58" t="s">
        <v>33</v>
      </c>
      <c r="AN91" s="46" t="s">
        <v>70</v>
      </c>
      <c r="AO91" s="47" t="s">
        <v>276</v>
      </c>
      <c r="AP91" s="48">
        <f>L2+(83*L4)</f>
        <v>84</v>
      </c>
    </row>
    <row r="92" spans="1:42" x14ac:dyDescent="0.2">
      <c r="A92" s="1">
        <v>14</v>
      </c>
      <c r="B92" s="8">
        <v>168</v>
      </c>
      <c r="C92" s="9">
        <v>62</v>
      </c>
      <c r="D92" s="9">
        <v>141</v>
      </c>
      <c r="E92" s="9">
        <v>23</v>
      </c>
      <c r="F92" s="9">
        <v>111</v>
      </c>
      <c r="G92" s="9">
        <v>245</v>
      </c>
      <c r="H92" s="9">
        <v>70</v>
      </c>
      <c r="I92" s="9">
        <v>224</v>
      </c>
      <c r="J92" s="9">
        <v>33</v>
      </c>
      <c r="K92" s="9">
        <v>187</v>
      </c>
      <c r="L92" s="9">
        <v>12</v>
      </c>
      <c r="M92" s="9">
        <v>146</v>
      </c>
      <c r="N92" s="9">
        <v>234</v>
      </c>
      <c r="O92" s="9">
        <v>116</v>
      </c>
      <c r="P92" s="9">
        <v>195</v>
      </c>
      <c r="Q92" s="10">
        <v>89</v>
      </c>
      <c r="R92" s="2">
        <f t="shared" si="20"/>
        <v>2056</v>
      </c>
      <c r="S92" s="2">
        <f t="shared" si="21"/>
        <v>351576</v>
      </c>
      <c r="T92" s="2">
        <f t="shared" si="19"/>
        <v>67634176</v>
      </c>
      <c r="V92" s="1">
        <v>14</v>
      </c>
      <c r="W92" s="56" t="s">
        <v>12</v>
      </c>
      <c r="X92" s="74" t="s">
        <v>221</v>
      </c>
      <c r="Y92" s="57" t="s">
        <v>113</v>
      </c>
      <c r="Z92" s="157" t="s">
        <v>183</v>
      </c>
      <c r="AA92" s="57" t="s">
        <v>159</v>
      </c>
      <c r="AB92" s="72" t="s">
        <v>75</v>
      </c>
      <c r="AC92" s="57" t="s">
        <v>246</v>
      </c>
      <c r="AD92" s="175" t="s">
        <v>50</v>
      </c>
      <c r="AE92" s="57" t="s">
        <v>214</v>
      </c>
      <c r="AF92" s="57" t="s">
        <v>19</v>
      </c>
      <c r="AG92" s="57" t="s">
        <v>190</v>
      </c>
      <c r="AH92" s="57" t="s">
        <v>106</v>
      </c>
      <c r="AI92" s="57" t="s">
        <v>81</v>
      </c>
      <c r="AJ92" s="174" t="s">
        <v>152</v>
      </c>
      <c r="AK92" s="57" t="s">
        <v>43</v>
      </c>
      <c r="AL92" s="58" t="s">
        <v>253</v>
      </c>
      <c r="AN92" s="46" t="s">
        <v>148</v>
      </c>
      <c r="AO92" s="47" t="s">
        <v>276</v>
      </c>
      <c r="AP92" s="48">
        <f>L2+(84*L4)</f>
        <v>85</v>
      </c>
    </row>
    <row r="93" spans="1:42" x14ac:dyDescent="0.2">
      <c r="A93" s="1">
        <v>15</v>
      </c>
      <c r="B93" s="8">
        <v>41</v>
      </c>
      <c r="C93" s="9">
        <v>179</v>
      </c>
      <c r="D93" s="9">
        <v>4</v>
      </c>
      <c r="E93" s="9">
        <v>154</v>
      </c>
      <c r="F93" s="9">
        <v>226</v>
      </c>
      <c r="G93" s="9">
        <v>124</v>
      </c>
      <c r="H93" s="9">
        <v>203</v>
      </c>
      <c r="I93" s="9">
        <v>81</v>
      </c>
      <c r="J93" s="9">
        <v>176</v>
      </c>
      <c r="K93" s="9">
        <v>54</v>
      </c>
      <c r="L93" s="9">
        <v>133</v>
      </c>
      <c r="M93" s="9">
        <v>31</v>
      </c>
      <c r="N93" s="9">
        <v>103</v>
      </c>
      <c r="O93" s="9">
        <v>253</v>
      </c>
      <c r="P93" s="9">
        <v>78</v>
      </c>
      <c r="Q93" s="10">
        <v>216</v>
      </c>
      <c r="R93" s="2">
        <f t="shared" si="20"/>
        <v>2056</v>
      </c>
      <c r="S93" s="2">
        <f>SUMSQ(B93:Q93)</f>
        <v>351576</v>
      </c>
      <c r="T93" s="2">
        <f t="shared" si="19"/>
        <v>67634176</v>
      </c>
      <c r="V93" s="1">
        <v>15</v>
      </c>
      <c r="W93" s="161" t="s">
        <v>20</v>
      </c>
      <c r="X93" s="57" t="s">
        <v>213</v>
      </c>
      <c r="Y93" s="74" t="s">
        <v>105</v>
      </c>
      <c r="Z93" s="57" t="s">
        <v>191</v>
      </c>
      <c r="AA93" s="175" t="s">
        <v>151</v>
      </c>
      <c r="AB93" s="57" t="s">
        <v>82</v>
      </c>
      <c r="AC93" s="72" t="s">
        <v>254</v>
      </c>
      <c r="AD93" s="57" t="s">
        <v>42</v>
      </c>
      <c r="AE93" s="57" t="s">
        <v>222</v>
      </c>
      <c r="AF93" s="57" t="s">
        <v>11</v>
      </c>
      <c r="AG93" s="57" t="s">
        <v>182</v>
      </c>
      <c r="AH93" s="57" t="s">
        <v>114</v>
      </c>
      <c r="AI93" s="57" t="s">
        <v>74</v>
      </c>
      <c r="AJ93" s="57" t="s">
        <v>160</v>
      </c>
      <c r="AK93" s="174" t="s">
        <v>51</v>
      </c>
      <c r="AL93" s="58" t="s">
        <v>245</v>
      </c>
      <c r="AN93" s="46" t="s">
        <v>107</v>
      </c>
      <c r="AO93" s="47" t="s">
        <v>276</v>
      </c>
      <c r="AP93" s="48">
        <f>L2+(85*L4)</f>
        <v>86</v>
      </c>
    </row>
    <row r="94" spans="1:42" x14ac:dyDescent="0.2">
      <c r="A94" s="1">
        <v>16</v>
      </c>
      <c r="B94" s="11">
        <v>53</v>
      </c>
      <c r="C94" s="12">
        <v>175</v>
      </c>
      <c r="D94" s="12">
        <v>32</v>
      </c>
      <c r="E94" s="12">
        <v>134</v>
      </c>
      <c r="F94" s="12">
        <v>254</v>
      </c>
      <c r="G94" s="12">
        <v>104</v>
      </c>
      <c r="H94" s="12">
        <v>215</v>
      </c>
      <c r="I94" s="12">
        <v>77</v>
      </c>
      <c r="J94" s="12">
        <v>180</v>
      </c>
      <c r="K94" s="12">
        <v>42</v>
      </c>
      <c r="L94" s="12">
        <v>153</v>
      </c>
      <c r="M94" s="12">
        <v>3</v>
      </c>
      <c r="N94" s="12">
        <v>123</v>
      </c>
      <c r="O94" s="12">
        <v>225</v>
      </c>
      <c r="P94" s="12">
        <v>82</v>
      </c>
      <c r="Q94" s="13">
        <v>204</v>
      </c>
      <c r="R94" s="2">
        <f>SUM(B94:Q94)</f>
        <v>2056</v>
      </c>
      <c r="S94" s="2">
        <f t="shared" ref="S94" si="22">SUMSQ(B94:Q94)</f>
        <v>351576</v>
      </c>
      <c r="T94" s="2">
        <f t="shared" si="19"/>
        <v>67634176</v>
      </c>
      <c r="V94" s="1">
        <v>16</v>
      </c>
      <c r="W94" s="59" t="s">
        <v>240</v>
      </c>
      <c r="X94" s="162" t="s">
        <v>56</v>
      </c>
      <c r="Y94" s="60" t="s">
        <v>137</v>
      </c>
      <c r="Z94" s="85" t="s">
        <v>96</v>
      </c>
      <c r="AA94" s="60" t="s">
        <v>119</v>
      </c>
      <c r="AB94" s="180" t="s">
        <v>178</v>
      </c>
      <c r="AC94" s="60" t="s">
        <v>34</v>
      </c>
      <c r="AD94" s="87" t="s">
        <v>200</v>
      </c>
      <c r="AE94" s="60" t="s">
        <v>65</v>
      </c>
      <c r="AF94" s="60" t="s">
        <v>231</v>
      </c>
      <c r="AG94" s="60" t="s">
        <v>87</v>
      </c>
      <c r="AH94" s="60" t="s">
        <v>146</v>
      </c>
      <c r="AI94" s="60" t="s">
        <v>169</v>
      </c>
      <c r="AJ94" s="60" t="s">
        <v>128</v>
      </c>
      <c r="AK94" s="60" t="s">
        <v>208</v>
      </c>
      <c r="AL94" s="181" t="s">
        <v>25</v>
      </c>
      <c r="AN94" s="46" t="s">
        <v>9</v>
      </c>
      <c r="AO94" s="47" t="s">
        <v>276</v>
      </c>
      <c r="AP94" s="48">
        <f>L2+(86*L4)</f>
        <v>87</v>
      </c>
    </row>
    <row r="95" spans="1:42" x14ac:dyDescent="0.2">
      <c r="A95" s="3" t="s">
        <v>0</v>
      </c>
      <c r="B95" s="2">
        <f>SUM(B79:B94)</f>
        <v>2056</v>
      </c>
      <c r="C95" s="2">
        <f t="shared" ref="C95:Q95" si="23">SUM(C79:C94)</f>
        <v>2056</v>
      </c>
      <c r="D95" s="2">
        <f t="shared" si="23"/>
        <v>2056</v>
      </c>
      <c r="E95" s="2">
        <f t="shared" si="23"/>
        <v>2056</v>
      </c>
      <c r="F95" s="2">
        <f t="shared" si="23"/>
        <v>2056</v>
      </c>
      <c r="G95" s="2">
        <f t="shared" si="23"/>
        <v>2056</v>
      </c>
      <c r="H95" s="2">
        <f t="shared" si="23"/>
        <v>2056</v>
      </c>
      <c r="I95" s="2">
        <f t="shared" si="23"/>
        <v>2056</v>
      </c>
      <c r="J95" s="2">
        <f t="shared" si="23"/>
        <v>2056</v>
      </c>
      <c r="K95" s="2">
        <f t="shared" si="23"/>
        <v>2056</v>
      </c>
      <c r="L95" s="2">
        <f t="shared" si="23"/>
        <v>2056</v>
      </c>
      <c r="M95" s="2">
        <f t="shared" si="23"/>
        <v>2056</v>
      </c>
      <c r="N95" s="2">
        <f t="shared" si="23"/>
        <v>2056</v>
      </c>
      <c r="O95" s="2">
        <f t="shared" si="23"/>
        <v>2056</v>
      </c>
      <c r="P95" s="2">
        <f t="shared" si="23"/>
        <v>2056</v>
      </c>
      <c r="Q95" s="2">
        <f t="shared" si="23"/>
        <v>2056</v>
      </c>
      <c r="AN95" s="46" t="s">
        <v>238</v>
      </c>
      <c r="AO95" s="47" t="s">
        <v>276</v>
      </c>
      <c r="AP95" s="48">
        <f>L2+(87*L4)</f>
        <v>88</v>
      </c>
    </row>
    <row r="96" spans="1:42" x14ac:dyDescent="0.2">
      <c r="A96" s="3" t="s">
        <v>1</v>
      </c>
      <c r="B96" s="2">
        <f>SUMSQ(B79:B94)</f>
        <v>351576</v>
      </c>
      <c r="C96" s="2">
        <f t="shared" ref="C96:E96" si="24">SUMSQ(C79:C94)</f>
        <v>351576</v>
      </c>
      <c r="D96" s="2">
        <f t="shared" si="24"/>
        <v>351576</v>
      </c>
      <c r="E96" s="2">
        <f t="shared" si="24"/>
        <v>351576</v>
      </c>
      <c r="F96" s="2">
        <f>SUMSQ(F79:F94)</f>
        <v>351576</v>
      </c>
      <c r="G96" s="2">
        <f t="shared" ref="G96:Q96" si="25">SUMSQ(G79:G94)</f>
        <v>351576</v>
      </c>
      <c r="H96" s="2">
        <f t="shared" si="25"/>
        <v>351576</v>
      </c>
      <c r="I96" s="2">
        <f t="shared" si="25"/>
        <v>351576</v>
      </c>
      <c r="J96" s="2">
        <f t="shared" si="25"/>
        <v>351576</v>
      </c>
      <c r="K96" s="2">
        <f t="shared" si="25"/>
        <v>351576</v>
      </c>
      <c r="L96" s="2">
        <f t="shared" si="25"/>
        <v>351576</v>
      </c>
      <c r="M96" s="2">
        <f t="shared" si="25"/>
        <v>351576</v>
      </c>
      <c r="N96" s="2">
        <f t="shared" si="25"/>
        <v>351576</v>
      </c>
      <c r="O96" s="2">
        <f t="shared" si="25"/>
        <v>351576</v>
      </c>
      <c r="P96" s="2">
        <f t="shared" si="25"/>
        <v>351576</v>
      </c>
      <c r="Q96" s="2">
        <f t="shared" si="25"/>
        <v>351576</v>
      </c>
      <c r="AN96" s="46" t="s">
        <v>253</v>
      </c>
      <c r="AO96" s="47" t="s">
        <v>276</v>
      </c>
      <c r="AP96" s="48">
        <f>L2+(88*L4)</f>
        <v>89</v>
      </c>
    </row>
    <row r="97" spans="1:42" x14ac:dyDescent="0.2">
      <c r="A97" s="3" t="s">
        <v>262</v>
      </c>
      <c r="B97" s="14">
        <f>SUMSQ(B79,C79,D79,E79,F79,G79,H79,I79,I80,H80,G80,F80,E80,D80,C80,B80)</f>
        <v>351576</v>
      </c>
      <c r="C97" s="14">
        <f>SUMSQ(J79,K79,L79,M79,N79,O79,P79,Q79,Q80,P80,O80,N80,M80,L80,K80,J80)</f>
        <v>351576</v>
      </c>
      <c r="D97" s="14">
        <f>SUMSQ(B81,C81,D81,E81,F81,G81,H81,I81,I82,H82,G82,F82,E82,D82,C82,B82)</f>
        <v>351576</v>
      </c>
      <c r="E97" s="14">
        <f>SUMSQ(J81,K81,L81,M81,N81,O81,P81,Q81,Q82,P82,O82,N82,M82,L82,K82,J82)</f>
        <v>351576</v>
      </c>
      <c r="F97" s="14">
        <f>SUMSQ(B83,C83,D83,E83,F83,G83,H83,I83,I84,H84,G84,F84,E84,D84,C84,B84)</f>
        <v>351576</v>
      </c>
      <c r="G97" s="14">
        <f>SUMSQ(J83,K83,L83,M83,N83,O83,P83,Q83,Q84,P84,O84,N84,M84,L84,K84,J84)</f>
        <v>351576</v>
      </c>
      <c r="H97" s="14">
        <f>SUMSQ(B85,C85,D85,E85,F85,G85,H85,I85,I86,H86,G86,F86,E86,D86,C86,B86)</f>
        <v>351576</v>
      </c>
      <c r="I97" s="14">
        <f>SUMSQ(J85,K85,L85,M85,N85,O85,P85,Q85,Q86,P86,O86,N86,M86,L86,K86,J86)</f>
        <v>351576</v>
      </c>
      <c r="J97" s="14">
        <f>SUMSQ(B87,C87,D87,E87,F87,G87,H87,I87,I88,H88,G88,F88,E88,D88,C88,B88)</f>
        <v>351576</v>
      </c>
      <c r="K97" s="14">
        <f>SUMSQ(J87,K87,L87,M87,N87,O87,P87,Q87,Q88,P88,O88,N88,M88,L88,K88,J88)</f>
        <v>351576</v>
      </c>
      <c r="L97" s="14">
        <f>SUMSQ(B89,C89,D89,E89,F89,G89,H89,I89,I90,H90,G90,F90,E90,D90,C90,B90)</f>
        <v>351576</v>
      </c>
      <c r="M97" s="14">
        <f>SUMSQ(J89,K89,L89,M89,N89,O89,P89,Q89,Q90,P90,O90,N90,M90,L90,K90,J90)</f>
        <v>351576</v>
      </c>
      <c r="N97" s="14">
        <f>SUMSQ(B91,C91,D91,E91,F91,G91,H91,I91,I92,H92,G92,F92,E92,D92,C92,B92)</f>
        <v>351576</v>
      </c>
      <c r="O97" s="14">
        <f>SUMSQ(J91,K91,L91,M91,N91,O91,P91,Q91,Q92,P92,O92,N92,M92,L92,K92,J92)</f>
        <v>351576</v>
      </c>
      <c r="P97" s="14">
        <f>SUMSQ(B93,C93,D93,E93,F93,G93,H93,I93,I94,H94,G94,F94,E94,D94,C94,B94)</f>
        <v>351576</v>
      </c>
      <c r="Q97" s="14">
        <f>SUMSQ(J93,K93,L93,M93,N93,O93,P93,Q93,Q94,P94,O94,N94,M94,L94,K94,J94)</f>
        <v>351576</v>
      </c>
      <c r="V97" s="3" t="s">
        <v>3</v>
      </c>
      <c r="W97" s="173" t="s">
        <v>136</v>
      </c>
      <c r="X97" s="173" t="s">
        <v>192</v>
      </c>
      <c r="Y97" s="173" t="s">
        <v>9</v>
      </c>
      <c r="Z97" s="173" t="s">
        <v>67</v>
      </c>
      <c r="AA97" s="173" t="s">
        <v>226</v>
      </c>
      <c r="AB97" s="173" t="s">
        <v>227</v>
      </c>
      <c r="AC97" s="173" t="s">
        <v>99</v>
      </c>
      <c r="AD97" s="173" t="s">
        <v>102</v>
      </c>
      <c r="AE97" s="173" t="s">
        <v>243</v>
      </c>
      <c r="AF97" s="173" t="s">
        <v>210</v>
      </c>
      <c r="AG97" s="173" t="s">
        <v>118</v>
      </c>
      <c r="AH97" s="173" t="s">
        <v>83</v>
      </c>
      <c r="AI97" s="173" t="s">
        <v>177</v>
      </c>
      <c r="AJ97" s="173" t="s">
        <v>152</v>
      </c>
      <c r="AK97" s="173" t="s">
        <v>51</v>
      </c>
      <c r="AL97" s="173" t="s">
        <v>25</v>
      </c>
      <c r="AN97" s="46" t="s">
        <v>26</v>
      </c>
      <c r="AO97" s="47" t="s">
        <v>276</v>
      </c>
      <c r="AP97" s="48">
        <f>L2+(89*L4)</f>
        <v>90</v>
      </c>
    </row>
    <row r="98" spans="1:42" x14ac:dyDescent="0.2">
      <c r="A98" s="3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V98" s="3" t="s">
        <v>4</v>
      </c>
      <c r="W98" s="173" t="s">
        <v>240</v>
      </c>
      <c r="X98" s="173" t="s">
        <v>213</v>
      </c>
      <c r="Y98" s="173" t="s">
        <v>113</v>
      </c>
      <c r="Z98" s="173" t="s">
        <v>88</v>
      </c>
      <c r="AA98" s="173" t="s">
        <v>181</v>
      </c>
      <c r="AB98" s="173" t="s">
        <v>147</v>
      </c>
      <c r="AC98" s="173" t="s">
        <v>54</v>
      </c>
      <c r="AD98" s="173" t="s">
        <v>22</v>
      </c>
      <c r="AE98" s="173" t="s">
        <v>163</v>
      </c>
      <c r="AF98" s="173" t="s">
        <v>166</v>
      </c>
      <c r="AG98" s="173" t="s">
        <v>38</v>
      </c>
      <c r="AH98" s="173" t="s">
        <v>39</v>
      </c>
      <c r="AI98" s="173" t="s">
        <v>198</v>
      </c>
      <c r="AJ98" s="173" t="s">
        <v>256</v>
      </c>
      <c r="AK98" s="173" t="s">
        <v>73</v>
      </c>
      <c r="AL98" s="173" t="s">
        <v>129</v>
      </c>
      <c r="AN98" s="46" t="s">
        <v>124</v>
      </c>
      <c r="AO98" s="47" t="s">
        <v>276</v>
      </c>
      <c r="AP98" s="48">
        <f>L2+(90*L4)</f>
        <v>91</v>
      </c>
    </row>
    <row r="99" spans="1:42" x14ac:dyDescent="0.2">
      <c r="A99" s="3" t="s">
        <v>3</v>
      </c>
      <c r="B99" s="15">
        <f>B79</f>
        <v>239</v>
      </c>
      <c r="C99" s="15">
        <f>C80</f>
        <v>105</v>
      </c>
      <c r="D99" s="15">
        <f>D81</f>
        <v>87</v>
      </c>
      <c r="E99" s="15">
        <f>E82</f>
        <v>209</v>
      </c>
      <c r="F99" s="15">
        <f>F83</f>
        <v>155</v>
      </c>
      <c r="G99" s="15">
        <f>G84</f>
        <v>29</v>
      </c>
      <c r="H99" s="15">
        <f>H85</f>
        <v>35</v>
      </c>
      <c r="I99" s="15">
        <f>I86</f>
        <v>165</v>
      </c>
      <c r="J99" s="15">
        <f>J87</f>
        <v>130</v>
      </c>
      <c r="K99" s="15">
        <f>K88</f>
        <v>8</v>
      </c>
      <c r="L99" s="15">
        <f>L89</f>
        <v>58</v>
      </c>
      <c r="M99" s="15">
        <f>M90</f>
        <v>192</v>
      </c>
      <c r="N99" s="15">
        <f>N91</f>
        <v>246</v>
      </c>
      <c r="O99" s="15">
        <f>O92</f>
        <v>116</v>
      </c>
      <c r="P99" s="15">
        <f>P93</f>
        <v>78</v>
      </c>
      <c r="Q99" s="16">
        <f>Q94</f>
        <v>204</v>
      </c>
      <c r="R99" s="2">
        <f>SUM(B99:Q99)</f>
        <v>2056</v>
      </c>
      <c r="S99" s="2">
        <f>SUMSQ(B99:Q99)</f>
        <v>351576</v>
      </c>
      <c r="AN99" s="46" t="s">
        <v>163</v>
      </c>
      <c r="AO99" s="47" t="s">
        <v>276</v>
      </c>
      <c r="AP99" s="48">
        <f>L2+(91*L4)</f>
        <v>92</v>
      </c>
    </row>
    <row r="100" spans="1:42" x14ac:dyDescent="0.2">
      <c r="A100" s="3" t="s">
        <v>4</v>
      </c>
      <c r="B100" s="15">
        <f>B94</f>
        <v>53</v>
      </c>
      <c r="C100" s="15">
        <f>C93</f>
        <v>179</v>
      </c>
      <c r="D100" s="15">
        <f>D92</f>
        <v>141</v>
      </c>
      <c r="E100" s="15">
        <f>E91</f>
        <v>11</v>
      </c>
      <c r="F100" s="15">
        <f>F90</f>
        <v>65</v>
      </c>
      <c r="G100" s="15">
        <f>G89</f>
        <v>199</v>
      </c>
      <c r="H100" s="15">
        <f>H88</f>
        <v>249</v>
      </c>
      <c r="I100" s="15">
        <f>I87</f>
        <v>127</v>
      </c>
      <c r="J100" s="15">
        <f>J86</f>
        <v>92</v>
      </c>
      <c r="K100" s="15">
        <f>K85</f>
        <v>222</v>
      </c>
      <c r="L100" s="15">
        <f>L84</f>
        <v>228</v>
      </c>
      <c r="M100" s="15">
        <f>M83</f>
        <v>102</v>
      </c>
      <c r="N100" s="15">
        <f>N82</f>
        <v>48</v>
      </c>
      <c r="O100" s="15">
        <f>O81</f>
        <v>170</v>
      </c>
      <c r="P100" s="15">
        <f>P80</f>
        <v>152</v>
      </c>
      <c r="Q100" s="16">
        <f>Q79</f>
        <v>18</v>
      </c>
      <c r="R100" s="2">
        <f>SUM(B100:Q100)</f>
        <v>2056</v>
      </c>
      <c r="S100" s="2">
        <f>SUMSQ(B100:Q100)</f>
        <v>351576</v>
      </c>
      <c r="AN100" s="46" t="s">
        <v>86</v>
      </c>
      <c r="AO100" s="47" t="s">
        <v>276</v>
      </c>
      <c r="AP100" s="48">
        <f>L2+(92*L4)</f>
        <v>93</v>
      </c>
    </row>
    <row r="101" spans="1:42" x14ac:dyDescent="0.2">
      <c r="AN101" s="46" t="s">
        <v>188</v>
      </c>
      <c r="AO101" s="47" t="s">
        <v>276</v>
      </c>
      <c r="AP101" s="48">
        <f>L2+(93*L4)</f>
        <v>94</v>
      </c>
    </row>
    <row r="102" spans="1:42" x14ac:dyDescent="0.2">
      <c r="AN102" s="46" t="s">
        <v>223</v>
      </c>
      <c r="AO102" s="47" t="s">
        <v>276</v>
      </c>
      <c r="AP102" s="48">
        <f>L2+(94*L4)</f>
        <v>95</v>
      </c>
    </row>
    <row r="103" spans="1:42" x14ac:dyDescent="0.2">
      <c r="AN103" s="46" t="s">
        <v>59</v>
      </c>
      <c r="AO103" s="47" t="s">
        <v>276</v>
      </c>
      <c r="AP103" s="48">
        <f>L2+(95*L4)</f>
        <v>96</v>
      </c>
    </row>
    <row r="104" spans="1:42" x14ac:dyDescent="0.2">
      <c r="AN104" s="46" t="s">
        <v>103</v>
      </c>
      <c r="AO104" s="47" t="s">
        <v>276</v>
      </c>
      <c r="AP104" s="48">
        <f>L2+(96*L4)</f>
        <v>97</v>
      </c>
    </row>
    <row r="105" spans="1:42" x14ac:dyDescent="0.2">
      <c r="AN105" s="46" t="s">
        <v>144</v>
      </c>
      <c r="AO105" s="47" t="s">
        <v>276</v>
      </c>
      <c r="AP105" s="48">
        <f>L2+(97*L4)</f>
        <v>98</v>
      </c>
    </row>
    <row r="106" spans="1:42" x14ac:dyDescent="0.2">
      <c r="AN106" s="46" t="s">
        <v>242</v>
      </c>
      <c r="AO106" s="47" t="s">
        <v>276</v>
      </c>
      <c r="AP106" s="48">
        <f>L2+(98*L4)</f>
        <v>99</v>
      </c>
    </row>
    <row r="107" spans="1:42" x14ac:dyDescent="0.2">
      <c r="AN107" s="46" t="s">
        <v>13</v>
      </c>
      <c r="AO107" s="47" t="s">
        <v>276</v>
      </c>
      <c r="AP107" s="48">
        <f>L2+(99*L4)</f>
        <v>100</v>
      </c>
    </row>
    <row r="108" spans="1:42" x14ac:dyDescent="0.2">
      <c r="AN108" s="46" t="s">
        <v>205</v>
      </c>
      <c r="AO108" s="47" t="s">
        <v>276</v>
      </c>
      <c r="AP108" s="48">
        <f>L2+(100*L4)</f>
        <v>101</v>
      </c>
    </row>
    <row r="109" spans="1:42" x14ac:dyDescent="0.2">
      <c r="AN109" s="46" t="s">
        <v>39</v>
      </c>
      <c r="AO109" s="47" t="s">
        <v>276</v>
      </c>
      <c r="AP109" s="48">
        <f>L2+(101*L4)</f>
        <v>102</v>
      </c>
    </row>
    <row r="110" spans="1:42" x14ac:dyDescent="0.2">
      <c r="AN110" s="46" t="s">
        <v>74</v>
      </c>
      <c r="AO110" s="47" t="s">
        <v>276</v>
      </c>
      <c r="AP110" s="48">
        <f>L2+(102*L4)</f>
        <v>103</v>
      </c>
    </row>
    <row r="111" spans="1:42" x14ac:dyDescent="0.2">
      <c r="AN111" s="46" t="s">
        <v>178</v>
      </c>
      <c r="AO111" s="47" t="s">
        <v>276</v>
      </c>
      <c r="AP111" s="48">
        <f>L2+(103*L4)</f>
        <v>104</v>
      </c>
    </row>
    <row r="112" spans="1:42" x14ac:dyDescent="0.2">
      <c r="AN112" s="46" t="s">
        <v>192</v>
      </c>
      <c r="AO112" s="47" t="s">
        <v>276</v>
      </c>
      <c r="AP112" s="48">
        <f>L2+(104*L4)</f>
        <v>105</v>
      </c>
    </row>
    <row r="113" spans="40:42" x14ac:dyDescent="0.2">
      <c r="AN113" s="46" t="s">
        <v>90</v>
      </c>
      <c r="AO113" s="47" t="s">
        <v>276</v>
      </c>
      <c r="AP113" s="48">
        <f>L2+(105*L4)</f>
        <v>106</v>
      </c>
    </row>
    <row r="114" spans="40:42" x14ac:dyDescent="0.2">
      <c r="AN114" s="46" t="s">
        <v>55</v>
      </c>
      <c r="AO114" s="47" t="s">
        <v>276</v>
      </c>
      <c r="AP114" s="48">
        <f>L2+(106*L4)</f>
        <v>107</v>
      </c>
    </row>
    <row r="115" spans="40:42" x14ac:dyDescent="0.2">
      <c r="AN115" s="46" t="s">
        <v>219</v>
      </c>
      <c r="AO115" s="47" t="s">
        <v>276</v>
      </c>
      <c r="AP115" s="48">
        <f>L2+(107*L4)</f>
        <v>108</v>
      </c>
    </row>
    <row r="116" spans="40:42" x14ac:dyDescent="0.2">
      <c r="AN116" s="46" t="s">
        <v>30</v>
      </c>
      <c r="AO116" s="47" t="s">
        <v>276</v>
      </c>
      <c r="AP116" s="48">
        <f>L2+(108*L4)</f>
        <v>109</v>
      </c>
    </row>
    <row r="117" spans="40:42" x14ac:dyDescent="0.2">
      <c r="AN117" s="46" t="s">
        <v>257</v>
      </c>
      <c r="AO117" s="47" t="s">
        <v>276</v>
      </c>
      <c r="AP117" s="48">
        <f>L2+(109*L4)</f>
        <v>110</v>
      </c>
    </row>
    <row r="118" spans="40:42" x14ac:dyDescent="0.2">
      <c r="AN118" s="46" t="s">
        <v>159</v>
      </c>
      <c r="AO118" s="47" t="s">
        <v>276</v>
      </c>
      <c r="AP118" s="48">
        <f>L2+(110*L4)</f>
        <v>111</v>
      </c>
    </row>
    <row r="119" spans="40:42" x14ac:dyDescent="0.2">
      <c r="AN119" s="46" t="s">
        <v>120</v>
      </c>
      <c r="AO119" s="47" t="s">
        <v>276</v>
      </c>
      <c r="AP119" s="48">
        <f>L2+(111*L4)</f>
        <v>112</v>
      </c>
    </row>
    <row r="120" spans="40:42" x14ac:dyDescent="0.2">
      <c r="AN120" s="46" t="s">
        <v>250</v>
      </c>
      <c r="AO120" s="47" t="s">
        <v>276</v>
      </c>
      <c r="AP120" s="48">
        <f>L2+(112*L4)</f>
        <v>113</v>
      </c>
    </row>
    <row r="121" spans="40:42" x14ac:dyDescent="0.2">
      <c r="AN121" s="46" t="s">
        <v>37</v>
      </c>
      <c r="AO121" s="47" t="s">
        <v>276</v>
      </c>
      <c r="AP121" s="48">
        <f>L2+(113*L4)</f>
        <v>114</v>
      </c>
    </row>
    <row r="122" spans="40:42" x14ac:dyDescent="0.2">
      <c r="AN122" s="46" t="s">
        <v>127</v>
      </c>
      <c r="AO122" s="47" t="s">
        <v>276</v>
      </c>
      <c r="AP122" s="48">
        <f>L2+(114*L4)</f>
        <v>115</v>
      </c>
    </row>
    <row r="123" spans="40:42" x14ac:dyDescent="0.2">
      <c r="AN123" s="46" t="s">
        <v>152</v>
      </c>
      <c r="AO123" s="47" t="s">
        <v>276</v>
      </c>
      <c r="AP123" s="48">
        <f>L2+(115*L4)</f>
        <v>116</v>
      </c>
    </row>
    <row r="124" spans="40:42" x14ac:dyDescent="0.2">
      <c r="AN124" s="46" t="s">
        <v>97</v>
      </c>
      <c r="AO124" s="47" t="s">
        <v>276</v>
      </c>
      <c r="AP124" s="48">
        <f>L2+(116*L4)</f>
        <v>117</v>
      </c>
    </row>
    <row r="125" spans="40:42" x14ac:dyDescent="0.2">
      <c r="AN125" s="46" t="s">
        <v>185</v>
      </c>
      <c r="AO125" s="47" t="s">
        <v>276</v>
      </c>
      <c r="AP125" s="48">
        <f>L2+(117*L4)</f>
        <v>118</v>
      </c>
    </row>
    <row r="126" spans="40:42" x14ac:dyDescent="0.2">
      <c r="AN126" s="46" t="s">
        <v>212</v>
      </c>
      <c r="AO126" s="47" t="s">
        <v>276</v>
      </c>
      <c r="AP126" s="48">
        <f>L2+(118*L4)</f>
        <v>119</v>
      </c>
    </row>
    <row r="127" spans="40:42" x14ac:dyDescent="0.2">
      <c r="AN127" s="46" t="s">
        <v>62</v>
      </c>
      <c r="AO127" s="47" t="s">
        <v>276</v>
      </c>
      <c r="AP127" s="48">
        <f>L2+(119*L4)</f>
        <v>120</v>
      </c>
    </row>
    <row r="128" spans="40:42" x14ac:dyDescent="0.2">
      <c r="AN128" s="46" t="s">
        <v>47</v>
      </c>
      <c r="AO128" s="47" t="s">
        <v>276</v>
      </c>
      <c r="AP128" s="48">
        <f>L2+(120*L4)</f>
        <v>121</v>
      </c>
    </row>
    <row r="129" spans="40:42" x14ac:dyDescent="0.2">
      <c r="AN129" s="46" t="s">
        <v>196</v>
      </c>
      <c r="AO129" s="47" t="s">
        <v>276</v>
      </c>
      <c r="AP129" s="48">
        <f>L2+(121*L4)</f>
        <v>122</v>
      </c>
    </row>
    <row r="130" spans="40:42" x14ac:dyDescent="0.2">
      <c r="AN130" s="46" t="s">
        <v>169</v>
      </c>
      <c r="AO130" s="47" t="s">
        <v>276</v>
      </c>
      <c r="AP130" s="48">
        <f>L2+(122*L4)</f>
        <v>123</v>
      </c>
    </row>
    <row r="131" spans="40:42" x14ac:dyDescent="0.2">
      <c r="AN131" s="46" t="s">
        <v>82</v>
      </c>
      <c r="AO131" s="47" t="s">
        <v>276</v>
      </c>
      <c r="AP131" s="48">
        <f>L2+(123*L4)</f>
        <v>124</v>
      </c>
    </row>
    <row r="132" spans="40:42" x14ac:dyDescent="0.2">
      <c r="AN132" s="46" t="s">
        <v>135</v>
      </c>
      <c r="AO132" s="47" t="s">
        <v>276</v>
      </c>
      <c r="AP132" s="48">
        <f>L2+(124*L4)</f>
        <v>125</v>
      </c>
    </row>
    <row r="133" spans="40:42" x14ac:dyDescent="0.2">
      <c r="AN133" s="46" t="s">
        <v>112</v>
      </c>
      <c r="AO133" s="47" t="s">
        <v>276</v>
      </c>
      <c r="AP133" s="48">
        <f>L2+(125*L4)</f>
        <v>126</v>
      </c>
    </row>
    <row r="134" spans="40:42" x14ac:dyDescent="0.2">
      <c r="AN134" s="46" t="s">
        <v>22</v>
      </c>
      <c r="AO134" s="47" t="s">
        <v>276</v>
      </c>
      <c r="AP134" s="48">
        <f>L2+(126*L4)</f>
        <v>127</v>
      </c>
    </row>
    <row r="135" spans="40:42" x14ac:dyDescent="0.2">
      <c r="AN135" s="46" t="s">
        <v>233</v>
      </c>
      <c r="AO135" s="47" t="s">
        <v>276</v>
      </c>
      <c r="AP135" s="48">
        <f>L2+(127*L4)</f>
        <v>128</v>
      </c>
    </row>
    <row r="136" spans="40:42" x14ac:dyDescent="0.2">
      <c r="AN136" s="46" t="s">
        <v>32</v>
      </c>
      <c r="AO136" s="47" t="s">
        <v>276</v>
      </c>
      <c r="AP136" s="48">
        <f>L2+(128*L4)</f>
        <v>129</v>
      </c>
    </row>
    <row r="137" spans="40:42" x14ac:dyDescent="0.2">
      <c r="AN137" s="46" t="s">
        <v>243</v>
      </c>
      <c r="AO137" s="47" t="s">
        <v>276</v>
      </c>
      <c r="AP137" s="48">
        <f>L2+(129*L4)</f>
        <v>130</v>
      </c>
    </row>
    <row r="138" spans="40:42" x14ac:dyDescent="0.2">
      <c r="AN138" s="46" t="s">
        <v>153</v>
      </c>
      <c r="AO138" s="47" t="s">
        <v>276</v>
      </c>
      <c r="AP138" s="48">
        <f>L2+(130*L4)</f>
        <v>131</v>
      </c>
    </row>
    <row r="139" spans="40:42" x14ac:dyDescent="0.2">
      <c r="AN139" s="46" t="s">
        <v>130</v>
      </c>
      <c r="AO139" s="47" t="s">
        <v>276</v>
      </c>
      <c r="AP139" s="48">
        <f>L2+(131*L4)</f>
        <v>132</v>
      </c>
    </row>
    <row r="140" spans="40:42" x14ac:dyDescent="0.2">
      <c r="AN140" s="46" t="s">
        <v>182</v>
      </c>
      <c r="AO140" s="47" t="s">
        <v>276</v>
      </c>
      <c r="AP140" s="48">
        <f>L2+(132*L4)</f>
        <v>133</v>
      </c>
    </row>
    <row r="141" spans="40:42" x14ac:dyDescent="0.2">
      <c r="AN141" s="46" t="s">
        <v>96</v>
      </c>
      <c r="AO141" s="47" t="s">
        <v>276</v>
      </c>
      <c r="AP141" s="48">
        <f>L2+(133*L4)</f>
        <v>134</v>
      </c>
    </row>
    <row r="142" spans="40:42" x14ac:dyDescent="0.2">
      <c r="AN142" s="46" t="s">
        <v>69</v>
      </c>
      <c r="AO142" s="47" t="s">
        <v>276</v>
      </c>
      <c r="AP142" s="48">
        <f>L2+(134*L4)</f>
        <v>135</v>
      </c>
    </row>
    <row r="143" spans="40:42" x14ac:dyDescent="0.2">
      <c r="AN143" s="46" t="s">
        <v>217</v>
      </c>
      <c r="AO143" s="47" t="s">
        <v>276</v>
      </c>
      <c r="AP143" s="48">
        <f>L2+(135*L4)</f>
        <v>136</v>
      </c>
    </row>
    <row r="144" spans="40:42" x14ac:dyDescent="0.2">
      <c r="AN144" s="46" t="s">
        <v>203</v>
      </c>
      <c r="AO144" s="47" t="s">
        <v>276</v>
      </c>
      <c r="AP144" s="48">
        <f>L2+(136*L4)</f>
        <v>137</v>
      </c>
    </row>
    <row r="145" spans="40:42" x14ac:dyDescent="0.2">
      <c r="AN145" s="46" t="s">
        <v>52</v>
      </c>
      <c r="AO145" s="47" t="s">
        <v>276</v>
      </c>
      <c r="AP145" s="48">
        <f>L2+(137*L4)</f>
        <v>138</v>
      </c>
    </row>
    <row r="146" spans="40:42" x14ac:dyDescent="0.2">
      <c r="AN146" s="46" t="s">
        <v>79</v>
      </c>
      <c r="AO146" s="47" t="s">
        <v>276</v>
      </c>
      <c r="AP146" s="48">
        <f>L2+(138*L4)</f>
        <v>139</v>
      </c>
    </row>
    <row r="147" spans="40:42" x14ac:dyDescent="0.2">
      <c r="AN147" s="46" t="s">
        <v>168</v>
      </c>
      <c r="AO147" s="47" t="s">
        <v>276</v>
      </c>
      <c r="AP147" s="48">
        <f>L2+(139*L4)</f>
        <v>140</v>
      </c>
    </row>
    <row r="148" spans="40:42" x14ac:dyDescent="0.2">
      <c r="AN148" s="46" t="s">
        <v>113</v>
      </c>
      <c r="AO148" s="47" t="s">
        <v>276</v>
      </c>
      <c r="AP148" s="48">
        <f>L2+(140*L4)</f>
        <v>141</v>
      </c>
    </row>
    <row r="149" spans="40:42" x14ac:dyDescent="0.2">
      <c r="AN149" s="46" t="s">
        <v>138</v>
      </c>
      <c r="AO149" s="47" t="s">
        <v>276</v>
      </c>
      <c r="AP149" s="48">
        <f>L2+(141*L4)</f>
        <v>142</v>
      </c>
    </row>
    <row r="150" spans="40:42" x14ac:dyDescent="0.2">
      <c r="AN150" s="46" t="s">
        <v>228</v>
      </c>
      <c r="AO150" s="47" t="s">
        <v>276</v>
      </c>
      <c r="AP150" s="48">
        <f>L2+(142*L4)</f>
        <v>143</v>
      </c>
    </row>
    <row r="151" spans="40:42" x14ac:dyDescent="0.2">
      <c r="AN151" s="46" t="s">
        <v>15</v>
      </c>
      <c r="AO151" s="47" t="s">
        <v>276</v>
      </c>
      <c r="AP151" s="48">
        <f>L2+(143*L4)</f>
        <v>144</v>
      </c>
    </row>
    <row r="152" spans="40:42" x14ac:dyDescent="0.2">
      <c r="AN152" s="46" t="s">
        <v>145</v>
      </c>
      <c r="AO152" s="47" t="s">
        <v>276</v>
      </c>
      <c r="AP152" s="48">
        <f>L2+(144*L4)</f>
        <v>145</v>
      </c>
    </row>
    <row r="153" spans="40:42" x14ac:dyDescent="0.2">
      <c r="AN153" s="46" t="s">
        <v>106</v>
      </c>
      <c r="AO153" s="47" t="s">
        <v>276</v>
      </c>
      <c r="AP153" s="48">
        <f>L2+(145*L4)</f>
        <v>146</v>
      </c>
    </row>
    <row r="154" spans="40:42" x14ac:dyDescent="0.2">
      <c r="AN154" s="46" t="s">
        <v>8</v>
      </c>
      <c r="AO154" s="47" t="s">
        <v>276</v>
      </c>
      <c r="AP154" s="48">
        <f>L2+(146*L4)</f>
        <v>147</v>
      </c>
    </row>
    <row r="155" spans="40:42" x14ac:dyDescent="0.2">
      <c r="AN155" s="46" t="s">
        <v>235</v>
      </c>
      <c r="AO155" s="47" t="s">
        <v>276</v>
      </c>
      <c r="AP155" s="48">
        <f>L2+(147*L4)</f>
        <v>148</v>
      </c>
    </row>
    <row r="156" spans="40:42" x14ac:dyDescent="0.2">
      <c r="AN156" s="46" t="s">
        <v>45</v>
      </c>
      <c r="AO156" s="47" t="s">
        <v>276</v>
      </c>
      <c r="AP156" s="48">
        <f>L2+(148*L4)</f>
        <v>149</v>
      </c>
    </row>
    <row r="157" spans="40:42" x14ac:dyDescent="0.2">
      <c r="AN157" s="46" t="s">
        <v>209</v>
      </c>
      <c r="AO157" s="47" t="s">
        <v>276</v>
      </c>
      <c r="AP157" s="48">
        <f>L2+(149*L4)</f>
        <v>150</v>
      </c>
    </row>
    <row r="158" spans="40:42" x14ac:dyDescent="0.2">
      <c r="AN158" s="46" t="s">
        <v>175</v>
      </c>
      <c r="AO158" s="47" t="s">
        <v>276</v>
      </c>
      <c r="AP158" s="48">
        <f>L2+(150*L4)</f>
        <v>151</v>
      </c>
    </row>
    <row r="159" spans="40:42" x14ac:dyDescent="0.2">
      <c r="AN159" s="46" t="s">
        <v>73</v>
      </c>
      <c r="AO159" s="47" t="s">
        <v>276</v>
      </c>
      <c r="AP159" s="48">
        <f>L2+(151*L4)</f>
        <v>152</v>
      </c>
    </row>
    <row r="160" spans="40:42" x14ac:dyDescent="0.2">
      <c r="AN160" s="46" t="s">
        <v>87</v>
      </c>
      <c r="AO160" s="47" t="s">
        <v>276</v>
      </c>
      <c r="AP160" s="48">
        <f>L2+(152*L4)</f>
        <v>153</v>
      </c>
    </row>
    <row r="161" spans="40:42" x14ac:dyDescent="0.2">
      <c r="AN161" s="46" t="s">
        <v>191</v>
      </c>
      <c r="AO161" s="47" t="s">
        <v>276</v>
      </c>
      <c r="AP161" s="48">
        <f>L2+(153*L4)</f>
        <v>154</v>
      </c>
    </row>
    <row r="162" spans="40:42" x14ac:dyDescent="0.2">
      <c r="AN162" s="46" t="s">
        <v>226</v>
      </c>
      <c r="AO162" s="47" t="s">
        <v>276</v>
      </c>
      <c r="AP162" s="48">
        <f>L2+(154*L4)</f>
        <v>155</v>
      </c>
    </row>
    <row r="163" spans="40:42" x14ac:dyDescent="0.2">
      <c r="AN163" s="46" t="s">
        <v>60</v>
      </c>
      <c r="AO163" s="47" t="s">
        <v>276</v>
      </c>
      <c r="AP163" s="48">
        <f>L2+(155*L4)</f>
        <v>156</v>
      </c>
    </row>
    <row r="164" spans="40:42" x14ac:dyDescent="0.2">
      <c r="AN164" s="46" t="s">
        <v>252</v>
      </c>
      <c r="AO164" s="47" t="s">
        <v>276</v>
      </c>
      <c r="AP164" s="48">
        <f>L2+(156*L4)</f>
        <v>157</v>
      </c>
    </row>
    <row r="165" spans="40:42" x14ac:dyDescent="0.2">
      <c r="AN165" s="46" t="s">
        <v>23</v>
      </c>
      <c r="AO165" s="47" t="s">
        <v>276</v>
      </c>
      <c r="AP165" s="48">
        <f>L2+(157*L4)</f>
        <v>158</v>
      </c>
    </row>
    <row r="166" spans="40:42" x14ac:dyDescent="0.2">
      <c r="AN166" s="46" t="s">
        <v>121</v>
      </c>
      <c r="AO166" s="47" t="s">
        <v>276</v>
      </c>
      <c r="AP166" s="48">
        <f>L2+(158*L4)</f>
        <v>159</v>
      </c>
    </row>
    <row r="167" spans="40:42" x14ac:dyDescent="0.2">
      <c r="AN167" s="46" t="s">
        <v>162</v>
      </c>
      <c r="AO167" s="47" t="s">
        <v>276</v>
      </c>
      <c r="AP167" s="48">
        <f>L2+(159*L4)</f>
        <v>160</v>
      </c>
    </row>
    <row r="168" spans="40:42" x14ac:dyDescent="0.2">
      <c r="AN168" s="46" t="s">
        <v>206</v>
      </c>
      <c r="AO168" s="47" t="s">
        <v>276</v>
      </c>
      <c r="AP168" s="48">
        <f>L2+(160*L4)</f>
        <v>161</v>
      </c>
    </row>
    <row r="169" spans="40:42" x14ac:dyDescent="0.2">
      <c r="AN169" s="46" t="s">
        <v>41</v>
      </c>
      <c r="AO169" s="47" t="s">
        <v>276</v>
      </c>
      <c r="AP169" s="48">
        <f>L2+(161*L4)</f>
        <v>162</v>
      </c>
    </row>
    <row r="170" spans="40:42" x14ac:dyDescent="0.2">
      <c r="AN170" s="46" t="s">
        <v>76</v>
      </c>
      <c r="AO170" s="47" t="s">
        <v>276</v>
      </c>
      <c r="AP170" s="48">
        <f>L2+(162*L4)</f>
        <v>163</v>
      </c>
    </row>
    <row r="171" spans="40:42" x14ac:dyDescent="0.2">
      <c r="AN171" s="46" t="s">
        <v>179</v>
      </c>
      <c r="AO171" s="47" t="s">
        <v>276</v>
      </c>
      <c r="AP171" s="48">
        <f>L2+(163*L4)</f>
        <v>164</v>
      </c>
    </row>
    <row r="172" spans="40:42" x14ac:dyDescent="0.2">
      <c r="AN172" s="46" t="s">
        <v>102</v>
      </c>
      <c r="AO172" s="47" t="s">
        <v>276</v>
      </c>
      <c r="AP172" s="48">
        <f>L2+(164*L4)</f>
        <v>165</v>
      </c>
    </row>
    <row r="173" spans="40:42" x14ac:dyDescent="0.2">
      <c r="AN173" s="46" t="s">
        <v>141</v>
      </c>
      <c r="AO173" s="47" t="s">
        <v>276</v>
      </c>
      <c r="AP173" s="48">
        <f>L2+(165*L4)</f>
        <v>166</v>
      </c>
    </row>
    <row r="174" spans="40:42" x14ac:dyDescent="0.2">
      <c r="AN174" s="46" t="s">
        <v>239</v>
      </c>
      <c r="AO174" s="47" t="s">
        <v>276</v>
      </c>
      <c r="AP174" s="48">
        <f>L2+(166*L4)</f>
        <v>167</v>
      </c>
    </row>
    <row r="175" spans="40:42" x14ac:dyDescent="0.2">
      <c r="AN175" s="46" t="s">
        <v>12</v>
      </c>
      <c r="AO175" s="47" t="s">
        <v>276</v>
      </c>
      <c r="AP175" s="48">
        <f>L2+(167*L4)</f>
        <v>168</v>
      </c>
    </row>
    <row r="176" spans="40:42" x14ac:dyDescent="0.2">
      <c r="AN176" s="46" t="s">
        <v>27</v>
      </c>
      <c r="AO176" s="47" t="s">
        <v>276</v>
      </c>
      <c r="AP176" s="48">
        <f>L2+(168*L4)</f>
        <v>169</v>
      </c>
    </row>
    <row r="177" spans="40:42" x14ac:dyDescent="0.2">
      <c r="AN177" s="46" t="s">
        <v>256</v>
      </c>
      <c r="AO177" s="47" t="s">
        <v>276</v>
      </c>
      <c r="AP177" s="48">
        <f>L2+(169*L4)</f>
        <v>170</v>
      </c>
    </row>
    <row r="178" spans="40:42" x14ac:dyDescent="0.2">
      <c r="AN178" s="46" t="s">
        <v>158</v>
      </c>
      <c r="AO178" s="47" t="s">
        <v>276</v>
      </c>
      <c r="AP178" s="48">
        <f>L2+(170*L4)</f>
        <v>171</v>
      </c>
    </row>
    <row r="179" spans="40:42" x14ac:dyDescent="0.2">
      <c r="AN179" s="46" t="s">
        <v>117</v>
      </c>
      <c r="AO179" s="47" t="s">
        <v>276</v>
      </c>
      <c r="AP179" s="48">
        <f>L2+(171*L4)</f>
        <v>172</v>
      </c>
    </row>
    <row r="180" spans="40:42" x14ac:dyDescent="0.2">
      <c r="AN180" s="46" t="s">
        <v>195</v>
      </c>
      <c r="AO180" s="47" t="s">
        <v>276</v>
      </c>
      <c r="AP180" s="48">
        <f>L2+(172*L4)</f>
        <v>173</v>
      </c>
    </row>
    <row r="181" spans="40:42" x14ac:dyDescent="0.2">
      <c r="AN181" s="46" t="s">
        <v>91</v>
      </c>
      <c r="AO181" s="47" t="s">
        <v>276</v>
      </c>
      <c r="AP181" s="48">
        <f>L2+(173*L4)</f>
        <v>174</v>
      </c>
    </row>
    <row r="182" spans="40:42" x14ac:dyDescent="0.2">
      <c r="AN182" s="46" t="s">
        <v>56</v>
      </c>
      <c r="AO182" s="47" t="s">
        <v>276</v>
      </c>
      <c r="AP182" s="48">
        <f>L2+(174*L4)</f>
        <v>175</v>
      </c>
    </row>
    <row r="183" spans="40:42" x14ac:dyDescent="0.2">
      <c r="AN183" s="46" t="s">
        <v>222</v>
      </c>
      <c r="AO183" s="47" t="s">
        <v>276</v>
      </c>
      <c r="AP183" s="48">
        <f>L2+(175*L4)</f>
        <v>176</v>
      </c>
    </row>
    <row r="184" spans="40:42" x14ac:dyDescent="0.2">
      <c r="AN184" s="46" t="s">
        <v>100</v>
      </c>
      <c r="AO184" s="47" t="s">
        <v>276</v>
      </c>
      <c r="AP184" s="48">
        <f>L2+(176*L4)</f>
        <v>177</v>
      </c>
    </row>
    <row r="185" spans="40:42" x14ac:dyDescent="0.2">
      <c r="AN185" s="46" t="s">
        <v>186</v>
      </c>
      <c r="AO185" s="47" t="s">
        <v>276</v>
      </c>
      <c r="AP185" s="48">
        <f>L2+(177*L4)</f>
        <v>178</v>
      </c>
    </row>
    <row r="186" spans="40:42" x14ac:dyDescent="0.2">
      <c r="AN186" s="46" t="s">
        <v>213</v>
      </c>
      <c r="AO186" s="47" t="s">
        <v>276</v>
      </c>
      <c r="AP186" s="48">
        <f>L2+(178*L4)</f>
        <v>179</v>
      </c>
    </row>
    <row r="187" spans="40:42" x14ac:dyDescent="0.2">
      <c r="AN187" s="46" t="s">
        <v>65</v>
      </c>
      <c r="AO187" s="47" t="s">
        <v>276</v>
      </c>
      <c r="AP187" s="48">
        <f>L2+(179*L4)</f>
        <v>180</v>
      </c>
    </row>
    <row r="188" spans="40:42" x14ac:dyDescent="0.2">
      <c r="AN188" s="46" t="s">
        <v>247</v>
      </c>
      <c r="AO188" s="47" t="s">
        <v>276</v>
      </c>
      <c r="AP188" s="48">
        <f>L2+(180*L4)</f>
        <v>181</v>
      </c>
    </row>
    <row r="189" spans="40:42" x14ac:dyDescent="0.2">
      <c r="AN189" s="46" t="s">
        <v>36</v>
      </c>
      <c r="AO189" s="47" t="s">
        <v>276</v>
      </c>
      <c r="AP189" s="48">
        <f>L2+(181*L4)</f>
        <v>182</v>
      </c>
    </row>
    <row r="190" spans="40:42" x14ac:dyDescent="0.2">
      <c r="AN190" s="46" t="s">
        <v>126</v>
      </c>
      <c r="AO190" s="47" t="s">
        <v>276</v>
      </c>
      <c r="AP190" s="48">
        <f>L2+(182*L4)</f>
        <v>183</v>
      </c>
    </row>
    <row r="191" spans="40:42" x14ac:dyDescent="0.2">
      <c r="AN191" s="46" t="s">
        <v>149</v>
      </c>
      <c r="AO191" s="47" t="s">
        <v>276</v>
      </c>
      <c r="AP191" s="48">
        <f>L2+(183*L4)</f>
        <v>184</v>
      </c>
    </row>
    <row r="192" spans="40:42" x14ac:dyDescent="0.2">
      <c r="AN192" s="46" t="s">
        <v>134</v>
      </c>
      <c r="AO192" s="47" t="s">
        <v>276</v>
      </c>
      <c r="AP192" s="48">
        <f>L2+(184*L4)</f>
        <v>185</v>
      </c>
    </row>
    <row r="193" spans="40:42" x14ac:dyDescent="0.2">
      <c r="AN193" s="46" t="s">
        <v>109</v>
      </c>
      <c r="AO193" s="47" t="s">
        <v>276</v>
      </c>
      <c r="AP193" s="48">
        <f>L2+(185*L4)</f>
        <v>186</v>
      </c>
    </row>
    <row r="194" spans="40:42" x14ac:dyDescent="0.2">
      <c r="AN194" s="46" t="s">
        <v>19</v>
      </c>
      <c r="AO194" s="47" t="s">
        <v>276</v>
      </c>
      <c r="AP194" s="48">
        <f>L2+(186*L4)</f>
        <v>187</v>
      </c>
    </row>
    <row r="195" spans="40:42" x14ac:dyDescent="0.2">
      <c r="AN195" s="46" t="s">
        <v>232</v>
      </c>
      <c r="AO195" s="47" t="s">
        <v>276</v>
      </c>
      <c r="AP195" s="48">
        <f>L2+(187*L4)</f>
        <v>188</v>
      </c>
    </row>
    <row r="196" spans="40:42" x14ac:dyDescent="0.2">
      <c r="AN196" s="46" t="s">
        <v>48</v>
      </c>
      <c r="AO196" s="47" t="s">
        <v>276</v>
      </c>
      <c r="AP196" s="48">
        <f>L2+(188*L4)</f>
        <v>189</v>
      </c>
    </row>
    <row r="197" spans="40:42" x14ac:dyDescent="0.2">
      <c r="AN197" s="46" t="s">
        <v>199</v>
      </c>
      <c r="AO197" s="47" t="s">
        <v>276</v>
      </c>
      <c r="AP197" s="48">
        <f>L2+(189*L4)</f>
        <v>190</v>
      </c>
    </row>
    <row r="198" spans="40:42" x14ac:dyDescent="0.2">
      <c r="AN198" s="46" t="s">
        <v>172</v>
      </c>
      <c r="AO198" s="47" t="s">
        <v>276</v>
      </c>
      <c r="AP198" s="48">
        <f>L2+(190*L4)</f>
        <v>191</v>
      </c>
    </row>
    <row r="199" spans="40:42" x14ac:dyDescent="0.2">
      <c r="AN199" s="46" t="s">
        <v>83</v>
      </c>
      <c r="AO199" s="47" t="s">
        <v>276</v>
      </c>
      <c r="AP199" s="48">
        <f>L2+(191*L4)</f>
        <v>192</v>
      </c>
    </row>
    <row r="200" spans="40:42" x14ac:dyDescent="0.2">
      <c r="AN200" s="46" t="s">
        <v>173</v>
      </c>
      <c r="AO200" s="47" t="s">
        <v>276</v>
      </c>
      <c r="AP200" s="48">
        <f>L2+(192*L4)</f>
        <v>193</v>
      </c>
    </row>
    <row r="201" spans="40:42" x14ac:dyDescent="0.2">
      <c r="AN201" s="46" t="s">
        <v>71</v>
      </c>
      <c r="AO201" s="47" t="s">
        <v>276</v>
      </c>
      <c r="AP201" s="48">
        <f>L2+(193*L4)</f>
        <v>194</v>
      </c>
    </row>
    <row r="202" spans="40:42" x14ac:dyDescent="0.2">
      <c r="AN202" s="46" t="s">
        <v>43</v>
      </c>
      <c r="AO202" s="47" t="s">
        <v>276</v>
      </c>
      <c r="AP202" s="48">
        <f>L2+(194*L4)</f>
        <v>195</v>
      </c>
    </row>
    <row r="203" spans="40:42" x14ac:dyDescent="0.2">
      <c r="AN203" s="46" t="s">
        <v>207</v>
      </c>
      <c r="AO203" s="47" t="s">
        <v>276</v>
      </c>
      <c r="AP203" s="48">
        <f>L2+(195*L4)</f>
        <v>196</v>
      </c>
    </row>
    <row r="204" spans="40:42" x14ac:dyDescent="0.2">
      <c r="AN204" s="46" t="s">
        <v>10</v>
      </c>
      <c r="AO204" s="47" t="s">
        <v>276</v>
      </c>
      <c r="AP204" s="48">
        <f>L2+(196*L4)</f>
        <v>197</v>
      </c>
    </row>
    <row r="205" spans="40:42" x14ac:dyDescent="0.2">
      <c r="AN205" s="46" t="s">
        <v>237</v>
      </c>
      <c r="AO205" s="47" t="s">
        <v>276</v>
      </c>
      <c r="AP205" s="48">
        <f>L2+(197*L4)</f>
        <v>198</v>
      </c>
    </row>
    <row r="206" spans="40:42" x14ac:dyDescent="0.2">
      <c r="AN206" s="46" t="s">
        <v>147</v>
      </c>
      <c r="AO206" s="47" t="s">
        <v>276</v>
      </c>
      <c r="AP206" s="48">
        <f>L2+(198*L4)</f>
        <v>199</v>
      </c>
    </row>
    <row r="207" spans="40:42" x14ac:dyDescent="0.2">
      <c r="AN207" s="46" t="s">
        <v>108</v>
      </c>
      <c r="AO207" s="47" t="s">
        <v>276</v>
      </c>
      <c r="AP207" s="48">
        <f>L2+(199*L4)</f>
        <v>200</v>
      </c>
    </row>
    <row r="208" spans="40:42" x14ac:dyDescent="0.2">
      <c r="AN208" s="46" t="s">
        <v>123</v>
      </c>
      <c r="AO208" s="47" t="s">
        <v>276</v>
      </c>
      <c r="AP208" s="48">
        <f>L2+(200*L4)</f>
        <v>201</v>
      </c>
    </row>
    <row r="209" spans="40:42" x14ac:dyDescent="0.2">
      <c r="AN209" s="46" t="s">
        <v>164</v>
      </c>
      <c r="AO209" s="47" t="s">
        <v>276</v>
      </c>
      <c r="AP209" s="48">
        <f>L2+(201*L4)</f>
        <v>202</v>
      </c>
    </row>
    <row r="210" spans="40:42" x14ac:dyDescent="0.2">
      <c r="AN210" s="46" t="s">
        <v>254</v>
      </c>
      <c r="AO210" s="47" t="s">
        <v>276</v>
      </c>
      <c r="AP210" s="48">
        <f>L2+(202*L4)</f>
        <v>203</v>
      </c>
    </row>
    <row r="211" spans="40:42" x14ac:dyDescent="0.2">
      <c r="AN211" s="46" t="s">
        <v>25</v>
      </c>
      <c r="AO211" s="47" t="s">
        <v>276</v>
      </c>
      <c r="AP211" s="48">
        <f>L2+(203*L4)</f>
        <v>204</v>
      </c>
    </row>
    <row r="212" spans="40:42" x14ac:dyDescent="0.2">
      <c r="AN212" s="46" t="s">
        <v>224</v>
      </c>
      <c r="AO212" s="47" t="s">
        <v>276</v>
      </c>
      <c r="AP212" s="48">
        <f>L2+(204*L4)</f>
        <v>205</v>
      </c>
    </row>
    <row r="213" spans="40:42" x14ac:dyDescent="0.2">
      <c r="AN213" s="46" t="s">
        <v>58</v>
      </c>
      <c r="AO213" s="47" t="s">
        <v>276</v>
      </c>
      <c r="AP213" s="48">
        <f>L2+(205*L4)</f>
        <v>206</v>
      </c>
    </row>
    <row r="214" spans="40:42" x14ac:dyDescent="0.2">
      <c r="AN214" s="46" t="s">
        <v>85</v>
      </c>
      <c r="AO214" s="47" t="s">
        <v>276</v>
      </c>
      <c r="AP214" s="48">
        <f>L2+(206*L4)</f>
        <v>207</v>
      </c>
    </row>
    <row r="215" spans="40:42" x14ac:dyDescent="0.2">
      <c r="AN215" s="46" t="s">
        <v>189</v>
      </c>
      <c r="AO215" s="47" t="s">
        <v>276</v>
      </c>
      <c r="AP215" s="48">
        <f>L2+(207*L4)</f>
        <v>208</v>
      </c>
    </row>
    <row r="216" spans="40:42" x14ac:dyDescent="0.2">
      <c r="AN216" s="46" t="s">
        <v>67</v>
      </c>
      <c r="AO216" s="47" t="s">
        <v>276</v>
      </c>
      <c r="AP216" s="48">
        <f>L2+(208*L4)</f>
        <v>209</v>
      </c>
    </row>
    <row r="217" spans="40:42" x14ac:dyDescent="0.2">
      <c r="AN217" s="46" t="s">
        <v>215</v>
      </c>
      <c r="AO217" s="47" t="s">
        <v>276</v>
      </c>
      <c r="AP217" s="48">
        <f>L2+(209*L4)</f>
        <v>210</v>
      </c>
    </row>
    <row r="218" spans="40:42" x14ac:dyDescent="0.2">
      <c r="AN218" s="46" t="s">
        <v>180</v>
      </c>
      <c r="AO218" s="47" t="s">
        <v>276</v>
      </c>
      <c r="AP218" s="48">
        <f>L2+(210*L4)</f>
        <v>211</v>
      </c>
    </row>
    <row r="219" spans="40:42" x14ac:dyDescent="0.2">
      <c r="AN219" s="46" t="s">
        <v>94</v>
      </c>
      <c r="AO219" s="47" t="s">
        <v>276</v>
      </c>
      <c r="AP219" s="48">
        <f>L2+(211*L4)</f>
        <v>212</v>
      </c>
    </row>
    <row r="220" spans="40:42" x14ac:dyDescent="0.2">
      <c r="AN220" s="46" t="s">
        <v>155</v>
      </c>
      <c r="AO220" s="47" t="s">
        <v>276</v>
      </c>
      <c r="AP220" s="48">
        <f>L2+(212*L4)</f>
        <v>213</v>
      </c>
    </row>
    <row r="221" spans="40:42" x14ac:dyDescent="0.2">
      <c r="AN221" s="46" t="s">
        <v>132</v>
      </c>
      <c r="AO221" s="47" t="s">
        <v>276</v>
      </c>
      <c r="AP221" s="48">
        <f>L2+(213*L4)</f>
        <v>214</v>
      </c>
    </row>
    <row r="222" spans="40:42" x14ac:dyDescent="0.2">
      <c r="AN222" s="46" t="s">
        <v>34</v>
      </c>
      <c r="AO222" s="47" t="s">
        <v>276</v>
      </c>
      <c r="AP222" s="48">
        <f>L2+(214*L4)</f>
        <v>215</v>
      </c>
    </row>
    <row r="223" spans="40:42" x14ac:dyDescent="0.2">
      <c r="AN223" s="46" t="s">
        <v>245</v>
      </c>
      <c r="AO223" s="47" t="s">
        <v>276</v>
      </c>
      <c r="AP223" s="48">
        <f>L2+(215*L4)</f>
        <v>216</v>
      </c>
    </row>
    <row r="224" spans="40:42" x14ac:dyDescent="0.2">
      <c r="AN224" s="46" t="s">
        <v>230</v>
      </c>
      <c r="AO224" s="47" t="s">
        <v>276</v>
      </c>
      <c r="AP224" s="48">
        <f>L2+(216*L4)</f>
        <v>217</v>
      </c>
    </row>
    <row r="225" spans="40:42" x14ac:dyDescent="0.2">
      <c r="AN225" s="46" t="s">
        <v>17</v>
      </c>
      <c r="AO225" s="47" t="s">
        <v>276</v>
      </c>
      <c r="AP225" s="48">
        <f>L2+(217*L4)</f>
        <v>218</v>
      </c>
    </row>
    <row r="226" spans="40:42" x14ac:dyDescent="0.2">
      <c r="AN226" s="46" t="s">
        <v>115</v>
      </c>
      <c r="AO226" s="47" t="s">
        <v>276</v>
      </c>
      <c r="AP226" s="48">
        <f>L2+(218*L4)</f>
        <v>219</v>
      </c>
    </row>
    <row r="227" spans="40:42" x14ac:dyDescent="0.2">
      <c r="AN227" s="46" t="s">
        <v>140</v>
      </c>
      <c r="AO227" s="47" t="s">
        <v>276</v>
      </c>
      <c r="AP227" s="48">
        <f>L2+(219*L4)</f>
        <v>220</v>
      </c>
    </row>
    <row r="228" spans="40:42" x14ac:dyDescent="0.2">
      <c r="AN228" s="46" t="s">
        <v>77</v>
      </c>
      <c r="AO228" s="47" t="s">
        <v>276</v>
      </c>
      <c r="AP228" s="48">
        <f>L2+(220*L4)</f>
        <v>221</v>
      </c>
    </row>
    <row r="229" spans="40:42" x14ac:dyDescent="0.2">
      <c r="AN229" s="46" t="s">
        <v>166</v>
      </c>
      <c r="AO229" s="47" t="s">
        <v>276</v>
      </c>
      <c r="AP229" s="48">
        <f>L2+(221*L4)</f>
        <v>222</v>
      </c>
    </row>
    <row r="230" spans="40:42" x14ac:dyDescent="0.2">
      <c r="AN230" s="46" t="s">
        <v>201</v>
      </c>
      <c r="AO230" s="47" t="s">
        <v>276</v>
      </c>
      <c r="AP230" s="48">
        <f>L2+(222*L4)</f>
        <v>223</v>
      </c>
    </row>
    <row r="231" spans="40:42" x14ac:dyDescent="0.2">
      <c r="AN231" s="46" t="s">
        <v>50</v>
      </c>
      <c r="AO231" s="47" t="s">
        <v>276</v>
      </c>
      <c r="AP231" s="48">
        <f>L2+(223*L4)</f>
        <v>224</v>
      </c>
    </row>
    <row r="232" spans="40:42" x14ac:dyDescent="0.2">
      <c r="AN232" s="46" t="s">
        <v>128</v>
      </c>
      <c r="AO232" s="47" t="s">
        <v>276</v>
      </c>
      <c r="AP232" s="48">
        <f>L2+(224*L4)</f>
        <v>225</v>
      </c>
    </row>
    <row r="233" spans="40:42" x14ac:dyDescent="0.2">
      <c r="AN233" s="46" t="s">
        <v>151</v>
      </c>
      <c r="AO233" s="47" t="s">
        <v>276</v>
      </c>
      <c r="AP233" s="48">
        <f>L2+(225*L4)</f>
        <v>226</v>
      </c>
    </row>
    <row r="234" spans="40:42" x14ac:dyDescent="0.2">
      <c r="AN234" s="46" t="s">
        <v>249</v>
      </c>
      <c r="AO234" s="47" t="s">
        <v>276</v>
      </c>
      <c r="AP234" s="48">
        <f>L2+(226*L4)</f>
        <v>227</v>
      </c>
    </row>
    <row r="235" spans="40:42" x14ac:dyDescent="0.2">
      <c r="AN235" s="46" t="s">
        <v>38</v>
      </c>
      <c r="AO235" s="47" t="s">
        <v>276</v>
      </c>
      <c r="AP235" s="48">
        <f>L2+(227*L4)</f>
        <v>228</v>
      </c>
    </row>
    <row r="236" spans="40:42" x14ac:dyDescent="0.2">
      <c r="AN236" s="46" t="s">
        <v>211</v>
      </c>
      <c r="AO236" s="47" t="s">
        <v>276</v>
      </c>
      <c r="AP236" s="48">
        <f>L2+(228*L4)</f>
        <v>229</v>
      </c>
    </row>
    <row r="237" spans="40:42" x14ac:dyDescent="0.2">
      <c r="AN237" s="46" t="s">
        <v>63</v>
      </c>
      <c r="AO237" s="47" t="s">
        <v>276</v>
      </c>
      <c r="AP237" s="48">
        <f>L2+(229*L4)</f>
        <v>230</v>
      </c>
    </row>
    <row r="238" spans="40:42" x14ac:dyDescent="0.2">
      <c r="AN238" s="46" t="s">
        <v>98</v>
      </c>
      <c r="AO238" s="47" t="s">
        <v>276</v>
      </c>
      <c r="AP238" s="48">
        <f>L2+(230*L4)</f>
        <v>231</v>
      </c>
    </row>
    <row r="239" spans="40:42" x14ac:dyDescent="0.2">
      <c r="AN239" s="46" t="s">
        <v>184</v>
      </c>
      <c r="AO239" s="47" t="s">
        <v>276</v>
      </c>
      <c r="AP239" s="48">
        <f>L2+(231*L4)</f>
        <v>232</v>
      </c>
    </row>
    <row r="240" spans="40:42" x14ac:dyDescent="0.2">
      <c r="AN240" s="46" t="s">
        <v>170</v>
      </c>
      <c r="AO240" s="47" t="s">
        <v>276</v>
      </c>
      <c r="AP240" s="48">
        <f>L2+(232*L4)</f>
        <v>233</v>
      </c>
    </row>
    <row r="241" spans="40:42" x14ac:dyDescent="0.2">
      <c r="AN241" s="46" t="s">
        <v>81</v>
      </c>
      <c r="AO241" s="47" t="s">
        <v>276</v>
      </c>
      <c r="AP241" s="48">
        <f>L2+(233*L4)</f>
        <v>234</v>
      </c>
    </row>
    <row r="242" spans="40:42" x14ac:dyDescent="0.2">
      <c r="AN242" s="46" t="s">
        <v>46</v>
      </c>
      <c r="AO242" s="47" t="s">
        <v>276</v>
      </c>
      <c r="AP242" s="48">
        <f>L2+(234*L4)</f>
        <v>235</v>
      </c>
    </row>
    <row r="243" spans="40:42" x14ac:dyDescent="0.2">
      <c r="AN243" s="46" t="s">
        <v>197</v>
      </c>
      <c r="AO243" s="47" t="s">
        <v>276</v>
      </c>
      <c r="AP243" s="48">
        <f>L2+(235*L4)</f>
        <v>236</v>
      </c>
    </row>
    <row r="244" spans="40:42" x14ac:dyDescent="0.2">
      <c r="AN244" s="46" t="s">
        <v>21</v>
      </c>
      <c r="AO244" s="47" t="s">
        <v>276</v>
      </c>
      <c r="AP244" s="48">
        <f>L2+(236*L4)</f>
        <v>237</v>
      </c>
    </row>
    <row r="245" spans="40:42" x14ac:dyDescent="0.2">
      <c r="AN245" s="46" t="s">
        <v>234</v>
      </c>
      <c r="AO245" s="47" t="s">
        <v>276</v>
      </c>
      <c r="AP245" s="48">
        <f>L2+(237*L4)</f>
        <v>238</v>
      </c>
    </row>
    <row r="246" spans="40:42" x14ac:dyDescent="0.2">
      <c r="AN246" s="46" t="s">
        <v>136</v>
      </c>
      <c r="AO246" s="47" t="s">
        <v>276</v>
      </c>
      <c r="AP246" s="48">
        <f>L2+(238*L4)</f>
        <v>239</v>
      </c>
    </row>
    <row r="247" spans="40:42" x14ac:dyDescent="0.2">
      <c r="AN247" s="46" t="s">
        <v>111</v>
      </c>
      <c r="AO247" s="47" t="s">
        <v>276</v>
      </c>
      <c r="AP247" s="48">
        <f>L2+(239*L4)</f>
        <v>240</v>
      </c>
    </row>
    <row r="248" spans="40:42" x14ac:dyDescent="0.2">
      <c r="AN248" s="46" t="s">
        <v>241</v>
      </c>
      <c r="AO248" s="47" t="s">
        <v>276</v>
      </c>
      <c r="AP248" s="48">
        <f>L2+(240*L4)</f>
        <v>241</v>
      </c>
    </row>
    <row r="249" spans="40:42" x14ac:dyDescent="0.2">
      <c r="AN249" s="46" t="s">
        <v>14</v>
      </c>
      <c r="AO249" s="47" t="s">
        <v>276</v>
      </c>
      <c r="AP249" s="48">
        <f>L2+(241*L4)</f>
        <v>242</v>
      </c>
    </row>
    <row r="250" spans="40:42" x14ac:dyDescent="0.2">
      <c r="AN250" s="46" t="s">
        <v>104</v>
      </c>
      <c r="AO250" s="47" t="s">
        <v>276</v>
      </c>
      <c r="AP250" s="48">
        <f>L2+(242*L4)</f>
        <v>243</v>
      </c>
    </row>
    <row r="251" spans="40:42" x14ac:dyDescent="0.2">
      <c r="AN251" s="46" t="s">
        <v>143</v>
      </c>
      <c r="AO251" s="47" t="s">
        <v>276</v>
      </c>
      <c r="AP251" s="48">
        <f>L2+(243*L4)</f>
        <v>244</v>
      </c>
    </row>
    <row r="252" spans="40:42" x14ac:dyDescent="0.2">
      <c r="AN252" s="46" t="s">
        <v>75</v>
      </c>
      <c r="AO252" s="47" t="s">
        <v>276</v>
      </c>
      <c r="AP252" s="48">
        <f>L2+(244*L4)</f>
        <v>245</v>
      </c>
    </row>
    <row r="253" spans="40:42" x14ac:dyDescent="0.2">
      <c r="AN253" s="46" t="s">
        <v>177</v>
      </c>
      <c r="AO253" s="47" t="s">
        <v>276</v>
      </c>
      <c r="AP253" s="48">
        <f>L2+(245*L4)</f>
        <v>246</v>
      </c>
    </row>
    <row r="254" spans="40:42" x14ac:dyDescent="0.2">
      <c r="AN254" s="46" t="s">
        <v>204</v>
      </c>
      <c r="AO254" s="47" t="s">
        <v>276</v>
      </c>
      <c r="AP254" s="48">
        <f>L2+(246*L4)</f>
        <v>247</v>
      </c>
    </row>
    <row r="255" spans="40:42" x14ac:dyDescent="0.2">
      <c r="AN255" s="46" t="s">
        <v>40</v>
      </c>
      <c r="AO255" s="47" t="s">
        <v>276</v>
      </c>
      <c r="AP255" s="48">
        <f>L2+(247*L4)</f>
        <v>248</v>
      </c>
    </row>
    <row r="256" spans="40:42" x14ac:dyDescent="0.2">
      <c r="AN256" s="46" t="s">
        <v>54</v>
      </c>
      <c r="AO256" s="47" t="s">
        <v>276</v>
      </c>
      <c r="AP256" s="48">
        <f>L2+(248*L4)</f>
        <v>249</v>
      </c>
    </row>
    <row r="257" spans="40:42" x14ac:dyDescent="0.2">
      <c r="AN257" s="46" t="s">
        <v>220</v>
      </c>
      <c r="AO257" s="47" t="s">
        <v>276</v>
      </c>
      <c r="AP257" s="48">
        <f>L2+(249*L4)</f>
        <v>250</v>
      </c>
    </row>
    <row r="258" spans="40:42" x14ac:dyDescent="0.2">
      <c r="AN258" s="46" t="s">
        <v>193</v>
      </c>
      <c r="AO258" s="47" t="s">
        <v>276</v>
      </c>
      <c r="AP258" s="48">
        <f>L2+(250*L4)</f>
        <v>251</v>
      </c>
    </row>
    <row r="259" spans="40:42" x14ac:dyDescent="0.2">
      <c r="AN259" s="46" t="s">
        <v>89</v>
      </c>
      <c r="AO259" s="47" t="s">
        <v>276</v>
      </c>
      <c r="AP259" s="48">
        <f>L2+(251*L4)</f>
        <v>252</v>
      </c>
    </row>
    <row r="260" spans="40:42" x14ac:dyDescent="0.2">
      <c r="AN260" s="46" t="s">
        <v>160</v>
      </c>
      <c r="AO260" s="47" t="s">
        <v>276</v>
      </c>
      <c r="AP260" s="48">
        <f>L2+(252*L4)</f>
        <v>253</v>
      </c>
    </row>
    <row r="261" spans="40:42" x14ac:dyDescent="0.2">
      <c r="AN261" s="46" t="s">
        <v>119</v>
      </c>
      <c r="AO261" s="47" t="s">
        <v>276</v>
      </c>
      <c r="AP261" s="48">
        <f>L2+(253*L4)</f>
        <v>254</v>
      </c>
    </row>
    <row r="262" spans="40:42" x14ac:dyDescent="0.2">
      <c r="AN262" s="46" t="s">
        <v>29</v>
      </c>
      <c r="AO262" s="47" t="s">
        <v>276</v>
      </c>
      <c r="AP262" s="48">
        <f>L2+(254*L4)</f>
        <v>255</v>
      </c>
    </row>
    <row r="263" spans="40:42" x14ac:dyDescent="0.2">
      <c r="AN263" s="49" t="s">
        <v>258</v>
      </c>
      <c r="AO263" s="50" t="s">
        <v>276</v>
      </c>
      <c r="AP263" s="51">
        <f>L2+(255*L4)</f>
        <v>256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R79:S93 R55:S70 R31:S46 R7:S22 B23:Q24 R94:S94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529A1-FE9B-4B4D-BE77-135FC15DD8E2}">
  <sheetPr>
    <tabColor rgb="FF00B0F0"/>
  </sheetPr>
  <dimension ref="A1:AP265"/>
  <sheetViews>
    <sheetView workbookViewId="0">
      <pane xSplit="1" ySplit="6" topLeftCell="B7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18" width="7.7109375" style="2" customWidth="1"/>
    <col min="19" max="19" width="8.7109375" style="2" customWidth="1"/>
    <col min="20" max="20" width="9.7109375" style="2" customWidth="1"/>
    <col min="21" max="21" width="7.7109375" style="2" customWidth="1"/>
    <col min="22" max="38" width="5.7109375" style="2" customWidth="1"/>
    <col min="39" max="39" width="9.140625" style="2"/>
    <col min="40" max="40" width="4.7109375" style="42" customWidth="1"/>
    <col min="41" max="41" width="4.7109375" style="2" customWidth="1"/>
    <col min="42" max="42" width="5.7109375" style="2" customWidth="1"/>
    <col min="43" max="16384" width="9.140625" style="2"/>
  </cols>
  <sheetData>
    <row r="1" spans="1:42" s="1" customFormat="1" ht="21" x14ac:dyDescent="0.35">
      <c r="A1" s="26"/>
      <c r="B1" s="28" t="s">
        <v>324</v>
      </c>
      <c r="C1" s="27"/>
      <c r="D1" s="27"/>
      <c r="E1" s="27"/>
      <c r="F1" s="27"/>
      <c r="G1" s="27"/>
      <c r="H1" s="27"/>
      <c r="I1" s="27"/>
      <c r="J1" s="26"/>
      <c r="K1" s="31"/>
      <c r="L1" s="31"/>
      <c r="M1" s="32"/>
      <c r="N1" s="32"/>
      <c r="O1" s="33"/>
      <c r="P1" s="19"/>
      <c r="Q1" s="19"/>
      <c r="R1" s="19"/>
      <c r="S1" s="19"/>
      <c r="T1" s="19"/>
      <c r="U1" s="19"/>
      <c r="V1" s="19"/>
      <c r="W1" s="19"/>
      <c r="X1" s="19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N1" s="39"/>
    </row>
    <row r="2" spans="1:42" x14ac:dyDescent="0.2">
      <c r="A2" s="26"/>
      <c r="B2" s="29" t="s">
        <v>323</v>
      </c>
      <c r="C2" s="27"/>
      <c r="D2" s="27"/>
      <c r="E2" s="27"/>
      <c r="F2" s="27"/>
      <c r="G2" s="27"/>
      <c r="H2" s="27"/>
      <c r="I2" s="27"/>
      <c r="J2" s="27"/>
      <c r="K2" s="20" t="s">
        <v>264</v>
      </c>
      <c r="L2" s="21">
        <v>1</v>
      </c>
      <c r="M2" s="19"/>
      <c r="N2" s="22" t="s">
        <v>265</v>
      </c>
      <c r="O2" s="19"/>
      <c r="P2" s="23" t="s">
        <v>266</v>
      </c>
      <c r="Q2" s="23"/>
      <c r="R2" s="20" t="s">
        <v>270</v>
      </c>
      <c r="S2" s="43">
        <f>SUM(AP8:AP263)/Z2</f>
        <v>2056</v>
      </c>
      <c r="T2" s="19"/>
      <c r="U2" s="19" t="s">
        <v>271</v>
      </c>
      <c r="V2" s="19"/>
      <c r="W2" s="19"/>
      <c r="X2" s="19"/>
      <c r="Y2" s="32" t="s">
        <v>275</v>
      </c>
      <c r="Z2" s="33">
        <v>16</v>
      </c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34"/>
      <c r="AN2" s="40"/>
      <c r="AO2" s="35"/>
    </row>
    <row r="3" spans="1:42" x14ac:dyDescent="0.2">
      <c r="A3" s="26"/>
      <c r="B3" s="29"/>
      <c r="C3" s="27"/>
      <c r="D3" s="27"/>
      <c r="E3" s="27"/>
      <c r="F3" s="27"/>
      <c r="G3" s="27"/>
      <c r="H3" s="31" t="s">
        <v>274</v>
      </c>
      <c r="I3" s="31"/>
      <c r="J3" s="27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34"/>
      <c r="AN3" s="40"/>
      <c r="AO3" s="35"/>
    </row>
    <row r="4" spans="1:42" x14ac:dyDescent="0.2">
      <c r="A4" s="26"/>
      <c r="B4" s="30"/>
      <c r="C4" s="27"/>
      <c r="D4" s="27"/>
      <c r="E4" s="27"/>
      <c r="F4" s="27"/>
      <c r="G4" s="27"/>
      <c r="H4" s="27"/>
      <c r="I4" s="27"/>
      <c r="J4" s="27"/>
      <c r="K4" s="20" t="s">
        <v>267</v>
      </c>
      <c r="L4" s="21">
        <v>1</v>
      </c>
      <c r="M4" s="19"/>
      <c r="N4" s="22" t="s">
        <v>268</v>
      </c>
      <c r="O4" s="19"/>
      <c r="P4" s="22" t="s">
        <v>269</v>
      </c>
      <c r="Q4" s="22"/>
      <c r="R4" s="20" t="s">
        <v>270</v>
      </c>
      <c r="S4" s="24">
        <f>0.5*Z2*(2*L2+L4*(Z2^2-1))</f>
        <v>2056</v>
      </c>
      <c r="T4" s="19"/>
      <c r="U4" s="22" t="s">
        <v>272</v>
      </c>
      <c r="V4" s="22"/>
      <c r="W4" s="19"/>
      <c r="X4" s="19"/>
      <c r="Y4" s="27"/>
      <c r="Z4" s="27"/>
      <c r="AA4" s="27"/>
      <c r="AB4" s="27"/>
      <c r="AC4" s="27"/>
      <c r="AD4" s="63" t="s">
        <v>288</v>
      </c>
      <c r="AE4" s="27"/>
      <c r="AF4" s="27"/>
      <c r="AG4" s="27"/>
      <c r="AH4" s="27"/>
      <c r="AI4" s="27"/>
      <c r="AJ4" s="27"/>
      <c r="AK4" s="27"/>
      <c r="AL4" s="27"/>
      <c r="AM4" s="34"/>
      <c r="AN4" s="40"/>
      <c r="AO4" s="35"/>
    </row>
    <row r="5" spans="1:42" x14ac:dyDescent="0.2">
      <c r="A5" s="26"/>
      <c r="B5" s="30" t="s">
        <v>316</v>
      </c>
      <c r="C5" s="27"/>
      <c r="D5" s="27"/>
      <c r="E5" s="27"/>
      <c r="F5" s="27"/>
      <c r="G5" s="27"/>
      <c r="H5" s="27"/>
      <c r="I5" s="27"/>
      <c r="J5" s="27"/>
      <c r="K5" s="19"/>
      <c r="L5" s="19"/>
      <c r="M5" s="19"/>
      <c r="N5" s="19"/>
      <c r="O5" s="19"/>
      <c r="P5" s="19"/>
      <c r="Q5" s="19"/>
      <c r="R5" s="19"/>
      <c r="S5" s="19"/>
      <c r="T5" s="19"/>
      <c r="U5" s="25" t="s">
        <v>273</v>
      </c>
      <c r="V5" s="19"/>
      <c r="W5" s="19"/>
      <c r="X5" s="19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34"/>
      <c r="AN5" s="40"/>
      <c r="AO5" s="35"/>
    </row>
    <row r="6" spans="1:42" s="1" customFormat="1" x14ac:dyDescent="0.2">
      <c r="B6" s="1">
        <v>1</v>
      </c>
      <c r="C6" s="1">
        <v>2</v>
      </c>
      <c r="D6" s="1">
        <v>3</v>
      </c>
      <c r="E6" s="1">
        <v>4</v>
      </c>
      <c r="F6" s="1">
        <v>5</v>
      </c>
      <c r="G6" s="1">
        <v>6</v>
      </c>
      <c r="H6" s="1">
        <v>7</v>
      </c>
      <c r="I6" s="1">
        <v>8</v>
      </c>
      <c r="J6" s="1">
        <v>9</v>
      </c>
      <c r="K6" s="1">
        <v>10</v>
      </c>
      <c r="L6" s="1">
        <v>11</v>
      </c>
      <c r="M6" s="1">
        <v>12</v>
      </c>
      <c r="N6" s="1">
        <v>13</v>
      </c>
      <c r="O6" s="1">
        <v>14</v>
      </c>
      <c r="P6" s="1">
        <v>15</v>
      </c>
      <c r="Q6" s="1">
        <v>16</v>
      </c>
      <c r="R6" s="4" t="s">
        <v>0</v>
      </c>
      <c r="S6" s="4" t="s">
        <v>1</v>
      </c>
      <c r="T6" s="4" t="s">
        <v>2</v>
      </c>
      <c r="W6" s="1">
        <v>1</v>
      </c>
      <c r="X6" s="1">
        <v>2</v>
      </c>
      <c r="Y6" s="1">
        <v>3</v>
      </c>
      <c r="Z6" s="1">
        <v>4</v>
      </c>
      <c r="AA6" s="1">
        <v>5</v>
      </c>
      <c r="AB6" s="1">
        <v>6</v>
      </c>
      <c r="AC6" s="1">
        <v>7</v>
      </c>
      <c r="AD6" s="1">
        <v>8</v>
      </c>
      <c r="AE6" s="1">
        <v>9</v>
      </c>
      <c r="AF6" s="1">
        <v>10</v>
      </c>
      <c r="AG6" s="1">
        <v>11</v>
      </c>
      <c r="AH6" s="1">
        <v>12</v>
      </c>
      <c r="AI6" s="1">
        <v>13</v>
      </c>
      <c r="AJ6" s="1">
        <v>14</v>
      </c>
      <c r="AK6" s="1">
        <v>15</v>
      </c>
      <c r="AL6" s="1">
        <v>16</v>
      </c>
      <c r="AN6" s="39"/>
    </row>
    <row r="7" spans="1:42" x14ac:dyDescent="0.2">
      <c r="A7" s="1">
        <v>1</v>
      </c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7"/>
      <c r="R7" s="2">
        <f>SUM(B7:Q7)</f>
        <v>0</v>
      </c>
      <c r="S7" s="2">
        <f>SUMSQ(B7:Q7)</f>
        <v>0</v>
      </c>
      <c r="V7" s="1">
        <v>1</v>
      </c>
      <c r="W7" s="53" t="s">
        <v>225</v>
      </c>
      <c r="X7" s="54" t="s">
        <v>9</v>
      </c>
      <c r="Y7" s="54" t="s">
        <v>150</v>
      </c>
      <c r="Z7" s="54" t="s">
        <v>82</v>
      </c>
      <c r="AA7" s="54" t="s">
        <v>207</v>
      </c>
      <c r="AB7" s="54" t="s">
        <v>23</v>
      </c>
      <c r="AC7" s="54" t="s">
        <v>136</v>
      </c>
      <c r="AD7" s="54" t="s">
        <v>100</v>
      </c>
      <c r="AE7" s="54" t="s">
        <v>200</v>
      </c>
      <c r="AF7" s="54" t="s">
        <v>31</v>
      </c>
      <c r="AG7" s="54" t="s">
        <v>144</v>
      </c>
      <c r="AH7" s="54" t="s">
        <v>92</v>
      </c>
      <c r="AI7" s="54" t="s">
        <v>217</v>
      </c>
      <c r="AJ7" s="54" t="s">
        <v>17</v>
      </c>
      <c r="AK7" s="54" t="s">
        <v>158</v>
      </c>
      <c r="AL7" s="55" t="s">
        <v>75</v>
      </c>
      <c r="AN7" s="44"/>
      <c r="AO7" s="52" t="s">
        <v>277</v>
      </c>
      <c r="AP7" s="45"/>
    </row>
    <row r="8" spans="1:42" x14ac:dyDescent="0.2">
      <c r="A8" s="1">
        <v>2</v>
      </c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10"/>
      <c r="R8" s="2">
        <f t="shared" ref="R8:R22" si="0">SUM(B8:Q8)</f>
        <v>0</v>
      </c>
      <c r="S8" s="2">
        <f t="shared" ref="S8:S22" si="1">SUMSQ(B8:Q8)</f>
        <v>0</v>
      </c>
      <c r="V8" s="1">
        <v>2</v>
      </c>
      <c r="W8" s="56" t="s">
        <v>95</v>
      </c>
      <c r="X8" s="57" t="s">
        <v>139</v>
      </c>
      <c r="Y8" s="57" t="s">
        <v>28</v>
      </c>
      <c r="Z8" s="57" t="s">
        <v>205</v>
      </c>
      <c r="AA8" s="57" t="s">
        <v>77</v>
      </c>
      <c r="AB8" s="57" t="s">
        <v>153</v>
      </c>
      <c r="AC8" s="57" t="s">
        <v>14</v>
      </c>
      <c r="AD8" s="57" t="s">
        <v>222</v>
      </c>
      <c r="AE8" s="57" t="s">
        <v>70</v>
      </c>
      <c r="AF8" s="57" t="s">
        <v>161</v>
      </c>
      <c r="AG8" s="57" t="s">
        <v>22</v>
      </c>
      <c r="AH8" s="57" t="s">
        <v>214</v>
      </c>
      <c r="AI8" s="57" t="s">
        <v>87</v>
      </c>
      <c r="AJ8" s="57" t="s">
        <v>147</v>
      </c>
      <c r="AK8" s="57" t="s">
        <v>36</v>
      </c>
      <c r="AL8" s="58" t="s">
        <v>197</v>
      </c>
      <c r="AN8" s="46" t="s">
        <v>7</v>
      </c>
      <c r="AO8" s="47" t="s">
        <v>276</v>
      </c>
      <c r="AP8" s="48">
        <f>L2+(0*L4)</f>
        <v>1</v>
      </c>
    </row>
    <row r="9" spans="1:42" x14ac:dyDescent="0.2">
      <c r="A9" s="1">
        <v>3</v>
      </c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0"/>
      <c r="R9" s="2">
        <f t="shared" si="0"/>
        <v>0</v>
      </c>
      <c r="S9" s="2">
        <f t="shared" si="1"/>
        <v>0</v>
      </c>
      <c r="V9" s="1">
        <v>3</v>
      </c>
      <c r="W9" s="56" t="s">
        <v>98</v>
      </c>
      <c r="X9" s="57" t="s">
        <v>134</v>
      </c>
      <c r="Y9" s="57" t="s">
        <v>25</v>
      </c>
      <c r="Z9" s="57" t="s">
        <v>209</v>
      </c>
      <c r="AA9" s="57" t="s">
        <v>84</v>
      </c>
      <c r="AB9" s="57" t="s">
        <v>152</v>
      </c>
      <c r="AC9" s="57" t="s">
        <v>7</v>
      </c>
      <c r="AD9" s="57" t="s">
        <v>223</v>
      </c>
      <c r="AE9" s="57" t="s">
        <v>76</v>
      </c>
      <c r="AF9" s="57" t="s">
        <v>160</v>
      </c>
      <c r="AG9" s="57" t="s">
        <v>15</v>
      </c>
      <c r="AH9" s="57" t="s">
        <v>215</v>
      </c>
      <c r="AI9" s="57" t="s">
        <v>90</v>
      </c>
      <c r="AJ9" s="57" t="s">
        <v>142</v>
      </c>
      <c r="AK9" s="57" t="s">
        <v>33</v>
      </c>
      <c r="AL9" s="58" t="s">
        <v>202</v>
      </c>
      <c r="AN9" s="46" t="s">
        <v>236</v>
      </c>
      <c r="AO9" s="47" t="s">
        <v>276</v>
      </c>
      <c r="AP9" s="48">
        <f>L2+(1*L4)</f>
        <v>2</v>
      </c>
    </row>
    <row r="10" spans="1:42" x14ac:dyDescent="0.2">
      <c r="A10" s="1">
        <v>4</v>
      </c>
      <c r="B10" s="8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10"/>
      <c r="R10" s="2">
        <f t="shared" si="0"/>
        <v>0</v>
      </c>
      <c r="S10" s="2">
        <f t="shared" si="1"/>
        <v>0</v>
      </c>
      <c r="V10" s="1">
        <v>4</v>
      </c>
      <c r="W10" s="56" t="s">
        <v>220</v>
      </c>
      <c r="X10" s="57" t="s">
        <v>12</v>
      </c>
      <c r="Y10" s="57" t="s">
        <v>155</v>
      </c>
      <c r="Z10" s="57" t="s">
        <v>79</v>
      </c>
      <c r="AA10" s="57" t="s">
        <v>5</v>
      </c>
      <c r="AB10" s="57" t="s">
        <v>30</v>
      </c>
      <c r="AC10" s="57" t="s">
        <v>137</v>
      </c>
      <c r="AD10" s="57" t="s">
        <v>93</v>
      </c>
      <c r="AE10" s="57" t="s">
        <v>199</v>
      </c>
      <c r="AF10" s="57" t="s">
        <v>38</v>
      </c>
      <c r="AG10" s="57" t="s">
        <v>145</v>
      </c>
      <c r="AH10" s="57" t="s">
        <v>85</v>
      </c>
      <c r="AI10" s="57" t="s">
        <v>212</v>
      </c>
      <c r="AJ10" s="57" t="s">
        <v>20</v>
      </c>
      <c r="AK10" s="57" t="s">
        <v>163</v>
      </c>
      <c r="AL10" s="58" t="s">
        <v>72</v>
      </c>
      <c r="AN10" s="46" t="s">
        <v>146</v>
      </c>
      <c r="AO10" s="47" t="s">
        <v>276</v>
      </c>
      <c r="AP10" s="48">
        <f>L2+(2*L4)</f>
        <v>3</v>
      </c>
    </row>
    <row r="11" spans="1:42" x14ac:dyDescent="0.2">
      <c r="A11" s="1">
        <v>5</v>
      </c>
      <c r="B11" s="8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10"/>
      <c r="R11" s="2">
        <f t="shared" si="0"/>
        <v>0</v>
      </c>
      <c r="S11" s="2">
        <f t="shared" si="1"/>
        <v>0</v>
      </c>
      <c r="V11" s="1">
        <v>5</v>
      </c>
      <c r="W11" s="56" t="s">
        <v>124</v>
      </c>
      <c r="X11" s="57" t="s">
        <v>176</v>
      </c>
      <c r="Y11" s="57" t="s">
        <v>62</v>
      </c>
      <c r="Z11" s="57" t="s">
        <v>231</v>
      </c>
      <c r="AA11" s="57" t="s">
        <v>106</v>
      </c>
      <c r="AB11" s="57" t="s">
        <v>189</v>
      </c>
      <c r="AC11" s="57" t="s">
        <v>48</v>
      </c>
      <c r="AD11" s="57" t="s">
        <v>249</v>
      </c>
      <c r="AE11" s="57" t="s">
        <v>114</v>
      </c>
      <c r="AF11" s="57" t="s">
        <v>181</v>
      </c>
      <c r="AG11" s="57" t="s">
        <v>6</v>
      </c>
      <c r="AH11" s="57" t="s">
        <v>257</v>
      </c>
      <c r="AI11" s="57" t="s">
        <v>132</v>
      </c>
      <c r="AJ11" s="57" t="s">
        <v>168</v>
      </c>
      <c r="AK11" s="57" t="s">
        <v>54</v>
      </c>
      <c r="AL11" s="58" t="s">
        <v>239</v>
      </c>
      <c r="AN11" s="46" t="s">
        <v>105</v>
      </c>
      <c r="AO11" s="47" t="s">
        <v>276</v>
      </c>
      <c r="AP11" s="48">
        <f>L2+(3*L4)</f>
        <v>4</v>
      </c>
    </row>
    <row r="12" spans="1:42" x14ac:dyDescent="0.2">
      <c r="A12" s="1">
        <v>6</v>
      </c>
      <c r="B12" s="8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10"/>
      <c r="R12" s="2">
        <f t="shared" si="0"/>
        <v>0</v>
      </c>
      <c r="S12" s="2">
        <f t="shared" si="1"/>
        <v>0</v>
      </c>
      <c r="V12" s="1">
        <v>6</v>
      </c>
      <c r="W12" s="56" t="s">
        <v>246</v>
      </c>
      <c r="X12" s="57" t="s">
        <v>53</v>
      </c>
      <c r="Y12" s="57" t="s">
        <v>192</v>
      </c>
      <c r="Z12" s="57" t="s">
        <v>101</v>
      </c>
      <c r="AA12" s="57" t="s">
        <v>228</v>
      </c>
      <c r="AB12" s="57" t="s">
        <v>67</v>
      </c>
      <c r="AC12" s="57" t="s">
        <v>179</v>
      </c>
      <c r="AD12" s="57" t="s">
        <v>119</v>
      </c>
      <c r="AE12" s="57" t="s">
        <v>236</v>
      </c>
      <c r="AF12" s="57" t="s">
        <v>59</v>
      </c>
      <c r="AG12" s="57" t="s">
        <v>171</v>
      </c>
      <c r="AH12" s="57" t="s">
        <v>127</v>
      </c>
      <c r="AI12" s="57" t="s">
        <v>254</v>
      </c>
      <c r="AJ12" s="57" t="s">
        <v>45</v>
      </c>
      <c r="AK12" s="57" t="s">
        <v>184</v>
      </c>
      <c r="AL12" s="58" t="s">
        <v>109</v>
      </c>
      <c r="AN12" s="46" t="s">
        <v>176</v>
      </c>
      <c r="AO12" s="47" t="s">
        <v>276</v>
      </c>
      <c r="AP12" s="48">
        <f>L2+(4*L4)</f>
        <v>5</v>
      </c>
    </row>
    <row r="13" spans="1:42" x14ac:dyDescent="0.2">
      <c r="A13" s="1">
        <v>7</v>
      </c>
      <c r="B13" s="8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10"/>
      <c r="R13" s="2">
        <f t="shared" si="0"/>
        <v>0</v>
      </c>
      <c r="S13" s="2">
        <f t="shared" si="1"/>
        <v>0</v>
      </c>
      <c r="V13" s="1">
        <v>7</v>
      </c>
      <c r="W13" s="56" t="s">
        <v>247</v>
      </c>
      <c r="X13" s="57" t="s">
        <v>46</v>
      </c>
      <c r="Y13" s="57" t="s">
        <v>191</v>
      </c>
      <c r="Z13" s="57" t="s">
        <v>108</v>
      </c>
      <c r="AA13" s="57" t="s">
        <v>233</v>
      </c>
      <c r="AB13" s="57" t="s">
        <v>64</v>
      </c>
      <c r="AC13" s="57" t="s">
        <v>174</v>
      </c>
      <c r="AD13" s="57" t="s">
        <v>122</v>
      </c>
      <c r="AE13" s="57" t="s">
        <v>241</v>
      </c>
      <c r="AF13" s="57" t="s">
        <v>56</v>
      </c>
      <c r="AG13" s="57" t="s">
        <v>166</v>
      </c>
      <c r="AH13" s="57" t="s">
        <v>130</v>
      </c>
      <c r="AI13" s="57" t="s">
        <v>255</v>
      </c>
      <c r="AJ13" s="57" t="s">
        <v>39</v>
      </c>
      <c r="AK13" s="57" t="s">
        <v>183</v>
      </c>
      <c r="AL13" s="58" t="s">
        <v>116</v>
      </c>
      <c r="AN13" s="46" t="s">
        <v>72</v>
      </c>
      <c r="AO13" s="47" t="s">
        <v>276</v>
      </c>
      <c r="AP13" s="48">
        <f>L2+(5*L4)</f>
        <v>6</v>
      </c>
    </row>
    <row r="14" spans="1:42" x14ac:dyDescent="0.2">
      <c r="A14" s="1">
        <v>8</v>
      </c>
      <c r="B14" s="8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10"/>
      <c r="R14" s="2">
        <f t="shared" si="0"/>
        <v>0</v>
      </c>
      <c r="S14" s="2">
        <f t="shared" si="1"/>
        <v>0</v>
      </c>
      <c r="V14" s="1">
        <v>8</v>
      </c>
      <c r="W14" s="56" t="s">
        <v>117</v>
      </c>
      <c r="X14" s="57" t="s">
        <v>177</v>
      </c>
      <c r="Y14" s="57" t="s">
        <v>69</v>
      </c>
      <c r="Z14" s="57" t="s">
        <v>230</v>
      </c>
      <c r="AA14" s="57" t="s">
        <v>103</v>
      </c>
      <c r="AB14" s="57" t="s">
        <v>194</v>
      </c>
      <c r="AC14" s="57" t="s">
        <v>51</v>
      </c>
      <c r="AD14" s="57" t="s">
        <v>244</v>
      </c>
      <c r="AE14" s="57" t="s">
        <v>111</v>
      </c>
      <c r="AF14" s="57" t="s">
        <v>186</v>
      </c>
      <c r="AG14" s="57" t="s">
        <v>43</v>
      </c>
      <c r="AH14" s="57" t="s">
        <v>252</v>
      </c>
      <c r="AI14" s="57" t="s">
        <v>125</v>
      </c>
      <c r="AJ14" s="57" t="s">
        <v>169</v>
      </c>
      <c r="AK14" s="57" t="s">
        <v>61</v>
      </c>
      <c r="AL14" s="58" t="s">
        <v>238</v>
      </c>
      <c r="AN14" s="46" t="s">
        <v>44</v>
      </c>
      <c r="AO14" s="47" t="s">
        <v>276</v>
      </c>
      <c r="AP14" s="48">
        <f>L2+(6*L4)</f>
        <v>7</v>
      </c>
    </row>
    <row r="15" spans="1:42" x14ac:dyDescent="0.2">
      <c r="A15" s="1">
        <v>9</v>
      </c>
      <c r="B15" s="8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10"/>
      <c r="R15" s="2">
        <f t="shared" si="0"/>
        <v>0</v>
      </c>
      <c r="S15" s="2">
        <f t="shared" si="1"/>
        <v>0</v>
      </c>
      <c r="V15" s="1">
        <v>9</v>
      </c>
      <c r="W15" s="56" t="s">
        <v>4</v>
      </c>
      <c r="X15" s="57" t="s">
        <v>120</v>
      </c>
      <c r="Y15" s="57" t="s">
        <v>227</v>
      </c>
      <c r="Z15" s="57" t="s">
        <v>66</v>
      </c>
      <c r="AA15" s="57" t="s">
        <v>193</v>
      </c>
      <c r="AB15" s="57" t="s">
        <v>102</v>
      </c>
      <c r="AC15" s="57" t="s">
        <v>245</v>
      </c>
      <c r="AD15" s="57" t="s">
        <v>52</v>
      </c>
      <c r="AE15" s="57" t="s">
        <v>185</v>
      </c>
      <c r="AF15" s="57" t="s">
        <v>110</v>
      </c>
      <c r="AG15" s="57" t="s">
        <v>253</v>
      </c>
      <c r="AH15" s="57" t="s">
        <v>44</v>
      </c>
      <c r="AI15" s="57" t="s">
        <v>172</v>
      </c>
      <c r="AJ15" s="57" t="s">
        <v>128</v>
      </c>
      <c r="AK15" s="57" t="s">
        <v>235</v>
      </c>
      <c r="AL15" s="58" t="s">
        <v>58</v>
      </c>
      <c r="AN15" s="46" t="s">
        <v>210</v>
      </c>
      <c r="AO15" s="47" t="s">
        <v>276</v>
      </c>
      <c r="AP15" s="48">
        <f>L2+(7*L4)</f>
        <v>8</v>
      </c>
    </row>
    <row r="16" spans="1:42" x14ac:dyDescent="0.2">
      <c r="A16" s="1">
        <v>10</v>
      </c>
      <c r="B16" s="8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10"/>
      <c r="R16" s="2">
        <f t="shared" si="0"/>
        <v>0</v>
      </c>
      <c r="S16" s="2">
        <f t="shared" si="1"/>
        <v>0</v>
      </c>
      <c r="V16" s="1">
        <v>10</v>
      </c>
      <c r="W16" s="56" t="s">
        <v>49</v>
      </c>
      <c r="X16" s="57" t="s">
        <v>250</v>
      </c>
      <c r="Y16" s="57" t="s">
        <v>105</v>
      </c>
      <c r="Z16" s="57" t="s">
        <v>188</v>
      </c>
      <c r="AA16" s="57" t="s">
        <v>63</v>
      </c>
      <c r="AB16" s="57" t="s">
        <v>232</v>
      </c>
      <c r="AC16" s="57" t="s">
        <v>123</v>
      </c>
      <c r="AD16" s="57" t="s">
        <v>175</v>
      </c>
      <c r="AE16" s="57" t="s">
        <v>55</v>
      </c>
      <c r="AF16" s="57" t="s">
        <v>240</v>
      </c>
      <c r="AG16" s="57" t="s">
        <v>131</v>
      </c>
      <c r="AH16" s="57" t="s">
        <v>167</v>
      </c>
      <c r="AI16" s="57" t="s">
        <v>41</v>
      </c>
      <c r="AJ16" s="57" t="s">
        <v>258</v>
      </c>
      <c r="AK16" s="57" t="s">
        <v>113</v>
      </c>
      <c r="AL16" s="58" t="s">
        <v>180</v>
      </c>
      <c r="AN16" s="46" t="s">
        <v>225</v>
      </c>
      <c r="AO16" s="47" t="s">
        <v>276</v>
      </c>
      <c r="AP16" s="48">
        <f>L2+(8*L4)</f>
        <v>9</v>
      </c>
    </row>
    <row r="17" spans="1:42" x14ac:dyDescent="0.2">
      <c r="A17" s="1">
        <v>11</v>
      </c>
      <c r="B17" s="8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10"/>
      <c r="R17" s="2">
        <f t="shared" si="0"/>
        <v>0</v>
      </c>
      <c r="S17" s="2">
        <f t="shared" si="1"/>
        <v>0</v>
      </c>
      <c r="V17" s="1">
        <v>11</v>
      </c>
      <c r="W17" s="56" t="s">
        <v>50</v>
      </c>
      <c r="X17" s="57" t="s">
        <v>243</v>
      </c>
      <c r="Y17" s="57" t="s">
        <v>104</v>
      </c>
      <c r="Z17" s="57" t="s">
        <v>195</v>
      </c>
      <c r="AA17" s="57" t="s">
        <v>68</v>
      </c>
      <c r="AB17" s="57" t="s">
        <v>229</v>
      </c>
      <c r="AC17" s="57" t="s">
        <v>118</v>
      </c>
      <c r="AD17" s="57" t="s">
        <v>178</v>
      </c>
      <c r="AE17" s="57" t="s">
        <v>60</v>
      </c>
      <c r="AF17" s="57" t="s">
        <v>237</v>
      </c>
      <c r="AG17" s="57" t="s">
        <v>126</v>
      </c>
      <c r="AH17" s="57" t="s">
        <v>170</v>
      </c>
      <c r="AI17" s="57" t="s">
        <v>42</v>
      </c>
      <c r="AJ17" s="57" t="s">
        <v>251</v>
      </c>
      <c r="AK17" s="57" t="s">
        <v>112</v>
      </c>
      <c r="AL17" s="58" t="s">
        <v>187</v>
      </c>
      <c r="AN17" s="46" t="s">
        <v>61</v>
      </c>
      <c r="AO17" s="47" t="s">
        <v>276</v>
      </c>
      <c r="AP17" s="48">
        <f>L2+(9*L4)</f>
        <v>10</v>
      </c>
    </row>
    <row r="18" spans="1:42" x14ac:dyDescent="0.2">
      <c r="A18" s="1">
        <v>12</v>
      </c>
      <c r="B18" s="8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10"/>
      <c r="R18" s="2">
        <f t="shared" si="0"/>
        <v>0</v>
      </c>
      <c r="S18" s="2">
        <f t="shared" si="1"/>
        <v>0</v>
      </c>
      <c r="V18" s="1">
        <v>12</v>
      </c>
      <c r="W18" s="56" t="s">
        <v>173</v>
      </c>
      <c r="X18" s="57" t="s">
        <v>121</v>
      </c>
      <c r="Y18" s="57" t="s">
        <v>234</v>
      </c>
      <c r="Z18" s="57" t="s">
        <v>65</v>
      </c>
      <c r="AA18" s="57" t="s">
        <v>190</v>
      </c>
      <c r="AB18" s="57" t="s">
        <v>107</v>
      </c>
      <c r="AC18" s="57" t="s">
        <v>248</v>
      </c>
      <c r="AD18" s="57" t="s">
        <v>47</v>
      </c>
      <c r="AE18" s="57" t="s">
        <v>182</v>
      </c>
      <c r="AF18" s="57" t="s">
        <v>115</v>
      </c>
      <c r="AG18" s="57" t="s">
        <v>256</v>
      </c>
      <c r="AH18" s="57" t="s">
        <v>40</v>
      </c>
      <c r="AI18" s="57" t="s">
        <v>165</v>
      </c>
      <c r="AJ18" s="57" t="s">
        <v>129</v>
      </c>
      <c r="AK18" s="57" t="s">
        <v>242</v>
      </c>
      <c r="AL18" s="58" t="s">
        <v>57</v>
      </c>
      <c r="AN18" s="46" t="s">
        <v>88</v>
      </c>
      <c r="AO18" s="47" t="s">
        <v>276</v>
      </c>
      <c r="AP18" s="48">
        <f>L2+(10*L4)</f>
        <v>11</v>
      </c>
    </row>
    <row r="19" spans="1:42" x14ac:dyDescent="0.2">
      <c r="A19" s="1">
        <v>13</v>
      </c>
      <c r="B19" s="8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10"/>
      <c r="R19" s="2">
        <f t="shared" si="0"/>
        <v>0</v>
      </c>
      <c r="S19" s="2">
        <f t="shared" si="1"/>
        <v>0</v>
      </c>
      <c r="V19" s="1">
        <v>13</v>
      </c>
      <c r="W19" s="56" t="s">
        <v>13</v>
      </c>
      <c r="X19" s="57" t="s">
        <v>221</v>
      </c>
      <c r="Y19" s="57" t="s">
        <v>78</v>
      </c>
      <c r="Z19" s="57" t="s">
        <v>154</v>
      </c>
      <c r="AA19" s="57" t="s">
        <v>27</v>
      </c>
      <c r="AB19" s="57" t="s">
        <v>204</v>
      </c>
      <c r="AC19" s="57" t="s">
        <v>96</v>
      </c>
      <c r="AD19" s="57" t="s">
        <v>140</v>
      </c>
      <c r="AE19" s="57" t="s">
        <v>35</v>
      </c>
      <c r="AF19" s="57" t="s">
        <v>196</v>
      </c>
      <c r="AG19" s="57" t="s">
        <v>88</v>
      </c>
      <c r="AH19" s="57" t="s">
        <v>148</v>
      </c>
      <c r="AI19" s="57" t="s">
        <v>21</v>
      </c>
      <c r="AJ19" s="57" t="s">
        <v>213</v>
      </c>
      <c r="AK19" s="57" t="s">
        <v>71</v>
      </c>
      <c r="AL19" s="58" t="s">
        <v>162</v>
      </c>
      <c r="AN19" s="46" t="s">
        <v>190</v>
      </c>
      <c r="AO19" s="47" t="s">
        <v>276</v>
      </c>
      <c r="AP19" s="48">
        <f>L2+(11*L4)</f>
        <v>12</v>
      </c>
    </row>
    <row r="20" spans="1:42" x14ac:dyDescent="0.2">
      <c r="A20" s="1">
        <v>14</v>
      </c>
      <c r="B20" s="8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10"/>
      <c r="R20" s="2">
        <f t="shared" si="0"/>
        <v>0</v>
      </c>
      <c r="S20" s="2">
        <f t="shared" si="1"/>
        <v>0</v>
      </c>
      <c r="V20" s="1">
        <v>14</v>
      </c>
      <c r="W20" s="56" t="s">
        <v>135</v>
      </c>
      <c r="X20" s="57" t="s">
        <v>99</v>
      </c>
      <c r="Y20" s="57" t="s">
        <v>208</v>
      </c>
      <c r="Z20" s="57" t="s">
        <v>24</v>
      </c>
      <c r="AA20" s="57" t="s">
        <v>149</v>
      </c>
      <c r="AB20" s="57" t="s">
        <v>81</v>
      </c>
      <c r="AC20" s="57" t="s">
        <v>226</v>
      </c>
      <c r="AD20" s="57" t="s">
        <v>10</v>
      </c>
      <c r="AE20" s="57" t="s">
        <v>157</v>
      </c>
      <c r="AF20" s="57" t="s">
        <v>74</v>
      </c>
      <c r="AG20" s="57" t="s">
        <v>218</v>
      </c>
      <c r="AH20" s="57" t="s">
        <v>18</v>
      </c>
      <c r="AI20" s="57" t="s">
        <v>143</v>
      </c>
      <c r="AJ20" s="57" t="s">
        <v>91</v>
      </c>
      <c r="AK20" s="57" t="s">
        <v>201</v>
      </c>
      <c r="AL20" s="58" t="s">
        <v>32</v>
      </c>
      <c r="AN20" s="46" t="s">
        <v>122</v>
      </c>
      <c r="AO20" s="47" t="s">
        <v>276</v>
      </c>
      <c r="AP20" s="48">
        <f>L2+(12*L4)</f>
        <v>13</v>
      </c>
    </row>
    <row r="21" spans="1:42" x14ac:dyDescent="0.2">
      <c r="A21" s="1">
        <v>15</v>
      </c>
      <c r="B21" s="8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10"/>
      <c r="R21" s="2">
        <f t="shared" si="0"/>
        <v>0</v>
      </c>
      <c r="S21" s="2">
        <f>SUMSQ(B21:Q21)</f>
        <v>0</v>
      </c>
      <c r="V21" s="1">
        <v>15</v>
      </c>
      <c r="W21" s="56" t="s">
        <v>138</v>
      </c>
      <c r="X21" s="57" t="s">
        <v>94</v>
      </c>
      <c r="Y21" s="57" t="s">
        <v>206</v>
      </c>
      <c r="Z21" s="57" t="s">
        <v>29</v>
      </c>
      <c r="AA21" s="57" t="s">
        <v>156</v>
      </c>
      <c r="AB21" s="57" t="s">
        <v>80</v>
      </c>
      <c r="AC21" s="57" t="s">
        <v>219</v>
      </c>
      <c r="AD21" s="57" t="s">
        <v>11</v>
      </c>
      <c r="AE21" s="57" t="s">
        <v>164</v>
      </c>
      <c r="AF21" s="57" t="s">
        <v>73</v>
      </c>
      <c r="AG21" s="57" t="s">
        <v>211</v>
      </c>
      <c r="AH21" s="57" t="s">
        <v>19</v>
      </c>
      <c r="AI21" s="57" t="s">
        <v>146</v>
      </c>
      <c r="AJ21" s="57" t="s">
        <v>86</v>
      </c>
      <c r="AK21" s="57" t="s">
        <v>198</v>
      </c>
      <c r="AL21" s="58" t="s">
        <v>37</v>
      </c>
      <c r="AN21" s="46" t="s">
        <v>161</v>
      </c>
      <c r="AO21" s="47" t="s">
        <v>276</v>
      </c>
      <c r="AP21" s="48">
        <f>L2+(13*L4)</f>
        <v>14</v>
      </c>
    </row>
    <row r="22" spans="1:42" x14ac:dyDescent="0.2">
      <c r="A22" s="1">
        <v>16</v>
      </c>
      <c r="B22" s="11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3"/>
      <c r="R22" s="2">
        <f t="shared" si="0"/>
        <v>0</v>
      </c>
      <c r="S22" s="2">
        <f t="shared" si="1"/>
        <v>0</v>
      </c>
      <c r="V22" s="1">
        <v>16</v>
      </c>
      <c r="W22" s="59" t="s">
        <v>8</v>
      </c>
      <c r="X22" s="60" t="s">
        <v>224</v>
      </c>
      <c r="Y22" s="60" t="s">
        <v>83</v>
      </c>
      <c r="Z22" s="60" t="s">
        <v>151</v>
      </c>
      <c r="AA22" s="60" t="s">
        <v>26</v>
      </c>
      <c r="AB22" s="60" t="s">
        <v>210</v>
      </c>
      <c r="AC22" s="60" t="s">
        <v>97</v>
      </c>
      <c r="AD22" s="60" t="s">
        <v>133</v>
      </c>
      <c r="AE22" s="60" t="s">
        <v>34</v>
      </c>
      <c r="AF22" s="60" t="s">
        <v>203</v>
      </c>
      <c r="AG22" s="60" t="s">
        <v>89</v>
      </c>
      <c r="AH22" s="60" t="s">
        <v>141</v>
      </c>
      <c r="AI22" s="60" t="s">
        <v>16</v>
      </c>
      <c r="AJ22" s="60" t="s">
        <v>216</v>
      </c>
      <c r="AK22" s="60" t="s">
        <v>3</v>
      </c>
      <c r="AL22" s="61" t="s">
        <v>159</v>
      </c>
      <c r="AN22" s="46" t="s">
        <v>251</v>
      </c>
      <c r="AO22" s="47" t="s">
        <v>276</v>
      </c>
      <c r="AP22" s="48">
        <f>L2+(14*L4)</f>
        <v>15</v>
      </c>
    </row>
    <row r="23" spans="1:42" x14ac:dyDescent="0.2">
      <c r="A23" s="3" t="s">
        <v>0</v>
      </c>
      <c r="B23" s="2">
        <f>SUM(B7:B22)</f>
        <v>0</v>
      </c>
      <c r="C23" s="2">
        <f t="shared" ref="C23:Q23" si="2">SUM(C7:C22)</f>
        <v>0</v>
      </c>
      <c r="D23" s="2">
        <f t="shared" si="2"/>
        <v>0</v>
      </c>
      <c r="E23" s="2">
        <f t="shared" si="2"/>
        <v>0</v>
      </c>
      <c r="F23" s="2">
        <f t="shared" si="2"/>
        <v>0</v>
      </c>
      <c r="G23" s="2">
        <f t="shared" si="2"/>
        <v>0</v>
      </c>
      <c r="H23" s="2">
        <f t="shared" si="2"/>
        <v>0</v>
      </c>
      <c r="I23" s="2">
        <f t="shared" si="2"/>
        <v>0</v>
      </c>
      <c r="J23" s="2">
        <f t="shared" si="2"/>
        <v>0</v>
      </c>
      <c r="K23" s="2">
        <f t="shared" si="2"/>
        <v>0</v>
      </c>
      <c r="L23" s="2">
        <f t="shared" si="2"/>
        <v>0</v>
      </c>
      <c r="M23" s="2">
        <f t="shared" si="2"/>
        <v>0</v>
      </c>
      <c r="N23" s="2">
        <f t="shared" si="2"/>
        <v>0</v>
      </c>
      <c r="O23" s="2">
        <f t="shared" si="2"/>
        <v>0</v>
      </c>
      <c r="P23" s="2">
        <f t="shared" si="2"/>
        <v>0</v>
      </c>
      <c r="Q23" s="2">
        <f t="shared" si="2"/>
        <v>0</v>
      </c>
      <c r="AN23" s="46" t="s">
        <v>24</v>
      </c>
      <c r="AO23" s="47" t="s">
        <v>276</v>
      </c>
      <c r="AP23" s="48">
        <f>L2+(15*L4)</f>
        <v>16</v>
      </c>
    </row>
    <row r="24" spans="1:42" x14ac:dyDescent="0.2">
      <c r="A24" s="3" t="s">
        <v>1</v>
      </c>
      <c r="B24" s="2">
        <f>SUMSQ(B7:B22)</f>
        <v>0</v>
      </c>
      <c r="C24" s="2">
        <f t="shared" ref="C24:Q24" si="3">SUMSQ(C7:C22)</f>
        <v>0</v>
      </c>
      <c r="D24" s="2">
        <f t="shared" si="3"/>
        <v>0</v>
      </c>
      <c r="E24" s="2">
        <f t="shared" si="3"/>
        <v>0</v>
      </c>
      <c r="F24" s="2">
        <f>SUMSQ(F7:F22)</f>
        <v>0</v>
      </c>
      <c r="G24" s="2">
        <f t="shared" si="3"/>
        <v>0</v>
      </c>
      <c r="H24" s="2">
        <f t="shared" si="3"/>
        <v>0</v>
      </c>
      <c r="I24" s="2">
        <f t="shared" si="3"/>
        <v>0</v>
      </c>
      <c r="J24" s="2">
        <f t="shared" si="3"/>
        <v>0</v>
      </c>
      <c r="K24" s="2">
        <f t="shared" si="3"/>
        <v>0</v>
      </c>
      <c r="L24" s="2">
        <f t="shared" si="3"/>
        <v>0</v>
      </c>
      <c r="M24" s="2">
        <f t="shared" si="3"/>
        <v>0</v>
      </c>
      <c r="N24" s="2">
        <f t="shared" si="3"/>
        <v>0</v>
      </c>
      <c r="O24" s="2">
        <f t="shared" si="3"/>
        <v>0</v>
      </c>
      <c r="P24" s="2">
        <f t="shared" si="3"/>
        <v>0</v>
      </c>
      <c r="Q24" s="2">
        <f t="shared" si="3"/>
        <v>0</v>
      </c>
      <c r="AN24" s="46" t="s">
        <v>154</v>
      </c>
      <c r="AO24" s="47" t="s">
        <v>276</v>
      </c>
      <c r="AP24" s="48">
        <f>L2+(16*L4)</f>
        <v>17</v>
      </c>
    </row>
    <row r="25" spans="1:42" x14ac:dyDescent="0.2">
      <c r="A25" s="3" t="s">
        <v>262</v>
      </c>
      <c r="B25" s="14">
        <f>SUMSQ(B7,C7,D7,E7,F7,G7,H7,I7,I8,H8,G8,F8,E8,D8,C8,B8)</f>
        <v>0</v>
      </c>
      <c r="C25" s="14">
        <f>SUMSQ(J7,K7,L7,M7,N7,O7,P7,Q7,Q8,P8,O8,N8,M8,L8,K8,J8)</f>
        <v>0</v>
      </c>
      <c r="D25" s="14">
        <f>SUMSQ(B9,C9,D9,E9,F9,G9,H9,I9,I10,H10,G10,F10,E10,D10,C10,B10)</f>
        <v>0</v>
      </c>
      <c r="E25" s="14">
        <f>SUMSQ(J9,K9,L9,M9,N9,O9,P9,Q9,Q10,P10,O10,N10,M10,L10,K10,J10)</f>
        <v>0</v>
      </c>
      <c r="F25" s="14">
        <f>SUMSQ(B11,C11,D11,E11,F11,G11,H11,I11,I12,H12,G12,F12,E12,D12,C12,B12)</f>
        <v>0</v>
      </c>
      <c r="G25" s="14">
        <f>SUMSQ(J11,K11,L11,M11,N11,O11,P11,Q11,Q12,P12,O12,N12,M12,L12,K12,J12)</f>
        <v>0</v>
      </c>
      <c r="H25" s="14">
        <f>SUMSQ(B13,C13,D13,E13,F13,G13,H13,I13,I14,H14,G14,F14,E14,D14,C14,B14)</f>
        <v>0</v>
      </c>
      <c r="I25" s="14">
        <f>SUMSQ(J13,K13,L13,M13,N13,O13,P13,Q13,Q14,P14,O14,N14,M14,L14,K14,J14)</f>
        <v>0</v>
      </c>
      <c r="J25" s="14">
        <f>SUMSQ(B15,C15,D15,E15,F15,G15,H15,I15,I16,H16,G16,F16,E16,D16,C16,B16)</f>
        <v>0</v>
      </c>
      <c r="K25" s="14">
        <f>SUMSQ(J15,K15,L15,M15,N15,O15,P15,Q15,Q16,P16,O16,N16,M16,L16,K16,J16)</f>
        <v>0</v>
      </c>
      <c r="L25" s="14">
        <f>SUMSQ(B17,C17,D17,E17,F17,G17,H17,I17,I18,H18,G18,F18,E18,D18,C18,B18)</f>
        <v>0</v>
      </c>
      <c r="M25" s="14">
        <f>SUMSQ(J17,K17,L17,M17,N17,O17,P17,Q17,Q18,P18,O18,N18,M18,L18,K18,J18)</f>
        <v>0</v>
      </c>
      <c r="N25" s="14">
        <f>SUMSQ(B19,C19,D19,E19,F19,G19,H19,I19,I20,H20,G20,F20,E20,D20,C20,B20)</f>
        <v>0</v>
      </c>
      <c r="O25" s="14">
        <f>SUMSQ(J19,K19,L19,M19,N19,O19,P19,Q19,Q20,P20,O20,N20,M20,L20,K20,J20)</f>
        <v>0</v>
      </c>
      <c r="P25" s="14">
        <f>SUMSQ(B21,C21,D21,E21,F21,G21,H21,I21,I22,H22,G22,F22,E22,D22,C22,B22)</f>
        <v>0</v>
      </c>
      <c r="Q25" s="14">
        <f>SUMSQ(J21,K21,L21,M21,N21,O21,P21,Q21,Q22,P22,O22,N22,M22,L22,K22,J22)</f>
        <v>0</v>
      </c>
      <c r="V25" s="3" t="s">
        <v>3</v>
      </c>
      <c r="W25" s="173" t="s">
        <v>225</v>
      </c>
      <c r="X25" s="173" t="s">
        <v>139</v>
      </c>
      <c r="Y25" s="173" t="s">
        <v>25</v>
      </c>
      <c r="Z25" s="173" t="s">
        <v>79</v>
      </c>
      <c r="AA25" s="173" t="s">
        <v>106</v>
      </c>
      <c r="AB25" s="173" t="s">
        <v>67</v>
      </c>
      <c r="AC25" s="173" t="s">
        <v>174</v>
      </c>
      <c r="AD25" s="173" t="s">
        <v>244</v>
      </c>
      <c r="AE25" s="173" t="s">
        <v>185</v>
      </c>
      <c r="AF25" s="173" t="s">
        <v>240</v>
      </c>
      <c r="AG25" s="173" t="s">
        <v>126</v>
      </c>
      <c r="AH25" s="173" t="s">
        <v>40</v>
      </c>
      <c r="AI25" s="173" t="s">
        <v>21</v>
      </c>
      <c r="AJ25" s="173" t="s">
        <v>91</v>
      </c>
      <c r="AK25" s="173" t="s">
        <v>198</v>
      </c>
      <c r="AL25" s="173" t="s">
        <v>159</v>
      </c>
      <c r="AN25" s="46" t="s">
        <v>129</v>
      </c>
      <c r="AO25" s="47" t="s">
        <v>276</v>
      </c>
      <c r="AP25" s="48">
        <f>L2+(17*L4)</f>
        <v>18</v>
      </c>
    </row>
    <row r="26" spans="1:42" x14ac:dyDescent="0.2">
      <c r="A26" s="3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V26" s="3" t="s">
        <v>4</v>
      </c>
      <c r="W26" s="173" t="s">
        <v>8</v>
      </c>
      <c r="X26" s="173" t="s">
        <v>94</v>
      </c>
      <c r="Y26" s="173" t="s">
        <v>208</v>
      </c>
      <c r="Z26" s="173" t="s">
        <v>154</v>
      </c>
      <c r="AA26" s="173" t="s">
        <v>190</v>
      </c>
      <c r="AB26" s="173" t="s">
        <v>229</v>
      </c>
      <c r="AC26" s="173" t="s">
        <v>123</v>
      </c>
      <c r="AD26" s="173" t="s">
        <v>52</v>
      </c>
      <c r="AE26" s="173" t="s">
        <v>111</v>
      </c>
      <c r="AF26" s="173" t="s">
        <v>56</v>
      </c>
      <c r="AG26" s="173" t="s">
        <v>171</v>
      </c>
      <c r="AH26" s="173" t="s">
        <v>257</v>
      </c>
      <c r="AI26" s="173" t="s">
        <v>212</v>
      </c>
      <c r="AJ26" s="173" t="s">
        <v>142</v>
      </c>
      <c r="AK26" s="173" t="s">
        <v>36</v>
      </c>
      <c r="AL26" s="173" t="s">
        <v>75</v>
      </c>
      <c r="AN26" s="46" t="s">
        <v>31</v>
      </c>
      <c r="AO26" s="47" t="s">
        <v>276</v>
      </c>
      <c r="AP26" s="48">
        <f>L2+(18*L4)</f>
        <v>19</v>
      </c>
    </row>
    <row r="27" spans="1:42" x14ac:dyDescent="0.2">
      <c r="A27" s="3" t="s">
        <v>3</v>
      </c>
      <c r="B27" s="15">
        <f>B7</f>
        <v>0</v>
      </c>
      <c r="C27" s="15">
        <f>C8</f>
        <v>0</v>
      </c>
      <c r="D27" s="15">
        <f>D9</f>
        <v>0</v>
      </c>
      <c r="E27" s="15">
        <f>E10</f>
        <v>0</v>
      </c>
      <c r="F27" s="15">
        <f>F11</f>
        <v>0</v>
      </c>
      <c r="G27" s="15">
        <f>G12</f>
        <v>0</v>
      </c>
      <c r="H27" s="15">
        <f>H13</f>
        <v>0</v>
      </c>
      <c r="I27" s="15">
        <f>I14</f>
        <v>0</v>
      </c>
      <c r="J27" s="15">
        <f>J15</f>
        <v>0</v>
      </c>
      <c r="K27" s="15">
        <f>K16</f>
        <v>0</v>
      </c>
      <c r="L27" s="15">
        <f>L17</f>
        <v>0</v>
      </c>
      <c r="M27" s="15">
        <f>M18</f>
        <v>0</v>
      </c>
      <c r="N27" s="15">
        <f>N19</f>
        <v>0</v>
      </c>
      <c r="O27" s="15">
        <f>O20</f>
        <v>0</v>
      </c>
      <c r="P27" s="15">
        <f>P21</f>
        <v>0</v>
      </c>
      <c r="Q27" s="16">
        <f>Q22</f>
        <v>0</v>
      </c>
      <c r="R27" s="2">
        <f>SUM(B27:Q27)</f>
        <v>0</v>
      </c>
      <c r="S27" s="2">
        <f>SUMSQ(B27:Q27)</f>
        <v>0</v>
      </c>
      <c r="T27" s="2">
        <f>B27^3+C27^3+D27^3+E27^3+F27^3+G27^3+H27^3+I27^3+J27^3+K27^3+L27^3+M27^3+N27^3+O27^3+P27^3+Q27^3</f>
        <v>0</v>
      </c>
      <c r="AN27" s="46" t="s">
        <v>244</v>
      </c>
      <c r="AO27" s="47" t="s">
        <v>276</v>
      </c>
      <c r="AP27" s="48">
        <f>L2+(19*L4)</f>
        <v>20</v>
      </c>
    </row>
    <row r="28" spans="1:42" x14ac:dyDescent="0.2">
      <c r="A28" s="3" t="s">
        <v>4</v>
      </c>
      <c r="B28" s="15">
        <f>B22</f>
        <v>0</v>
      </c>
      <c r="C28" s="15">
        <f>C21</f>
        <v>0</v>
      </c>
      <c r="D28" s="15">
        <f>D20</f>
        <v>0</v>
      </c>
      <c r="E28" s="15">
        <f>E19</f>
        <v>0</v>
      </c>
      <c r="F28" s="15">
        <f>F18</f>
        <v>0</v>
      </c>
      <c r="G28" s="15">
        <f>G17</f>
        <v>0</v>
      </c>
      <c r="H28" s="15">
        <f>H16</f>
        <v>0</v>
      </c>
      <c r="I28" s="15">
        <f>I15</f>
        <v>0</v>
      </c>
      <c r="J28" s="15">
        <f>J14</f>
        <v>0</v>
      </c>
      <c r="K28" s="15">
        <f>K13</f>
        <v>0</v>
      </c>
      <c r="L28" s="15">
        <f>L12</f>
        <v>0</v>
      </c>
      <c r="M28" s="15">
        <f>M11</f>
        <v>0</v>
      </c>
      <c r="N28" s="15">
        <f>N10</f>
        <v>0</v>
      </c>
      <c r="O28" s="15">
        <f>O9</f>
        <v>0</v>
      </c>
      <c r="P28" s="15">
        <f>P8</f>
        <v>0</v>
      </c>
      <c r="Q28" s="16">
        <f>Q7</f>
        <v>0</v>
      </c>
      <c r="R28" s="2">
        <f>SUM(B28:Q28)</f>
        <v>0</v>
      </c>
      <c r="S28" s="2">
        <f>SUMSQ(B28:Q28)</f>
        <v>0</v>
      </c>
      <c r="T28" s="2">
        <f>B28^3+C28^3+D28^3+E28^3+F28^3+G28^3+H28^3+I28^3+J28^3+K28^3+L28^3+M28^3+N28^3+O28^3+P28^3+Q28^3</f>
        <v>0</v>
      </c>
      <c r="AN28" s="46" t="s">
        <v>68</v>
      </c>
      <c r="AO28" s="47" t="s">
        <v>276</v>
      </c>
      <c r="AP28" s="48">
        <f>L2+(20*L4)</f>
        <v>21</v>
      </c>
    </row>
    <row r="29" spans="1:42" x14ac:dyDescent="0.2">
      <c r="AN29" s="46" t="s">
        <v>218</v>
      </c>
      <c r="AO29" s="47" t="s">
        <v>276</v>
      </c>
      <c r="AP29" s="48">
        <f>L2+(21*L4)</f>
        <v>22</v>
      </c>
    </row>
    <row r="30" spans="1:42" x14ac:dyDescent="0.2">
      <c r="A30" s="3" t="s">
        <v>259</v>
      </c>
      <c r="B30" s="1"/>
      <c r="I30" s="62" t="s">
        <v>306</v>
      </c>
      <c r="AD30" s="62" t="s">
        <v>307</v>
      </c>
      <c r="AN30" s="46" t="s">
        <v>183</v>
      </c>
      <c r="AO30" s="47" t="s">
        <v>276</v>
      </c>
      <c r="AP30" s="48">
        <f>L2+(22*L4)</f>
        <v>23</v>
      </c>
    </row>
    <row r="31" spans="1:42" x14ac:dyDescent="0.2">
      <c r="A31" s="1">
        <v>1</v>
      </c>
      <c r="B31" s="5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7"/>
      <c r="R31" s="2">
        <f>SUM(B31:Q31)</f>
        <v>0</v>
      </c>
      <c r="S31" s="2">
        <f>SUMSQ(B31:Q31)</f>
        <v>0</v>
      </c>
      <c r="V31" s="1">
        <v>1</v>
      </c>
      <c r="W31" s="53" t="s">
        <v>210</v>
      </c>
      <c r="X31" s="54" t="s">
        <v>26</v>
      </c>
      <c r="Y31" s="54" t="s">
        <v>133</v>
      </c>
      <c r="Z31" s="54" t="s">
        <v>97</v>
      </c>
      <c r="AA31" s="54" t="s">
        <v>224</v>
      </c>
      <c r="AB31" s="54" t="s">
        <v>8</v>
      </c>
      <c r="AC31" s="54" t="s">
        <v>151</v>
      </c>
      <c r="AD31" s="54" t="s">
        <v>83</v>
      </c>
      <c r="AE31" s="54" t="s">
        <v>216</v>
      </c>
      <c r="AF31" s="54" t="s">
        <v>16</v>
      </c>
      <c r="AG31" s="54" t="s">
        <v>159</v>
      </c>
      <c r="AH31" s="54" t="s">
        <v>3</v>
      </c>
      <c r="AI31" s="54" t="s">
        <v>203</v>
      </c>
      <c r="AJ31" s="54" t="s">
        <v>34</v>
      </c>
      <c r="AK31" s="54" t="s">
        <v>141</v>
      </c>
      <c r="AL31" s="55" t="s">
        <v>89</v>
      </c>
      <c r="AN31" s="46" t="s">
        <v>95</v>
      </c>
      <c r="AO31" s="47" t="s">
        <v>276</v>
      </c>
      <c r="AP31" s="48">
        <f>L2+(23*L4)</f>
        <v>24</v>
      </c>
    </row>
    <row r="32" spans="1:42" x14ac:dyDescent="0.2">
      <c r="A32" s="1">
        <v>2</v>
      </c>
      <c r="B32" s="8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10"/>
      <c r="R32" s="2">
        <f t="shared" ref="R32:R46" si="4">SUM(B32:Q32)</f>
        <v>0</v>
      </c>
      <c r="S32" s="2">
        <f t="shared" ref="S32:S46" si="5">SUMSQ(B32:Q32)</f>
        <v>0</v>
      </c>
      <c r="V32" s="1">
        <v>2</v>
      </c>
      <c r="W32" s="56" t="s">
        <v>80</v>
      </c>
      <c r="X32" s="57" t="s">
        <v>156</v>
      </c>
      <c r="Y32" s="57" t="s">
        <v>11</v>
      </c>
      <c r="Z32" s="57" t="s">
        <v>219</v>
      </c>
      <c r="AA32" s="57" t="s">
        <v>94</v>
      </c>
      <c r="AB32" s="57" t="s">
        <v>138</v>
      </c>
      <c r="AC32" s="57" t="s">
        <v>29</v>
      </c>
      <c r="AD32" s="57" t="s">
        <v>206</v>
      </c>
      <c r="AE32" s="57" t="s">
        <v>86</v>
      </c>
      <c r="AF32" s="57" t="s">
        <v>146</v>
      </c>
      <c r="AG32" s="57" t="s">
        <v>37</v>
      </c>
      <c r="AH32" s="57" t="s">
        <v>198</v>
      </c>
      <c r="AI32" s="57" t="s">
        <v>73</v>
      </c>
      <c r="AJ32" s="57" t="s">
        <v>164</v>
      </c>
      <c r="AK32" s="57" t="s">
        <v>19</v>
      </c>
      <c r="AL32" s="58" t="s">
        <v>211</v>
      </c>
      <c r="AN32" s="46" t="s">
        <v>80</v>
      </c>
      <c r="AO32" s="47" t="s">
        <v>276</v>
      </c>
      <c r="AP32" s="48">
        <f>L2+(24*L4)</f>
        <v>25</v>
      </c>
    </row>
    <row r="33" spans="1:42" x14ac:dyDescent="0.2">
      <c r="A33" s="1">
        <v>3</v>
      </c>
      <c r="B33" s="8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10"/>
      <c r="R33" s="2">
        <f t="shared" si="4"/>
        <v>0</v>
      </c>
      <c r="S33" s="2">
        <f t="shared" si="5"/>
        <v>0</v>
      </c>
      <c r="V33" s="1">
        <v>3</v>
      </c>
      <c r="W33" s="56" t="s">
        <v>81</v>
      </c>
      <c r="X33" s="57" t="s">
        <v>149</v>
      </c>
      <c r="Y33" s="57" t="s">
        <v>10</v>
      </c>
      <c r="Z33" s="57" t="s">
        <v>226</v>
      </c>
      <c r="AA33" s="57" t="s">
        <v>99</v>
      </c>
      <c r="AB33" s="57" t="s">
        <v>135</v>
      </c>
      <c r="AC33" s="57" t="s">
        <v>24</v>
      </c>
      <c r="AD33" s="57" t="s">
        <v>208</v>
      </c>
      <c r="AE33" s="57" t="s">
        <v>91</v>
      </c>
      <c r="AF33" s="57" t="s">
        <v>143</v>
      </c>
      <c r="AG33" s="57" t="s">
        <v>32</v>
      </c>
      <c r="AH33" s="57" t="s">
        <v>201</v>
      </c>
      <c r="AI33" s="57" t="s">
        <v>74</v>
      </c>
      <c r="AJ33" s="57" t="s">
        <v>157</v>
      </c>
      <c r="AK33" s="57" t="s">
        <v>18</v>
      </c>
      <c r="AL33" s="58" t="s">
        <v>218</v>
      </c>
      <c r="AN33" s="46" t="s">
        <v>167</v>
      </c>
      <c r="AO33" s="47" t="s">
        <v>276</v>
      </c>
      <c r="AP33" s="48">
        <f>L2+(25*L4)</f>
        <v>26</v>
      </c>
    </row>
    <row r="34" spans="1:42" x14ac:dyDescent="0.2">
      <c r="A34" s="1">
        <v>4</v>
      </c>
      <c r="B34" s="8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10"/>
      <c r="R34" s="2">
        <f t="shared" si="4"/>
        <v>0</v>
      </c>
      <c r="S34" s="2">
        <f t="shared" si="5"/>
        <v>0</v>
      </c>
      <c r="V34" s="1">
        <v>4</v>
      </c>
      <c r="W34" s="56" t="s">
        <v>204</v>
      </c>
      <c r="X34" s="57" t="s">
        <v>27</v>
      </c>
      <c r="Y34" s="57" t="s">
        <v>140</v>
      </c>
      <c r="Z34" s="57" t="s">
        <v>96</v>
      </c>
      <c r="AA34" s="57" t="s">
        <v>221</v>
      </c>
      <c r="AB34" s="57" t="s">
        <v>13</v>
      </c>
      <c r="AC34" s="57" t="s">
        <v>154</v>
      </c>
      <c r="AD34" s="57" t="s">
        <v>78</v>
      </c>
      <c r="AE34" s="57" t="s">
        <v>213</v>
      </c>
      <c r="AF34" s="57" t="s">
        <v>21</v>
      </c>
      <c r="AG34" s="57" t="s">
        <v>162</v>
      </c>
      <c r="AH34" s="57" t="s">
        <v>71</v>
      </c>
      <c r="AI34" s="57" t="s">
        <v>196</v>
      </c>
      <c r="AJ34" s="57" t="s">
        <v>35</v>
      </c>
      <c r="AK34" s="57" t="s">
        <v>148</v>
      </c>
      <c r="AL34" s="58" t="s">
        <v>88</v>
      </c>
      <c r="AN34" s="46" t="s">
        <v>202</v>
      </c>
      <c r="AO34" s="47" t="s">
        <v>276</v>
      </c>
      <c r="AP34" s="48">
        <f>L2+(26*L4)</f>
        <v>27</v>
      </c>
    </row>
    <row r="35" spans="1:42" x14ac:dyDescent="0.2">
      <c r="A35" s="1">
        <v>5</v>
      </c>
      <c r="B35" s="8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10"/>
      <c r="R35" s="2">
        <f t="shared" si="4"/>
        <v>0</v>
      </c>
      <c r="S35" s="2">
        <f t="shared" si="5"/>
        <v>0</v>
      </c>
      <c r="V35" s="1">
        <v>5</v>
      </c>
      <c r="W35" s="56" t="s">
        <v>107</v>
      </c>
      <c r="X35" s="57" t="s">
        <v>190</v>
      </c>
      <c r="Y35" s="57" t="s">
        <v>47</v>
      </c>
      <c r="Z35" s="57" t="s">
        <v>248</v>
      </c>
      <c r="AA35" s="57" t="s">
        <v>121</v>
      </c>
      <c r="AB35" s="57" t="s">
        <v>173</v>
      </c>
      <c r="AC35" s="57" t="s">
        <v>65</v>
      </c>
      <c r="AD35" s="57" t="s">
        <v>234</v>
      </c>
      <c r="AE35" s="57" t="s">
        <v>129</v>
      </c>
      <c r="AF35" s="57" t="s">
        <v>165</v>
      </c>
      <c r="AG35" s="57" t="s">
        <v>57</v>
      </c>
      <c r="AH35" s="57" t="s">
        <v>242</v>
      </c>
      <c r="AI35" s="57" t="s">
        <v>115</v>
      </c>
      <c r="AJ35" s="57" t="s">
        <v>182</v>
      </c>
      <c r="AK35" s="57" t="s">
        <v>40</v>
      </c>
      <c r="AL35" s="58" t="s">
        <v>256</v>
      </c>
      <c r="AN35" s="46" t="s">
        <v>53</v>
      </c>
      <c r="AO35" s="47" t="s">
        <v>276</v>
      </c>
      <c r="AP35" s="48">
        <f>L2+(27*L4)</f>
        <v>28</v>
      </c>
    </row>
    <row r="36" spans="1:42" x14ac:dyDescent="0.2">
      <c r="A36" s="1">
        <v>6</v>
      </c>
      <c r="B36" s="8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10"/>
      <c r="R36" s="2">
        <f t="shared" si="4"/>
        <v>0</v>
      </c>
      <c r="S36" s="2">
        <f t="shared" si="5"/>
        <v>0</v>
      </c>
      <c r="V36" s="1">
        <v>6</v>
      </c>
      <c r="W36" s="56" t="s">
        <v>229</v>
      </c>
      <c r="X36" s="57" t="s">
        <v>68</v>
      </c>
      <c r="Y36" s="57" t="s">
        <v>178</v>
      </c>
      <c r="Z36" s="57" t="s">
        <v>118</v>
      </c>
      <c r="AA36" s="57" t="s">
        <v>243</v>
      </c>
      <c r="AB36" s="57" t="s">
        <v>50</v>
      </c>
      <c r="AC36" s="57" t="s">
        <v>195</v>
      </c>
      <c r="AD36" s="57" t="s">
        <v>104</v>
      </c>
      <c r="AE36" s="57" t="s">
        <v>251</v>
      </c>
      <c r="AF36" s="57" t="s">
        <v>42</v>
      </c>
      <c r="AG36" s="57" t="s">
        <v>187</v>
      </c>
      <c r="AH36" s="57" t="s">
        <v>112</v>
      </c>
      <c r="AI36" s="57" t="s">
        <v>237</v>
      </c>
      <c r="AJ36" s="57" t="s">
        <v>60</v>
      </c>
      <c r="AK36" s="57" t="s">
        <v>170</v>
      </c>
      <c r="AL36" s="58" t="s">
        <v>126</v>
      </c>
      <c r="AN36" s="46" t="s">
        <v>227</v>
      </c>
      <c r="AO36" s="47" t="s">
        <v>276</v>
      </c>
      <c r="AP36" s="48">
        <f>L2+(28*L4)</f>
        <v>29</v>
      </c>
    </row>
    <row r="37" spans="1:42" x14ac:dyDescent="0.2">
      <c r="A37" s="1">
        <v>7</v>
      </c>
      <c r="B37" s="8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10"/>
      <c r="R37" s="2">
        <f t="shared" si="4"/>
        <v>0</v>
      </c>
      <c r="S37" s="2">
        <f t="shared" si="5"/>
        <v>0</v>
      </c>
      <c r="V37" s="1">
        <v>7</v>
      </c>
      <c r="W37" s="56" t="s">
        <v>232</v>
      </c>
      <c r="X37" s="57" t="s">
        <v>63</v>
      </c>
      <c r="Y37" s="57" t="s">
        <v>175</v>
      </c>
      <c r="Z37" s="57" t="s">
        <v>123</v>
      </c>
      <c r="AA37" s="57" t="s">
        <v>250</v>
      </c>
      <c r="AB37" s="57" t="s">
        <v>49</v>
      </c>
      <c r="AC37" s="57" t="s">
        <v>188</v>
      </c>
      <c r="AD37" s="57" t="s">
        <v>105</v>
      </c>
      <c r="AE37" s="57" t="s">
        <v>258</v>
      </c>
      <c r="AF37" s="57" t="s">
        <v>41</v>
      </c>
      <c r="AG37" s="57" t="s">
        <v>180</v>
      </c>
      <c r="AH37" s="57" t="s">
        <v>113</v>
      </c>
      <c r="AI37" s="57" t="s">
        <v>240</v>
      </c>
      <c r="AJ37" s="57" t="s">
        <v>55</v>
      </c>
      <c r="AK37" s="57" t="s">
        <v>167</v>
      </c>
      <c r="AL37" s="58" t="s">
        <v>131</v>
      </c>
      <c r="AN37" s="46" t="s">
        <v>16</v>
      </c>
      <c r="AO37" s="47" t="s">
        <v>276</v>
      </c>
      <c r="AP37" s="48">
        <f>L2+(29*L4)</f>
        <v>30</v>
      </c>
    </row>
    <row r="38" spans="1:42" x14ac:dyDescent="0.2">
      <c r="A38" s="1">
        <v>8</v>
      </c>
      <c r="B38" s="8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10"/>
      <c r="R38" s="2">
        <f t="shared" si="4"/>
        <v>0</v>
      </c>
      <c r="S38" s="2">
        <f t="shared" si="5"/>
        <v>0</v>
      </c>
      <c r="V38" s="1">
        <v>8</v>
      </c>
      <c r="W38" s="56" t="s">
        <v>102</v>
      </c>
      <c r="X38" s="57" t="s">
        <v>193</v>
      </c>
      <c r="Y38" s="57" t="s">
        <v>52</v>
      </c>
      <c r="Z38" s="57" t="s">
        <v>245</v>
      </c>
      <c r="AA38" s="57" t="s">
        <v>120</v>
      </c>
      <c r="AB38" s="57" t="s">
        <v>4</v>
      </c>
      <c r="AC38" s="57" t="s">
        <v>66</v>
      </c>
      <c r="AD38" s="57" t="s">
        <v>227</v>
      </c>
      <c r="AE38" s="57" t="s">
        <v>128</v>
      </c>
      <c r="AF38" s="57" t="s">
        <v>172</v>
      </c>
      <c r="AG38" s="57" t="s">
        <v>58</v>
      </c>
      <c r="AH38" s="57" t="s">
        <v>235</v>
      </c>
      <c r="AI38" s="57" t="s">
        <v>110</v>
      </c>
      <c r="AJ38" s="57" t="s">
        <v>185</v>
      </c>
      <c r="AK38" s="57" t="s">
        <v>44</v>
      </c>
      <c r="AL38" s="58" t="s">
        <v>253</v>
      </c>
      <c r="AN38" s="46" t="s">
        <v>114</v>
      </c>
      <c r="AO38" s="47" t="s">
        <v>276</v>
      </c>
      <c r="AP38" s="48">
        <f>L2+(30*L4)</f>
        <v>31</v>
      </c>
    </row>
    <row r="39" spans="1:42" x14ac:dyDescent="0.2">
      <c r="A39" s="1">
        <v>9</v>
      </c>
      <c r="B39" s="8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10"/>
      <c r="R39" s="2">
        <f t="shared" si="4"/>
        <v>0</v>
      </c>
      <c r="S39" s="2">
        <f t="shared" si="5"/>
        <v>0</v>
      </c>
      <c r="V39" s="1">
        <v>9</v>
      </c>
      <c r="W39" s="56" t="s">
        <v>194</v>
      </c>
      <c r="X39" s="57" t="s">
        <v>103</v>
      </c>
      <c r="Y39" s="57" t="s">
        <v>244</v>
      </c>
      <c r="Z39" s="57" t="s">
        <v>51</v>
      </c>
      <c r="AA39" s="57" t="s">
        <v>177</v>
      </c>
      <c r="AB39" s="57" t="s">
        <v>117</v>
      </c>
      <c r="AC39" s="57" t="s">
        <v>230</v>
      </c>
      <c r="AD39" s="57" t="s">
        <v>69</v>
      </c>
      <c r="AE39" s="57" t="s">
        <v>169</v>
      </c>
      <c r="AF39" s="57" t="s">
        <v>125</v>
      </c>
      <c r="AG39" s="57" t="s">
        <v>238</v>
      </c>
      <c r="AH39" s="57" t="s">
        <v>61</v>
      </c>
      <c r="AI39" s="57" t="s">
        <v>186</v>
      </c>
      <c r="AJ39" s="57" t="s">
        <v>111</v>
      </c>
      <c r="AK39" s="57" t="s">
        <v>252</v>
      </c>
      <c r="AL39" s="58" t="s">
        <v>43</v>
      </c>
      <c r="AN39" s="46" t="s">
        <v>137</v>
      </c>
      <c r="AO39" s="47" t="s">
        <v>276</v>
      </c>
      <c r="AP39" s="48">
        <f>L2+(31*L4)</f>
        <v>32</v>
      </c>
    </row>
    <row r="40" spans="1:42" x14ac:dyDescent="0.2">
      <c r="A40" s="1">
        <v>10</v>
      </c>
      <c r="B40" s="8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10"/>
      <c r="R40" s="2">
        <f t="shared" si="4"/>
        <v>0</v>
      </c>
      <c r="S40" s="2">
        <f t="shared" si="5"/>
        <v>0</v>
      </c>
      <c r="V40" s="1">
        <v>10</v>
      </c>
      <c r="W40" s="56" t="s">
        <v>64</v>
      </c>
      <c r="X40" s="57" t="s">
        <v>233</v>
      </c>
      <c r="Y40" s="57" t="s">
        <v>122</v>
      </c>
      <c r="Z40" s="57" t="s">
        <v>174</v>
      </c>
      <c r="AA40" s="57" t="s">
        <v>46</v>
      </c>
      <c r="AB40" s="57" t="s">
        <v>247</v>
      </c>
      <c r="AC40" s="57" t="s">
        <v>108</v>
      </c>
      <c r="AD40" s="57" t="s">
        <v>191</v>
      </c>
      <c r="AE40" s="57" t="s">
        <v>39</v>
      </c>
      <c r="AF40" s="57" t="s">
        <v>255</v>
      </c>
      <c r="AG40" s="57" t="s">
        <v>116</v>
      </c>
      <c r="AH40" s="57" t="s">
        <v>183</v>
      </c>
      <c r="AI40" s="57" t="s">
        <v>56</v>
      </c>
      <c r="AJ40" s="57" t="s">
        <v>241</v>
      </c>
      <c r="AK40" s="57" t="s">
        <v>130</v>
      </c>
      <c r="AL40" s="58" t="s">
        <v>166</v>
      </c>
      <c r="AN40" s="46" t="s">
        <v>214</v>
      </c>
      <c r="AO40" s="47" t="s">
        <v>276</v>
      </c>
      <c r="AP40" s="48">
        <f>L2+(32*L4)</f>
        <v>33</v>
      </c>
    </row>
    <row r="41" spans="1:42" x14ac:dyDescent="0.2">
      <c r="A41" s="1">
        <v>11</v>
      </c>
      <c r="B41" s="8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10"/>
      <c r="R41" s="2">
        <f t="shared" si="4"/>
        <v>0</v>
      </c>
      <c r="S41" s="2">
        <f t="shared" si="5"/>
        <v>0</v>
      </c>
      <c r="V41" s="1">
        <v>11</v>
      </c>
      <c r="W41" s="56" t="s">
        <v>67</v>
      </c>
      <c r="X41" s="57" t="s">
        <v>228</v>
      </c>
      <c r="Y41" s="57" t="s">
        <v>119</v>
      </c>
      <c r="Z41" s="57" t="s">
        <v>179</v>
      </c>
      <c r="AA41" s="57" t="s">
        <v>53</v>
      </c>
      <c r="AB41" s="57" t="s">
        <v>246</v>
      </c>
      <c r="AC41" s="57" t="s">
        <v>101</v>
      </c>
      <c r="AD41" s="57" t="s">
        <v>192</v>
      </c>
      <c r="AE41" s="57" t="s">
        <v>45</v>
      </c>
      <c r="AF41" s="57" t="s">
        <v>254</v>
      </c>
      <c r="AG41" s="57" t="s">
        <v>109</v>
      </c>
      <c r="AH41" s="57" t="s">
        <v>184</v>
      </c>
      <c r="AI41" s="57" t="s">
        <v>59</v>
      </c>
      <c r="AJ41" s="57" t="s">
        <v>236</v>
      </c>
      <c r="AK41" s="57" t="s">
        <v>127</v>
      </c>
      <c r="AL41" s="58" t="s">
        <v>171</v>
      </c>
      <c r="AN41" s="46" t="s">
        <v>64</v>
      </c>
      <c r="AO41" s="47" t="s">
        <v>276</v>
      </c>
      <c r="AP41" s="48">
        <f>L2+(33*L4)</f>
        <v>34</v>
      </c>
    </row>
    <row r="42" spans="1:42" x14ac:dyDescent="0.2">
      <c r="A42" s="1">
        <v>12</v>
      </c>
      <c r="B42" s="8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10"/>
      <c r="R42" s="2">
        <f t="shared" si="4"/>
        <v>0</v>
      </c>
      <c r="S42" s="2">
        <f t="shared" si="5"/>
        <v>0</v>
      </c>
      <c r="V42" s="1">
        <v>12</v>
      </c>
      <c r="W42" s="56" t="s">
        <v>189</v>
      </c>
      <c r="X42" s="57" t="s">
        <v>106</v>
      </c>
      <c r="Y42" s="57" t="s">
        <v>249</v>
      </c>
      <c r="Z42" s="57" t="s">
        <v>48</v>
      </c>
      <c r="AA42" s="57" t="s">
        <v>176</v>
      </c>
      <c r="AB42" s="57" t="s">
        <v>124</v>
      </c>
      <c r="AC42" s="57" t="s">
        <v>231</v>
      </c>
      <c r="AD42" s="57" t="s">
        <v>62</v>
      </c>
      <c r="AE42" s="57" t="s">
        <v>168</v>
      </c>
      <c r="AF42" s="57" t="s">
        <v>132</v>
      </c>
      <c r="AG42" s="57" t="s">
        <v>239</v>
      </c>
      <c r="AH42" s="57" t="s">
        <v>54</v>
      </c>
      <c r="AI42" s="57" t="s">
        <v>181</v>
      </c>
      <c r="AJ42" s="57" t="s">
        <v>114</v>
      </c>
      <c r="AK42" s="57" t="s">
        <v>257</v>
      </c>
      <c r="AL42" s="58" t="s">
        <v>6</v>
      </c>
      <c r="AN42" s="46" t="s">
        <v>99</v>
      </c>
      <c r="AO42" s="47" t="s">
        <v>276</v>
      </c>
      <c r="AP42" s="48">
        <f>L2+(34*L4)</f>
        <v>35</v>
      </c>
    </row>
    <row r="43" spans="1:42" x14ac:dyDescent="0.2">
      <c r="A43" s="1">
        <v>13</v>
      </c>
      <c r="B43" s="8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10"/>
      <c r="R43" s="2">
        <f t="shared" si="4"/>
        <v>0</v>
      </c>
      <c r="S43" s="2">
        <f t="shared" si="5"/>
        <v>0</v>
      </c>
      <c r="V43" s="1">
        <v>13</v>
      </c>
      <c r="W43" s="56" t="s">
        <v>30</v>
      </c>
      <c r="X43" s="57" t="s">
        <v>5</v>
      </c>
      <c r="Y43" s="57" t="s">
        <v>93</v>
      </c>
      <c r="Z43" s="57" t="s">
        <v>137</v>
      </c>
      <c r="AA43" s="57" t="s">
        <v>12</v>
      </c>
      <c r="AB43" s="57" t="s">
        <v>220</v>
      </c>
      <c r="AC43" s="57" t="s">
        <v>79</v>
      </c>
      <c r="AD43" s="57" t="s">
        <v>155</v>
      </c>
      <c r="AE43" s="57" t="s">
        <v>20</v>
      </c>
      <c r="AF43" s="57" t="s">
        <v>212</v>
      </c>
      <c r="AG43" s="57" t="s">
        <v>72</v>
      </c>
      <c r="AH43" s="57" t="s">
        <v>163</v>
      </c>
      <c r="AI43" s="57" t="s">
        <v>38</v>
      </c>
      <c r="AJ43" s="57" t="s">
        <v>199</v>
      </c>
      <c r="AK43" s="57" t="s">
        <v>85</v>
      </c>
      <c r="AL43" s="58" t="s">
        <v>145</v>
      </c>
      <c r="AN43" s="46" t="s">
        <v>187</v>
      </c>
      <c r="AO43" s="47" t="s">
        <v>276</v>
      </c>
      <c r="AP43" s="48">
        <f>L2+(35*L4)</f>
        <v>36</v>
      </c>
    </row>
    <row r="44" spans="1:42" x14ac:dyDescent="0.2">
      <c r="A44" s="1">
        <v>14</v>
      </c>
      <c r="B44" s="8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10"/>
      <c r="R44" s="2">
        <f t="shared" si="4"/>
        <v>0</v>
      </c>
      <c r="S44" s="2">
        <f t="shared" si="5"/>
        <v>0</v>
      </c>
      <c r="V44" s="1">
        <v>14</v>
      </c>
      <c r="W44" s="56" t="s">
        <v>152</v>
      </c>
      <c r="X44" s="57" t="s">
        <v>84</v>
      </c>
      <c r="Y44" s="57" t="s">
        <v>223</v>
      </c>
      <c r="Z44" s="57" t="s">
        <v>7</v>
      </c>
      <c r="AA44" s="57" t="s">
        <v>134</v>
      </c>
      <c r="AB44" s="57" t="s">
        <v>98</v>
      </c>
      <c r="AC44" s="57" t="s">
        <v>209</v>
      </c>
      <c r="AD44" s="57" t="s">
        <v>25</v>
      </c>
      <c r="AE44" s="57" t="s">
        <v>142</v>
      </c>
      <c r="AF44" s="57" t="s">
        <v>90</v>
      </c>
      <c r="AG44" s="57" t="s">
        <v>202</v>
      </c>
      <c r="AH44" s="57" t="s">
        <v>33</v>
      </c>
      <c r="AI44" s="57" t="s">
        <v>160</v>
      </c>
      <c r="AJ44" s="57" t="s">
        <v>76</v>
      </c>
      <c r="AK44" s="57" t="s">
        <v>215</v>
      </c>
      <c r="AL44" s="58" t="s">
        <v>15</v>
      </c>
      <c r="AN44" s="46" t="s">
        <v>125</v>
      </c>
      <c r="AO44" s="47" t="s">
        <v>276</v>
      </c>
      <c r="AP44" s="48">
        <f>L2+(36*L4)</f>
        <v>37</v>
      </c>
    </row>
    <row r="45" spans="1:42" x14ac:dyDescent="0.2">
      <c r="A45" s="1">
        <v>15</v>
      </c>
      <c r="B45" s="8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10"/>
      <c r="R45" s="2">
        <f t="shared" si="4"/>
        <v>0</v>
      </c>
      <c r="S45" s="2">
        <f t="shared" si="5"/>
        <v>0</v>
      </c>
      <c r="V45" s="1">
        <v>15</v>
      </c>
      <c r="W45" s="56" t="s">
        <v>153</v>
      </c>
      <c r="X45" s="57" t="s">
        <v>77</v>
      </c>
      <c r="Y45" s="57" t="s">
        <v>222</v>
      </c>
      <c r="Z45" s="57" t="s">
        <v>14</v>
      </c>
      <c r="AA45" s="57" t="s">
        <v>139</v>
      </c>
      <c r="AB45" s="57" t="s">
        <v>95</v>
      </c>
      <c r="AC45" s="57" t="s">
        <v>205</v>
      </c>
      <c r="AD45" s="57" t="s">
        <v>28</v>
      </c>
      <c r="AE45" s="57" t="s">
        <v>147</v>
      </c>
      <c r="AF45" s="57" t="s">
        <v>87</v>
      </c>
      <c r="AG45" s="57" t="s">
        <v>197</v>
      </c>
      <c r="AH45" s="57" t="s">
        <v>36</v>
      </c>
      <c r="AI45" s="57" t="s">
        <v>161</v>
      </c>
      <c r="AJ45" s="57" t="s">
        <v>70</v>
      </c>
      <c r="AK45" s="57" t="s">
        <v>214</v>
      </c>
      <c r="AL45" s="58" t="s">
        <v>22</v>
      </c>
      <c r="AN45" s="46" t="s">
        <v>150</v>
      </c>
      <c r="AO45" s="47" t="s">
        <v>276</v>
      </c>
      <c r="AP45" s="48">
        <f>L2+(37*L4)</f>
        <v>38</v>
      </c>
    </row>
    <row r="46" spans="1:42" x14ac:dyDescent="0.2">
      <c r="A46" s="1">
        <v>16</v>
      </c>
      <c r="B46" s="11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3"/>
      <c r="R46" s="2">
        <f t="shared" si="4"/>
        <v>0</v>
      </c>
      <c r="S46" s="2">
        <f t="shared" si="5"/>
        <v>0</v>
      </c>
      <c r="V46" s="1">
        <v>16</v>
      </c>
      <c r="W46" s="59" t="s">
        <v>23</v>
      </c>
      <c r="X46" s="60" t="s">
        <v>207</v>
      </c>
      <c r="Y46" s="60" t="s">
        <v>100</v>
      </c>
      <c r="Z46" s="60" t="s">
        <v>136</v>
      </c>
      <c r="AA46" s="60" t="s">
        <v>9</v>
      </c>
      <c r="AB46" s="60" t="s">
        <v>225</v>
      </c>
      <c r="AC46" s="60" t="s">
        <v>82</v>
      </c>
      <c r="AD46" s="60" t="s">
        <v>150</v>
      </c>
      <c r="AE46" s="60" t="s">
        <v>17</v>
      </c>
      <c r="AF46" s="60" t="s">
        <v>217</v>
      </c>
      <c r="AG46" s="60" t="s">
        <v>75</v>
      </c>
      <c r="AH46" s="60" t="s">
        <v>158</v>
      </c>
      <c r="AI46" s="60" t="s">
        <v>31</v>
      </c>
      <c r="AJ46" s="60" t="s">
        <v>200</v>
      </c>
      <c r="AK46" s="60" t="s">
        <v>92</v>
      </c>
      <c r="AL46" s="61" t="s">
        <v>144</v>
      </c>
      <c r="AN46" s="46" t="s">
        <v>248</v>
      </c>
      <c r="AO46" s="47" t="s">
        <v>276</v>
      </c>
      <c r="AP46" s="48">
        <f>L2+(38*L4)</f>
        <v>39</v>
      </c>
    </row>
    <row r="47" spans="1:42" x14ac:dyDescent="0.2">
      <c r="A47" s="3" t="s">
        <v>0</v>
      </c>
      <c r="B47" s="2">
        <f>SUM(B31:B46)</f>
        <v>0</v>
      </c>
      <c r="C47" s="2">
        <f t="shared" ref="C47:Q47" si="6">SUM(C31:C46)</f>
        <v>0</v>
      </c>
      <c r="D47" s="2">
        <f t="shared" si="6"/>
        <v>0</v>
      </c>
      <c r="E47" s="2">
        <f t="shared" si="6"/>
        <v>0</v>
      </c>
      <c r="F47" s="2">
        <f t="shared" si="6"/>
        <v>0</v>
      </c>
      <c r="G47" s="2">
        <f t="shared" si="6"/>
        <v>0</v>
      </c>
      <c r="H47" s="2">
        <f t="shared" si="6"/>
        <v>0</v>
      </c>
      <c r="I47" s="2">
        <f t="shared" si="6"/>
        <v>0</v>
      </c>
      <c r="J47" s="2">
        <f t="shared" si="6"/>
        <v>0</v>
      </c>
      <c r="K47" s="2">
        <f t="shared" si="6"/>
        <v>0</v>
      </c>
      <c r="L47" s="2">
        <f t="shared" si="6"/>
        <v>0</v>
      </c>
      <c r="M47" s="2">
        <f t="shared" si="6"/>
        <v>0</v>
      </c>
      <c r="N47" s="2">
        <f t="shared" si="6"/>
        <v>0</v>
      </c>
      <c r="O47" s="2">
        <f t="shared" si="6"/>
        <v>0</v>
      </c>
      <c r="P47" s="2">
        <f t="shared" si="6"/>
        <v>0</v>
      </c>
      <c r="Q47" s="2">
        <f t="shared" si="6"/>
        <v>0</v>
      </c>
      <c r="AN47" s="46" t="s">
        <v>35</v>
      </c>
      <c r="AO47" s="47" t="s">
        <v>276</v>
      </c>
      <c r="AP47" s="48">
        <f>L2+(39*L4)</f>
        <v>40</v>
      </c>
    </row>
    <row r="48" spans="1:42" x14ac:dyDescent="0.2">
      <c r="A48" s="3" t="s">
        <v>1</v>
      </c>
      <c r="B48" s="2">
        <f>SUMSQ(B31:B46)</f>
        <v>0</v>
      </c>
      <c r="C48" s="2">
        <f t="shared" ref="C48:E48" si="7">SUMSQ(C31:C46)</f>
        <v>0</v>
      </c>
      <c r="D48" s="2">
        <f t="shared" si="7"/>
        <v>0</v>
      </c>
      <c r="E48" s="2">
        <f t="shared" si="7"/>
        <v>0</v>
      </c>
      <c r="F48" s="2">
        <f>SUMSQ(F31:F46)</f>
        <v>0</v>
      </c>
      <c r="G48" s="2">
        <f t="shared" ref="G48:Q48" si="8">SUMSQ(G31:G46)</f>
        <v>0</v>
      </c>
      <c r="H48" s="2">
        <f t="shared" si="8"/>
        <v>0</v>
      </c>
      <c r="I48" s="2">
        <f t="shared" si="8"/>
        <v>0</v>
      </c>
      <c r="J48" s="2">
        <f t="shared" si="8"/>
        <v>0</v>
      </c>
      <c r="K48" s="2">
        <f t="shared" si="8"/>
        <v>0</v>
      </c>
      <c r="L48" s="2">
        <f t="shared" si="8"/>
        <v>0</v>
      </c>
      <c r="M48" s="2">
        <f t="shared" si="8"/>
        <v>0</v>
      </c>
      <c r="N48" s="2">
        <f t="shared" si="8"/>
        <v>0</v>
      </c>
      <c r="O48" s="2">
        <f t="shared" si="8"/>
        <v>0</v>
      </c>
      <c r="P48" s="2">
        <f t="shared" si="8"/>
        <v>0</v>
      </c>
      <c r="Q48" s="2">
        <f t="shared" si="8"/>
        <v>0</v>
      </c>
      <c r="U48" s="2" t="s">
        <v>263</v>
      </c>
      <c r="AN48" s="46" t="s">
        <v>20</v>
      </c>
      <c r="AO48" s="47" t="s">
        <v>276</v>
      </c>
      <c r="AP48" s="48">
        <f>L2+(40*L4)</f>
        <v>41</v>
      </c>
    </row>
    <row r="49" spans="1:42" x14ac:dyDescent="0.2">
      <c r="A49" s="3" t="s">
        <v>262</v>
      </c>
      <c r="B49" s="14">
        <f>SUMSQ(B31,C31,D31,E31,F31,G31,H31,I31,I32,H32,G32,F32,E32,D32,C32,B32)</f>
        <v>0</v>
      </c>
      <c r="C49" s="14">
        <f>SUMSQ(J31,K31,L31,M31,N31,O31,P31,Q31,Q32,P32,O32,N32,M32,L32,K32,J32)</f>
        <v>0</v>
      </c>
      <c r="D49" s="14">
        <f>SUMSQ(B33,C33,D33,E33,F33,G33,H33,I33,I34,H34,G34,F34,E34,D34,C34,B34)</f>
        <v>0</v>
      </c>
      <c r="E49" s="14">
        <f>SUMSQ(J33,K33,L33,M33,N33,O33,P33,Q33,Q34,P34,O34,N34,M34,L34,K34,J34)</f>
        <v>0</v>
      </c>
      <c r="F49" s="14">
        <f>SUMSQ(B35,C35,D35,E35,F35,G35,H35,I35,I36,H36,G36,F36,E36,D36,C36,B36)</f>
        <v>0</v>
      </c>
      <c r="G49" s="14">
        <f>SUMSQ(J35,K35,L35,M35,N35,O35,P35,Q35,Q36,P36,O36,N36,M36,L36,K36,J36)</f>
        <v>0</v>
      </c>
      <c r="H49" s="14">
        <f>SUMSQ(B37,C37,D37,E37,F37,G37,H37,I37,I38,H38,G38,F38,E38,D38,C38,B38)</f>
        <v>0</v>
      </c>
      <c r="I49" s="14">
        <f>SUMSQ(J37,K37,L37,M37,N37,O37,P37,Q37,Q38,P38,O38,N38,M38,L38,K38,J38)</f>
        <v>0</v>
      </c>
      <c r="J49" s="14">
        <f>SUMSQ(B39,C39,D39,E39,F39,G39,H39,I39,I40,H40,G40,F40,E40,D40,C40,B40)</f>
        <v>0</v>
      </c>
      <c r="K49" s="14">
        <f>SUMSQ(J39,K39,L39,M39,N39,O39,P39,Q39,Q40,P40,O40,N40,M40,L40,K40,J40)</f>
        <v>0</v>
      </c>
      <c r="L49" s="14">
        <f>SUMSQ(B41,C41,D41,E41,F41,G41,H41,I41,I42,H42,G42,F42,E42,D42,C42,B42)</f>
        <v>0</v>
      </c>
      <c r="M49" s="14">
        <f>SUMSQ(J41,K41,L41,M41,N41,O41,P41,Q41,Q42,P42,O42,N42,M42,L42,K42,J42)</f>
        <v>0</v>
      </c>
      <c r="N49" s="14">
        <f>SUMSQ(B43,C43,D43,E43,F43,G43,H43,I43,I44,H44,G44,F44,E44,D44,C44,B44)</f>
        <v>0</v>
      </c>
      <c r="O49" s="14">
        <f>SUMSQ(J43,K43,L43,M43,N43,O43,P43,Q43,Q44,P44,O44,N44,M44,L44,K44,J44)</f>
        <v>0</v>
      </c>
      <c r="P49" s="14">
        <f>SUMSQ(B45,C45,D45,E45,F45,G45,H45,I45,I46,H46,G46,F46,E46,D46,C46,B46)</f>
        <v>0</v>
      </c>
      <c r="Q49" s="14">
        <f>SUMSQ(J45,K45,L45,M45,N45,O45,P45,Q45,Q46,P46,O46,N46,M46,L46,K46,J46)</f>
        <v>0</v>
      </c>
      <c r="V49" s="3" t="s">
        <v>3</v>
      </c>
      <c r="W49" s="173" t="s">
        <v>210</v>
      </c>
      <c r="X49" s="173" t="s">
        <v>156</v>
      </c>
      <c r="Y49" s="173" t="s">
        <v>10</v>
      </c>
      <c r="Z49" s="173" t="s">
        <v>96</v>
      </c>
      <c r="AA49" s="173" t="s">
        <v>121</v>
      </c>
      <c r="AB49" s="173" t="s">
        <v>50</v>
      </c>
      <c r="AC49" s="173" t="s">
        <v>188</v>
      </c>
      <c r="AD49" s="173" t="s">
        <v>227</v>
      </c>
      <c r="AE49" s="173" t="s">
        <v>169</v>
      </c>
      <c r="AF49" s="173" t="s">
        <v>255</v>
      </c>
      <c r="AG49" s="173" t="s">
        <v>109</v>
      </c>
      <c r="AH49" s="173" t="s">
        <v>54</v>
      </c>
      <c r="AI49" s="173" t="s">
        <v>38</v>
      </c>
      <c r="AJ49" s="173" t="s">
        <v>76</v>
      </c>
      <c r="AK49" s="173" t="s">
        <v>214</v>
      </c>
      <c r="AL49" s="173" t="s">
        <v>144</v>
      </c>
      <c r="AN49" s="46" t="s">
        <v>231</v>
      </c>
      <c r="AO49" s="47" t="s">
        <v>276</v>
      </c>
      <c r="AP49" s="48">
        <f>L2+(41*L4)</f>
        <v>42</v>
      </c>
    </row>
    <row r="50" spans="1:42" x14ac:dyDescent="0.2">
      <c r="A50" s="3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V50" s="3" t="s">
        <v>4</v>
      </c>
      <c r="W50" s="173" t="s">
        <v>23</v>
      </c>
      <c r="X50" s="173" t="s">
        <v>77</v>
      </c>
      <c r="Y50" s="173" t="s">
        <v>223</v>
      </c>
      <c r="Z50" s="173" t="s">
        <v>137</v>
      </c>
      <c r="AA50" s="173" t="s">
        <v>176</v>
      </c>
      <c r="AB50" s="173" t="s">
        <v>246</v>
      </c>
      <c r="AC50" s="173" t="s">
        <v>108</v>
      </c>
      <c r="AD50" s="173" t="s">
        <v>69</v>
      </c>
      <c r="AE50" s="173" t="s">
        <v>128</v>
      </c>
      <c r="AF50" s="173" t="s">
        <v>41</v>
      </c>
      <c r="AG50" s="173" t="s">
        <v>187</v>
      </c>
      <c r="AH50" s="173" t="s">
        <v>242</v>
      </c>
      <c r="AI50" s="173" t="s">
        <v>196</v>
      </c>
      <c r="AJ50" s="173" t="s">
        <v>157</v>
      </c>
      <c r="AK50" s="173" t="s">
        <v>19</v>
      </c>
      <c r="AL50" s="173" t="s">
        <v>89</v>
      </c>
      <c r="AN50" s="46" t="s">
        <v>133</v>
      </c>
      <c r="AO50" s="47" t="s">
        <v>276</v>
      </c>
      <c r="AP50" s="48">
        <f>L2+(42*L4)</f>
        <v>43</v>
      </c>
    </row>
    <row r="51" spans="1:42" x14ac:dyDescent="0.2">
      <c r="A51" s="3" t="s">
        <v>3</v>
      </c>
      <c r="B51" s="15">
        <f>B31</f>
        <v>0</v>
      </c>
      <c r="C51" s="15">
        <f>C32</f>
        <v>0</v>
      </c>
      <c r="D51" s="15">
        <f>D33</f>
        <v>0</v>
      </c>
      <c r="E51" s="15">
        <f>E34</f>
        <v>0</v>
      </c>
      <c r="F51" s="15">
        <f>F35</f>
        <v>0</v>
      </c>
      <c r="G51" s="15">
        <f>G36</f>
        <v>0</v>
      </c>
      <c r="H51" s="15">
        <f>H37</f>
        <v>0</v>
      </c>
      <c r="I51" s="15">
        <f>I38</f>
        <v>0</v>
      </c>
      <c r="J51" s="15">
        <f>J39</f>
        <v>0</v>
      </c>
      <c r="K51" s="15">
        <f>K40</f>
        <v>0</v>
      </c>
      <c r="L51" s="15">
        <f>L41</f>
        <v>0</v>
      </c>
      <c r="M51" s="15">
        <f>M42</f>
        <v>0</v>
      </c>
      <c r="N51" s="15">
        <f>N43</f>
        <v>0</v>
      </c>
      <c r="O51" s="15">
        <f>O44</f>
        <v>0</v>
      </c>
      <c r="P51" s="15">
        <f>P45</f>
        <v>0</v>
      </c>
      <c r="Q51" s="16">
        <f>Q46</f>
        <v>0</v>
      </c>
      <c r="R51" s="2">
        <f>SUM(B51:Q51)</f>
        <v>0</v>
      </c>
      <c r="S51" s="2">
        <f>SUMSQ(B51:Q51)</f>
        <v>0</v>
      </c>
      <c r="T51" s="2">
        <f>B51^3+C51^3+D51^3+E51^3+F51^3+G51^3+H51^3+I51^3+J51^3+K51^3+L51^3+M51^3+N51^3+O51^3+P51^3+Q51^3</f>
        <v>0</v>
      </c>
      <c r="AN51" s="46" t="s">
        <v>110</v>
      </c>
      <c r="AO51" s="47" t="s">
        <v>276</v>
      </c>
      <c r="AP51" s="48">
        <f>L2+(43*L4)</f>
        <v>44</v>
      </c>
    </row>
    <row r="52" spans="1:42" x14ac:dyDescent="0.2">
      <c r="A52" s="3" t="s">
        <v>4</v>
      </c>
      <c r="B52" s="15">
        <f>B46</f>
        <v>0</v>
      </c>
      <c r="C52" s="15">
        <f>C45</f>
        <v>0</v>
      </c>
      <c r="D52" s="15">
        <f>D44</f>
        <v>0</v>
      </c>
      <c r="E52" s="15">
        <f>E43</f>
        <v>0</v>
      </c>
      <c r="F52" s="15">
        <f>F42</f>
        <v>0</v>
      </c>
      <c r="G52" s="15">
        <f>G41</f>
        <v>0</v>
      </c>
      <c r="H52" s="15">
        <f>H40</f>
        <v>0</v>
      </c>
      <c r="I52" s="15">
        <f>I39</f>
        <v>0</v>
      </c>
      <c r="J52" s="15">
        <f>J38</f>
        <v>0</v>
      </c>
      <c r="K52" s="15">
        <f>K37</f>
        <v>0</v>
      </c>
      <c r="L52" s="15">
        <f>L36</f>
        <v>0</v>
      </c>
      <c r="M52" s="15">
        <f>M35</f>
        <v>0</v>
      </c>
      <c r="N52" s="15">
        <f>N34</f>
        <v>0</v>
      </c>
      <c r="O52" s="15">
        <f>O33</f>
        <v>0</v>
      </c>
      <c r="P52" s="15">
        <f>P32</f>
        <v>0</v>
      </c>
      <c r="Q52" s="16">
        <f>Q31</f>
        <v>0</v>
      </c>
      <c r="R52" s="2">
        <f>SUM(B52:Q52)</f>
        <v>0</v>
      </c>
      <c r="S52" s="2">
        <f>SUMSQ(B52:Q52)</f>
        <v>0</v>
      </c>
      <c r="T52" s="2">
        <f>B52^3+C52^3+D52^3+E52^3+F52^3+G52^3+H52^3+I52^3+J52^3+K52^3+L52^3+M52^3+N52^3+O52^3+P52^3+Q52^3</f>
        <v>0</v>
      </c>
      <c r="AN52" s="46" t="s">
        <v>171</v>
      </c>
      <c r="AO52" s="47" t="s">
        <v>276</v>
      </c>
      <c r="AP52" s="48">
        <f>L2+(44*L4)</f>
        <v>45</v>
      </c>
    </row>
    <row r="53" spans="1:42" x14ac:dyDescent="0.2">
      <c r="A53" s="3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AN53" s="46" t="s">
        <v>84</v>
      </c>
      <c r="AO53" s="47" t="s">
        <v>276</v>
      </c>
      <c r="AP53" s="48">
        <f>L2+(45*L4)</f>
        <v>46</v>
      </c>
    </row>
    <row r="54" spans="1:42" x14ac:dyDescent="0.2">
      <c r="A54" s="3" t="s">
        <v>260</v>
      </c>
      <c r="B54" s="1"/>
      <c r="I54" s="62" t="s">
        <v>308</v>
      </c>
      <c r="AD54" s="62" t="s">
        <v>309</v>
      </c>
      <c r="AN54" s="46" t="s">
        <v>49</v>
      </c>
      <c r="AO54" s="47" t="s">
        <v>276</v>
      </c>
      <c r="AP54" s="48">
        <f>L2+(46*L4)</f>
        <v>47</v>
      </c>
    </row>
    <row r="55" spans="1:42" x14ac:dyDescent="0.2">
      <c r="A55" s="1">
        <v>1</v>
      </c>
      <c r="B55" s="5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7"/>
      <c r="R55" s="2">
        <f>SUM(B55:Q55)</f>
        <v>0</v>
      </c>
      <c r="S55" s="2">
        <f>SUMSQ(B55:Q55)</f>
        <v>0</v>
      </c>
      <c r="V55" s="1">
        <v>1</v>
      </c>
      <c r="W55" s="53" t="s">
        <v>61</v>
      </c>
      <c r="X55" s="54" t="s">
        <v>238</v>
      </c>
      <c r="Y55" s="54" t="s">
        <v>125</v>
      </c>
      <c r="Z55" s="54" t="s">
        <v>169</v>
      </c>
      <c r="AA55" s="54" t="s">
        <v>43</v>
      </c>
      <c r="AB55" s="54" t="s">
        <v>252</v>
      </c>
      <c r="AC55" s="54" t="s">
        <v>111</v>
      </c>
      <c r="AD55" s="54" t="s">
        <v>186</v>
      </c>
      <c r="AE55" s="54" t="s">
        <v>51</v>
      </c>
      <c r="AF55" s="54" t="s">
        <v>244</v>
      </c>
      <c r="AG55" s="54" t="s">
        <v>103</v>
      </c>
      <c r="AH55" s="54" t="s">
        <v>194</v>
      </c>
      <c r="AI55" s="54" t="s">
        <v>69</v>
      </c>
      <c r="AJ55" s="54" t="s">
        <v>230</v>
      </c>
      <c r="AK55" s="54" t="s">
        <v>117</v>
      </c>
      <c r="AL55" s="55" t="s">
        <v>177</v>
      </c>
      <c r="AN55" s="46" t="s">
        <v>198</v>
      </c>
      <c r="AO55" s="47" t="s">
        <v>276</v>
      </c>
      <c r="AP55" s="48">
        <f>L2+(47*L4)</f>
        <v>48</v>
      </c>
    </row>
    <row r="56" spans="1:42" x14ac:dyDescent="0.2">
      <c r="A56" s="1">
        <v>2</v>
      </c>
      <c r="B56" s="8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10"/>
      <c r="R56" s="2">
        <f t="shared" ref="R56:R70" si="9">SUM(B56:Q56)</f>
        <v>0</v>
      </c>
      <c r="S56" s="2">
        <f t="shared" ref="S56:S70" si="10">SUMSQ(B56:Q56)</f>
        <v>0</v>
      </c>
      <c r="V56" s="1">
        <v>2</v>
      </c>
      <c r="W56" s="56" t="s">
        <v>183</v>
      </c>
      <c r="X56" s="57" t="s">
        <v>116</v>
      </c>
      <c r="Y56" s="57" t="s">
        <v>255</v>
      </c>
      <c r="Z56" s="57" t="s">
        <v>39</v>
      </c>
      <c r="AA56" s="57" t="s">
        <v>166</v>
      </c>
      <c r="AB56" s="57" t="s">
        <v>130</v>
      </c>
      <c r="AC56" s="57" t="s">
        <v>241</v>
      </c>
      <c r="AD56" s="57" t="s">
        <v>56</v>
      </c>
      <c r="AE56" s="57" t="s">
        <v>174</v>
      </c>
      <c r="AF56" s="57" t="s">
        <v>122</v>
      </c>
      <c r="AG56" s="57" t="s">
        <v>233</v>
      </c>
      <c r="AH56" s="57" t="s">
        <v>64</v>
      </c>
      <c r="AI56" s="57" t="s">
        <v>191</v>
      </c>
      <c r="AJ56" s="57" t="s">
        <v>108</v>
      </c>
      <c r="AK56" s="57" t="s">
        <v>247</v>
      </c>
      <c r="AL56" s="58" t="s">
        <v>46</v>
      </c>
      <c r="AN56" s="46" t="s">
        <v>3</v>
      </c>
      <c r="AO56" s="47" t="s">
        <v>276</v>
      </c>
      <c r="AP56" s="48">
        <f>L2+(48*L4)</f>
        <v>49</v>
      </c>
    </row>
    <row r="57" spans="1:42" x14ac:dyDescent="0.2">
      <c r="A57" s="1">
        <v>3</v>
      </c>
      <c r="B57" s="8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10"/>
      <c r="R57" s="2">
        <f t="shared" si="9"/>
        <v>0</v>
      </c>
      <c r="S57" s="2">
        <f t="shared" si="10"/>
        <v>0</v>
      </c>
      <c r="V57" s="1">
        <v>3</v>
      </c>
      <c r="W57" s="56" t="s">
        <v>184</v>
      </c>
      <c r="X57" s="57" t="s">
        <v>109</v>
      </c>
      <c r="Y57" s="57" t="s">
        <v>254</v>
      </c>
      <c r="Z57" s="57" t="s">
        <v>45</v>
      </c>
      <c r="AA57" s="57" t="s">
        <v>171</v>
      </c>
      <c r="AB57" s="57" t="s">
        <v>127</v>
      </c>
      <c r="AC57" s="57" t="s">
        <v>236</v>
      </c>
      <c r="AD57" s="57" t="s">
        <v>59</v>
      </c>
      <c r="AE57" s="57" t="s">
        <v>179</v>
      </c>
      <c r="AF57" s="57" t="s">
        <v>119</v>
      </c>
      <c r="AG57" s="57" t="s">
        <v>228</v>
      </c>
      <c r="AH57" s="57" t="s">
        <v>67</v>
      </c>
      <c r="AI57" s="57" t="s">
        <v>192</v>
      </c>
      <c r="AJ57" s="57" t="s">
        <v>101</v>
      </c>
      <c r="AK57" s="57" t="s">
        <v>246</v>
      </c>
      <c r="AL57" s="58" t="s">
        <v>53</v>
      </c>
      <c r="AN57" s="46" t="s">
        <v>4</v>
      </c>
      <c r="AO57" s="47" t="s">
        <v>276</v>
      </c>
      <c r="AP57" s="48">
        <f>L2+(49*L4)</f>
        <v>50</v>
      </c>
    </row>
    <row r="58" spans="1:42" x14ac:dyDescent="0.2">
      <c r="A58" s="1">
        <v>4</v>
      </c>
      <c r="B58" s="8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10"/>
      <c r="R58" s="2">
        <f t="shared" si="9"/>
        <v>0</v>
      </c>
      <c r="S58" s="2">
        <f t="shared" si="10"/>
        <v>0</v>
      </c>
      <c r="V58" s="1">
        <v>4</v>
      </c>
      <c r="W58" s="56" t="s">
        <v>54</v>
      </c>
      <c r="X58" s="57" t="s">
        <v>239</v>
      </c>
      <c r="Y58" s="57" t="s">
        <v>132</v>
      </c>
      <c r="Z58" s="57" t="s">
        <v>168</v>
      </c>
      <c r="AA58" s="57" t="s">
        <v>6</v>
      </c>
      <c r="AB58" s="57" t="s">
        <v>257</v>
      </c>
      <c r="AC58" s="57" t="s">
        <v>114</v>
      </c>
      <c r="AD58" s="57" t="s">
        <v>181</v>
      </c>
      <c r="AE58" s="57" t="s">
        <v>48</v>
      </c>
      <c r="AF58" s="57" t="s">
        <v>249</v>
      </c>
      <c r="AG58" s="57" t="s">
        <v>106</v>
      </c>
      <c r="AH58" s="57" t="s">
        <v>189</v>
      </c>
      <c r="AI58" s="57" t="s">
        <v>62</v>
      </c>
      <c r="AJ58" s="57" t="s">
        <v>231</v>
      </c>
      <c r="AK58" s="57" t="s">
        <v>124</v>
      </c>
      <c r="AL58" s="58" t="s">
        <v>176</v>
      </c>
      <c r="AN58" s="46" t="s">
        <v>5</v>
      </c>
      <c r="AO58" s="47" t="s">
        <v>276</v>
      </c>
      <c r="AP58" s="48">
        <f>L2+(50*L4)</f>
        <v>51</v>
      </c>
    </row>
    <row r="59" spans="1:42" x14ac:dyDescent="0.2">
      <c r="A59" s="1">
        <v>5</v>
      </c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10"/>
      <c r="R59" s="2">
        <f t="shared" si="9"/>
        <v>0</v>
      </c>
      <c r="S59" s="2">
        <f t="shared" si="10"/>
        <v>0</v>
      </c>
      <c r="V59" s="1">
        <v>5</v>
      </c>
      <c r="W59" s="56" t="s">
        <v>163</v>
      </c>
      <c r="X59" s="57" t="s">
        <v>72</v>
      </c>
      <c r="Y59" s="57" t="s">
        <v>212</v>
      </c>
      <c r="Z59" s="57" t="s">
        <v>20</v>
      </c>
      <c r="AA59" s="57" t="s">
        <v>145</v>
      </c>
      <c r="AB59" s="57" t="s">
        <v>85</v>
      </c>
      <c r="AC59" s="57" t="s">
        <v>199</v>
      </c>
      <c r="AD59" s="57" t="s">
        <v>38</v>
      </c>
      <c r="AE59" s="57" t="s">
        <v>137</v>
      </c>
      <c r="AF59" s="57" t="s">
        <v>93</v>
      </c>
      <c r="AG59" s="57" t="s">
        <v>5</v>
      </c>
      <c r="AH59" s="57" t="s">
        <v>30</v>
      </c>
      <c r="AI59" s="57" t="s">
        <v>155</v>
      </c>
      <c r="AJ59" s="57" t="s">
        <v>79</v>
      </c>
      <c r="AK59" s="57" t="s">
        <v>220</v>
      </c>
      <c r="AL59" s="58" t="s">
        <v>12</v>
      </c>
      <c r="AN59" s="46" t="s">
        <v>6</v>
      </c>
      <c r="AO59" s="47" t="s">
        <v>276</v>
      </c>
      <c r="AP59" s="48">
        <f>L2+(51*L4)</f>
        <v>52</v>
      </c>
    </row>
    <row r="60" spans="1:42" x14ac:dyDescent="0.2">
      <c r="A60" s="1">
        <v>6</v>
      </c>
      <c r="B60" s="8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10"/>
      <c r="R60" s="2">
        <f t="shared" si="9"/>
        <v>0</v>
      </c>
      <c r="S60" s="2">
        <f t="shared" si="10"/>
        <v>0</v>
      </c>
      <c r="V60" s="1">
        <v>6</v>
      </c>
      <c r="W60" s="56" t="s">
        <v>33</v>
      </c>
      <c r="X60" s="57" t="s">
        <v>202</v>
      </c>
      <c r="Y60" s="57" t="s">
        <v>90</v>
      </c>
      <c r="Z60" s="57" t="s">
        <v>142</v>
      </c>
      <c r="AA60" s="57" t="s">
        <v>15</v>
      </c>
      <c r="AB60" s="57" t="s">
        <v>215</v>
      </c>
      <c r="AC60" s="57" t="s">
        <v>76</v>
      </c>
      <c r="AD60" s="57" t="s">
        <v>160</v>
      </c>
      <c r="AE60" s="57" t="s">
        <v>7</v>
      </c>
      <c r="AF60" s="57" t="s">
        <v>223</v>
      </c>
      <c r="AG60" s="57" t="s">
        <v>84</v>
      </c>
      <c r="AH60" s="57" t="s">
        <v>152</v>
      </c>
      <c r="AI60" s="57" t="s">
        <v>25</v>
      </c>
      <c r="AJ60" s="57" t="s">
        <v>209</v>
      </c>
      <c r="AK60" s="57" t="s">
        <v>98</v>
      </c>
      <c r="AL60" s="58" t="s">
        <v>134</v>
      </c>
      <c r="AN60" s="46" t="s">
        <v>240</v>
      </c>
      <c r="AO60" s="47" t="s">
        <v>276</v>
      </c>
      <c r="AP60" s="48">
        <f>L2+(52*L4)</f>
        <v>53</v>
      </c>
    </row>
    <row r="61" spans="1:42" x14ac:dyDescent="0.2">
      <c r="A61" s="1">
        <v>7</v>
      </c>
      <c r="B61" s="8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10"/>
      <c r="R61" s="2">
        <f t="shared" si="9"/>
        <v>0</v>
      </c>
      <c r="S61" s="2">
        <f t="shared" si="10"/>
        <v>0</v>
      </c>
      <c r="V61" s="1">
        <v>7</v>
      </c>
      <c r="W61" s="56" t="s">
        <v>36</v>
      </c>
      <c r="X61" s="57" t="s">
        <v>197</v>
      </c>
      <c r="Y61" s="57" t="s">
        <v>87</v>
      </c>
      <c r="Z61" s="57" t="s">
        <v>147</v>
      </c>
      <c r="AA61" s="57" t="s">
        <v>22</v>
      </c>
      <c r="AB61" s="57" t="s">
        <v>214</v>
      </c>
      <c r="AC61" s="57" t="s">
        <v>70</v>
      </c>
      <c r="AD61" s="57" t="s">
        <v>161</v>
      </c>
      <c r="AE61" s="57" t="s">
        <v>14</v>
      </c>
      <c r="AF61" s="57" t="s">
        <v>222</v>
      </c>
      <c r="AG61" s="57" t="s">
        <v>77</v>
      </c>
      <c r="AH61" s="57" t="s">
        <v>153</v>
      </c>
      <c r="AI61" s="57" t="s">
        <v>28</v>
      </c>
      <c r="AJ61" s="57" t="s">
        <v>205</v>
      </c>
      <c r="AK61" s="57" t="s">
        <v>95</v>
      </c>
      <c r="AL61" s="58" t="s">
        <v>139</v>
      </c>
      <c r="AN61" s="46" t="s">
        <v>11</v>
      </c>
      <c r="AO61" s="47" t="s">
        <v>276</v>
      </c>
      <c r="AP61" s="48">
        <f>L2+(53*L4)</f>
        <v>54</v>
      </c>
    </row>
    <row r="62" spans="1:42" x14ac:dyDescent="0.2">
      <c r="A62" s="1">
        <v>8</v>
      </c>
      <c r="B62" s="8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10"/>
      <c r="R62" s="2">
        <f t="shared" si="9"/>
        <v>0</v>
      </c>
      <c r="S62" s="2">
        <f t="shared" si="10"/>
        <v>0</v>
      </c>
      <c r="V62" s="1">
        <v>8</v>
      </c>
      <c r="W62" s="56" t="s">
        <v>158</v>
      </c>
      <c r="X62" s="57" t="s">
        <v>75</v>
      </c>
      <c r="Y62" s="57" t="s">
        <v>217</v>
      </c>
      <c r="Z62" s="57" t="s">
        <v>17</v>
      </c>
      <c r="AA62" s="57" t="s">
        <v>144</v>
      </c>
      <c r="AB62" s="57" t="s">
        <v>92</v>
      </c>
      <c r="AC62" s="57" t="s">
        <v>200</v>
      </c>
      <c r="AD62" s="57" t="s">
        <v>31</v>
      </c>
      <c r="AE62" s="57" t="s">
        <v>136</v>
      </c>
      <c r="AF62" s="57" t="s">
        <v>100</v>
      </c>
      <c r="AG62" s="57" t="s">
        <v>207</v>
      </c>
      <c r="AH62" s="57" t="s">
        <v>23</v>
      </c>
      <c r="AI62" s="57" t="s">
        <v>150</v>
      </c>
      <c r="AJ62" s="57" t="s">
        <v>82</v>
      </c>
      <c r="AK62" s="57" t="s">
        <v>225</v>
      </c>
      <c r="AL62" s="58" t="s">
        <v>9</v>
      </c>
      <c r="AN62" s="46" t="s">
        <v>101</v>
      </c>
      <c r="AO62" s="47" t="s">
        <v>276</v>
      </c>
      <c r="AP62" s="48">
        <f>L2+(54*L4)</f>
        <v>55</v>
      </c>
    </row>
    <row r="63" spans="1:42" x14ac:dyDescent="0.2">
      <c r="A63" s="1">
        <v>9</v>
      </c>
      <c r="B63" s="8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10"/>
      <c r="R63" s="2">
        <f t="shared" si="9"/>
        <v>0</v>
      </c>
      <c r="S63" s="2">
        <f t="shared" si="10"/>
        <v>0</v>
      </c>
      <c r="V63" s="1">
        <v>9</v>
      </c>
      <c r="W63" s="56" t="s">
        <v>3</v>
      </c>
      <c r="X63" s="57" t="s">
        <v>159</v>
      </c>
      <c r="Y63" s="57" t="s">
        <v>16</v>
      </c>
      <c r="Z63" s="57" t="s">
        <v>216</v>
      </c>
      <c r="AA63" s="57" t="s">
        <v>89</v>
      </c>
      <c r="AB63" s="57" t="s">
        <v>141</v>
      </c>
      <c r="AC63" s="57" t="s">
        <v>34</v>
      </c>
      <c r="AD63" s="57" t="s">
        <v>203</v>
      </c>
      <c r="AE63" s="57" t="s">
        <v>97</v>
      </c>
      <c r="AF63" s="57" t="s">
        <v>133</v>
      </c>
      <c r="AG63" s="57" t="s">
        <v>26</v>
      </c>
      <c r="AH63" s="57" t="s">
        <v>210</v>
      </c>
      <c r="AI63" s="57" t="s">
        <v>83</v>
      </c>
      <c r="AJ63" s="57" t="s">
        <v>151</v>
      </c>
      <c r="AK63" s="57" t="s">
        <v>8</v>
      </c>
      <c r="AL63" s="58" t="s">
        <v>224</v>
      </c>
      <c r="AN63" s="46" t="s">
        <v>142</v>
      </c>
      <c r="AO63" s="47" t="s">
        <v>276</v>
      </c>
      <c r="AP63" s="48">
        <f>L2+(55*L4)</f>
        <v>56</v>
      </c>
    </row>
    <row r="64" spans="1:42" x14ac:dyDescent="0.2">
      <c r="A64" s="1">
        <v>10</v>
      </c>
      <c r="B64" s="8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10"/>
      <c r="R64" s="2">
        <f t="shared" si="9"/>
        <v>0</v>
      </c>
      <c r="S64" s="2">
        <f t="shared" si="10"/>
        <v>0</v>
      </c>
      <c r="V64" s="1">
        <v>10</v>
      </c>
      <c r="W64" s="56" t="s">
        <v>198</v>
      </c>
      <c r="X64" s="57" t="s">
        <v>37</v>
      </c>
      <c r="Y64" s="57" t="s">
        <v>146</v>
      </c>
      <c r="Z64" s="57" t="s">
        <v>86</v>
      </c>
      <c r="AA64" s="57" t="s">
        <v>211</v>
      </c>
      <c r="AB64" s="57" t="s">
        <v>19</v>
      </c>
      <c r="AC64" s="57" t="s">
        <v>164</v>
      </c>
      <c r="AD64" s="57" t="s">
        <v>73</v>
      </c>
      <c r="AE64" s="57" t="s">
        <v>219</v>
      </c>
      <c r="AF64" s="57" t="s">
        <v>11</v>
      </c>
      <c r="AG64" s="57" t="s">
        <v>156</v>
      </c>
      <c r="AH64" s="57" t="s">
        <v>80</v>
      </c>
      <c r="AI64" s="57" t="s">
        <v>206</v>
      </c>
      <c r="AJ64" s="57" t="s">
        <v>29</v>
      </c>
      <c r="AK64" s="57" t="s">
        <v>138</v>
      </c>
      <c r="AL64" s="58" t="s">
        <v>94</v>
      </c>
      <c r="AN64" s="46" t="s">
        <v>157</v>
      </c>
      <c r="AO64" s="47" t="s">
        <v>276</v>
      </c>
      <c r="AP64" s="48">
        <f>L2+(56*L4)</f>
        <v>57</v>
      </c>
    </row>
    <row r="65" spans="1:42" x14ac:dyDescent="0.2">
      <c r="A65" s="1">
        <v>11</v>
      </c>
      <c r="B65" s="8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10"/>
      <c r="R65" s="2">
        <f t="shared" si="9"/>
        <v>0</v>
      </c>
      <c r="S65" s="2">
        <f t="shared" si="10"/>
        <v>0</v>
      </c>
      <c r="V65" s="1">
        <v>11</v>
      </c>
      <c r="W65" s="56" t="s">
        <v>201</v>
      </c>
      <c r="X65" s="57" t="s">
        <v>32</v>
      </c>
      <c r="Y65" s="57" t="s">
        <v>143</v>
      </c>
      <c r="Z65" s="57" t="s">
        <v>91</v>
      </c>
      <c r="AA65" s="57" t="s">
        <v>218</v>
      </c>
      <c r="AB65" s="57" t="s">
        <v>18</v>
      </c>
      <c r="AC65" s="57" t="s">
        <v>157</v>
      </c>
      <c r="AD65" s="57" t="s">
        <v>74</v>
      </c>
      <c r="AE65" s="57" t="s">
        <v>226</v>
      </c>
      <c r="AF65" s="57" t="s">
        <v>10</v>
      </c>
      <c r="AG65" s="57" t="s">
        <v>149</v>
      </c>
      <c r="AH65" s="57" t="s">
        <v>81</v>
      </c>
      <c r="AI65" s="57" t="s">
        <v>208</v>
      </c>
      <c r="AJ65" s="57" t="s">
        <v>24</v>
      </c>
      <c r="AK65" s="57" t="s">
        <v>135</v>
      </c>
      <c r="AL65" s="58" t="s">
        <v>99</v>
      </c>
      <c r="AN65" s="46" t="s">
        <v>118</v>
      </c>
      <c r="AO65" s="47" t="s">
        <v>276</v>
      </c>
      <c r="AP65" s="48">
        <f>L2+(57*L4)</f>
        <v>58</v>
      </c>
    </row>
    <row r="66" spans="1:42" x14ac:dyDescent="0.2">
      <c r="A66" s="1">
        <v>12</v>
      </c>
      <c r="B66" s="8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10"/>
      <c r="R66" s="2">
        <f t="shared" si="9"/>
        <v>0</v>
      </c>
      <c r="S66" s="2">
        <f t="shared" si="10"/>
        <v>0</v>
      </c>
      <c r="V66" s="1">
        <v>12</v>
      </c>
      <c r="W66" s="56" t="s">
        <v>71</v>
      </c>
      <c r="X66" s="57" t="s">
        <v>162</v>
      </c>
      <c r="Y66" s="57" t="s">
        <v>21</v>
      </c>
      <c r="Z66" s="57" t="s">
        <v>213</v>
      </c>
      <c r="AA66" s="57" t="s">
        <v>88</v>
      </c>
      <c r="AB66" s="57" t="s">
        <v>148</v>
      </c>
      <c r="AC66" s="57" t="s">
        <v>35</v>
      </c>
      <c r="AD66" s="57" t="s">
        <v>196</v>
      </c>
      <c r="AE66" s="57" t="s">
        <v>96</v>
      </c>
      <c r="AF66" s="57" t="s">
        <v>140</v>
      </c>
      <c r="AG66" s="57" t="s">
        <v>27</v>
      </c>
      <c r="AH66" s="57" t="s">
        <v>204</v>
      </c>
      <c r="AI66" s="57" t="s">
        <v>78</v>
      </c>
      <c r="AJ66" s="57" t="s">
        <v>154</v>
      </c>
      <c r="AK66" s="57" t="s">
        <v>13</v>
      </c>
      <c r="AL66" s="58" t="s">
        <v>221</v>
      </c>
      <c r="AN66" s="46" t="s">
        <v>28</v>
      </c>
      <c r="AO66" s="47" t="s">
        <v>276</v>
      </c>
      <c r="AP66" s="48">
        <f>L2+(58*L4)</f>
        <v>59</v>
      </c>
    </row>
    <row r="67" spans="1:42" x14ac:dyDescent="0.2">
      <c r="A67" s="1">
        <v>13</v>
      </c>
      <c r="B67" s="8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10"/>
      <c r="R67" s="2">
        <f t="shared" si="9"/>
        <v>0</v>
      </c>
      <c r="S67" s="2">
        <f t="shared" si="10"/>
        <v>0</v>
      </c>
      <c r="V67" s="1">
        <v>13</v>
      </c>
      <c r="W67" s="56" t="s">
        <v>242</v>
      </c>
      <c r="X67" s="57" t="s">
        <v>57</v>
      </c>
      <c r="Y67" s="57" t="s">
        <v>165</v>
      </c>
      <c r="Z67" s="57" t="s">
        <v>129</v>
      </c>
      <c r="AA67" s="57" t="s">
        <v>256</v>
      </c>
      <c r="AB67" s="57" t="s">
        <v>40</v>
      </c>
      <c r="AC67" s="57" t="s">
        <v>182</v>
      </c>
      <c r="AD67" s="57" t="s">
        <v>115</v>
      </c>
      <c r="AE67" s="57" t="s">
        <v>248</v>
      </c>
      <c r="AF67" s="57" t="s">
        <v>47</v>
      </c>
      <c r="AG67" s="57" t="s">
        <v>190</v>
      </c>
      <c r="AH67" s="57" t="s">
        <v>107</v>
      </c>
      <c r="AI67" s="57" t="s">
        <v>234</v>
      </c>
      <c r="AJ67" s="57" t="s">
        <v>65</v>
      </c>
      <c r="AK67" s="57" t="s">
        <v>173</v>
      </c>
      <c r="AL67" s="58" t="s">
        <v>121</v>
      </c>
      <c r="AN67" s="46" t="s">
        <v>255</v>
      </c>
      <c r="AO67" s="47" t="s">
        <v>276</v>
      </c>
      <c r="AP67" s="48">
        <f>L2+(59*L4)</f>
        <v>60</v>
      </c>
    </row>
    <row r="68" spans="1:42" x14ac:dyDescent="0.2">
      <c r="A68" s="1">
        <v>14</v>
      </c>
      <c r="B68" s="8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10"/>
      <c r="R68" s="2">
        <f t="shared" si="9"/>
        <v>0</v>
      </c>
      <c r="S68" s="2">
        <f t="shared" si="10"/>
        <v>0</v>
      </c>
      <c r="V68" s="1">
        <v>14</v>
      </c>
      <c r="W68" s="56" t="s">
        <v>112</v>
      </c>
      <c r="X68" s="57" t="s">
        <v>187</v>
      </c>
      <c r="Y68" s="57" t="s">
        <v>42</v>
      </c>
      <c r="Z68" s="57" t="s">
        <v>251</v>
      </c>
      <c r="AA68" s="57" t="s">
        <v>126</v>
      </c>
      <c r="AB68" s="57" t="s">
        <v>170</v>
      </c>
      <c r="AC68" s="57" t="s">
        <v>60</v>
      </c>
      <c r="AD68" s="57" t="s">
        <v>237</v>
      </c>
      <c r="AE68" s="57" t="s">
        <v>118</v>
      </c>
      <c r="AF68" s="57" t="s">
        <v>178</v>
      </c>
      <c r="AG68" s="57" t="s">
        <v>68</v>
      </c>
      <c r="AH68" s="57" t="s">
        <v>229</v>
      </c>
      <c r="AI68" s="57" t="s">
        <v>104</v>
      </c>
      <c r="AJ68" s="57" t="s">
        <v>195</v>
      </c>
      <c r="AK68" s="57" t="s">
        <v>50</v>
      </c>
      <c r="AL68" s="58" t="s">
        <v>243</v>
      </c>
      <c r="AN68" s="46" t="s">
        <v>57</v>
      </c>
      <c r="AO68" s="47" t="s">
        <v>276</v>
      </c>
      <c r="AP68" s="48">
        <f>L2+(60*L4)</f>
        <v>61</v>
      </c>
    </row>
    <row r="69" spans="1:42" x14ac:dyDescent="0.2">
      <c r="A69" s="1">
        <v>15</v>
      </c>
      <c r="B69" s="8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10"/>
      <c r="R69" s="2">
        <f t="shared" si="9"/>
        <v>0</v>
      </c>
      <c r="S69" s="2">
        <f t="shared" si="10"/>
        <v>0</v>
      </c>
      <c r="V69" s="1">
        <v>15</v>
      </c>
      <c r="W69" s="56" t="s">
        <v>113</v>
      </c>
      <c r="X69" s="57" t="s">
        <v>180</v>
      </c>
      <c r="Y69" s="57" t="s">
        <v>41</v>
      </c>
      <c r="Z69" s="57" t="s">
        <v>258</v>
      </c>
      <c r="AA69" s="57" t="s">
        <v>131</v>
      </c>
      <c r="AB69" s="57" t="s">
        <v>167</v>
      </c>
      <c r="AC69" s="57" t="s">
        <v>55</v>
      </c>
      <c r="AD69" s="57" t="s">
        <v>240</v>
      </c>
      <c r="AE69" s="57" t="s">
        <v>123</v>
      </c>
      <c r="AF69" s="57" t="s">
        <v>175</v>
      </c>
      <c r="AG69" s="57" t="s">
        <v>63</v>
      </c>
      <c r="AH69" s="57" t="s">
        <v>232</v>
      </c>
      <c r="AI69" s="57" t="s">
        <v>105</v>
      </c>
      <c r="AJ69" s="57" t="s">
        <v>188</v>
      </c>
      <c r="AK69" s="57" t="s">
        <v>49</v>
      </c>
      <c r="AL69" s="58" t="s">
        <v>250</v>
      </c>
      <c r="AN69" s="46" t="s">
        <v>221</v>
      </c>
      <c r="AO69" s="47" t="s">
        <v>276</v>
      </c>
      <c r="AP69" s="48">
        <f>L2+(61*L4)</f>
        <v>62</v>
      </c>
    </row>
    <row r="70" spans="1:42" x14ac:dyDescent="0.2">
      <c r="A70" s="1">
        <v>16</v>
      </c>
      <c r="B70" s="11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3"/>
      <c r="R70" s="2">
        <f t="shared" si="9"/>
        <v>0</v>
      </c>
      <c r="S70" s="2">
        <f t="shared" si="10"/>
        <v>0</v>
      </c>
      <c r="V70" s="1">
        <v>16</v>
      </c>
      <c r="W70" s="59" t="s">
        <v>235</v>
      </c>
      <c r="X70" s="60" t="s">
        <v>58</v>
      </c>
      <c r="Y70" s="60" t="s">
        <v>172</v>
      </c>
      <c r="Z70" s="60" t="s">
        <v>128</v>
      </c>
      <c r="AA70" s="60" t="s">
        <v>253</v>
      </c>
      <c r="AB70" s="60" t="s">
        <v>44</v>
      </c>
      <c r="AC70" s="60" t="s">
        <v>185</v>
      </c>
      <c r="AD70" s="60" t="s">
        <v>110</v>
      </c>
      <c r="AE70" s="60" t="s">
        <v>245</v>
      </c>
      <c r="AF70" s="60" t="s">
        <v>52</v>
      </c>
      <c r="AG70" s="60" t="s">
        <v>193</v>
      </c>
      <c r="AH70" s="60" t="s">
        <v>102</v>
      </c>
      <c r="AI70" s="60" t="s">
        <v>227</v>
      </c>
      <c r="AJ70" s="60" t="s">
        <v>66</v>
      </c>
      <c r="AK70" s="60" t="s">
        <v>4</v>
      </c>
      <c r="AL70" s="61" t="s">
        <v>120</v>
      </c>
      <c r="AN70" s="46" t="s">
        <v>194</v>
      </c>
      <c r="AO70" s="47" t="s">
        <v>276</v>
      </c>
      <c r="AP70" s="48">
        <f>L2+(62*L4)</f>
        <v>63</v>
      </c>
    </row>
    <row r="71" spans="1:42" x14ac:dyDescent="0.2">
      <c r="A71" s="3" t="s">
        <v>0</v>
      </c>
      <c r="B71" s="2">
        <f>SUM(B55:B70)</f>
        <v>0</v>
      </c>
      <c r="C71" s="2">
        <f t="shared" ref="C71:Q71" si="11">SUM(C55:C70)</f>
        <v>0</v>
      </c>
      <c r="D71" s="2">
        <f t="shared" si="11"/>
        <v>0</v>
      </c>
      <c r="E71" s="2">
        <f t="shared" si="11"/>
        <v>0</v>
      </c>
      <c r="F71" s="2">
        <f t="shared" si="11"/>
        <v>0</v>
      </c>
      <c r="G71" s="2">
        <f t="shared" si="11"/>
        <v>0</v>
      </c>
      <c r="H71" s="2">
        <f t="shared" si="11"/>
        <v>0</v>
      </c>
      <c r="I71" s="2">
        <f t="shared" si="11"/>
        <v>0</v>
      </c>
      <c r="J71" s="2">
        <f t="shared" si="11"/>
        <v>0</v>
      </c>
      <c r="K71" s="2">
        <f t="shared" si="11"/>
        <v>0</v>
      </c>
      <c r="L71" s="2">
        <f t="shared" si="11"/>
        <v>0</v>
      </c>
      <c r="M71" s="2">
        <f t="shared" si="11"/>
        <v>0</v>
      </c>
      <c r="N71" s="2">
        <f t="shared" si="11"/>
        <v>0</v>
      </c>
      <c r="O71" s="2">
        <f t="shared" si="11"/>
        <v>0</v>
      </c>
      <c r="P71" s="2">
        <f t="shared" si="11"/>
        <v>0</v>
      </c>
      <c r="Q71" s="2">
        <f t="shared" si="11"/>
        <v>0</v>
      </c>
      <c r="AN71" s="46" t="s">
        <v>92</v>
      </c>
      <c r="AO71" s="47" t="s">
        <v>276</v>
      </c>
      <c r="AP71" s="48">
        <f>L2+(63*L4)</f>
        <v>64</v>
      </c>
    </row>
    <row r="72" spans="1:42" x14ac:dyDescent="0.2">
      <c r="A72" s="3" t="s">
        <v>1</v>
      </c>
      <c r="B72" s="2">
        <f>SUMSQ(B55:B70)</f>
        <v>0</v>
      </c>
      <c r="C72" s="2">
        <f t="shared" ref="C72:E72" si="12">SUMSQ(C55:C70)</f>
        <v>0</v>
      </c>
      <c r="D72" s="2">
        <f t="shared" si="12"/>
        <v>0</v>
      </c>
      <c r="E72" s="2">
        <f t="shared" si="12"/>
        <v>0</v>
      </c>
      <c r="F72" s="2">
        <f>SUMSQ(F55:F70)</f>
        <v>0</v>
      </c>
      <c r="G72" s="2">
        <f t="shared" ref="G72:Q72" si="13">SUMSQ(G55:G70)</f>
        <v>0</v>
      </c>
      <c r="H72" s="2">
        <f t="shared" si="13"/>
        <v>0</v>
      </c>
      <c r="I72" s="2">
        <f t="shared" si="13"/>
        <v>0</v>
      </c>
      <c r="J72" s="2">
        <f t="shared" si="13"/>
        <v>0</v>
      </c>
      <c r="K72" s="2">
        <f t="shared" si="13"/>
        <v>0</v>
      </c>
      <c r="L72" s="2">
        <f t="shared" si="13"/>
        <v>0</v>
      </c>
      <c r="M72" s="2">
        <f t="shared" si="13"/>
        <v>0</v>
      </c>
      <c r="N72" s="2">
        <f t="shared" si="13"/>
        <v>0</v>
      </c>
      <c r="O72" s="2">
        <f t="shared" si="13"/>
        <v>0</v>
      </c>
      <c r="P72" s="2">
        <f t="shared" si="13"/>
        <v>0</v>
      </c>
      <c r="Q72" s="2">
        <f t="shared" si="13"/>
        <v>0</v>
      </c>
      <c r="AN72" s="46" t="s">
        <v>181</v>
      </c>
      <c r="AO72" s="47" t="s">
        <v>276</v>
      </c>
      <c r="AP72" s="48">
        <f>L2+(64*L4)</f>
        <v>65</v>
      </c>
    </row>
    <row r="73" spans="1:42" x14ac:dyDescent="0.2">
      <c r="A73" s="3" t="s">
        <v>262</v>
      </c>
      <c r="B73" s="14">
        <f>SUMSQ(B55,C55,D55,E55,F55,G55,H55,I55,I56,H56,G56,F56,E56,D56,C56,B56)</f>
        <v>0</v>
      </c>
      <c r="C73" s="14">
        <f>SUMSQ(J55,K55,L55,M55,N55,O55,P55,Q55,Q56,P56,O56,N56,M56,L56,K56,J56)</f>
        <v>0</v>
      </c>
      <c r="D73" s="14">
        <f>SUMSQ(B57,C57,D57,E57,F57,G57,H57,I57,I58,H58,G58,F58,E58,D58,C58,B58)</f>
        <v>0</v>
      </c>
      <c r="E73" s="14">
        <f>SUMSQ(J57,K57,L57,M57,N57,O57,P57,Q57,Q58,P58,O58,N58,M58,L58,K58,J58)</f>
        <v>0</v>
      </c>
      <c r="F73" s="14">
        <f>SUMSQ(B59,C59,D59,E59,F59,G59,H59,I59,I60,H60,G60,F60,E60,D60,C60,B60)</f>
        <v>0</v>
      </c>
      <c r="G73" s="14">
        <f>SUMSQ(J59,K59,L59,M59,N59,O59,P59,Q59,Q60,P60,O60,N60,M60,L60,K60,J60)</f>
        <v>0</v>
      </c>
      <c r="H73" s="14">
        <f>SUMSQ(B61,C61,D61,E61,F61,G61,H61,I61,I62,H62,G62,F62,E62,D62,C62,B62)</f>
        <v>0</v>
      </c>
      <c r="I73" s="14">
        <f>SUMSQ(J61,K61,L61,M61,N61,O61,P61,Q61,Q62,P62,O62,N62,M62,L62,K62,J62)</f>
        <v>0</v>
      </c>
      <c r="J73" s="14">
        <f>SUMSQ(B63,C63,D63,E63,F63,G63,H63,I63,I64,H64,G64,F64,E64,D64,C64,B64)</f>
        <v>0</v>
      </c>
      <c r="K73" s="14">
        <f>SUMSQ(J63,K63,L63,M63,N63,O63,P63,Q63,Q64,P64,O64,N64,M64,L64,K64,J64)</f>
        <v>0</v>
      </c>
      <c r="L73" s="14">
        <f>SUMSQ(B65,C65,D65,E65,F65,G65,H65,I65,I66,H66,G66,F66,E66,D66,C66,B66)</f>
        <v>0</v>
      </c>
      <c r="M73" s="14">
        <f>SUMSQ(J65,K65,L65,M65,N65,O65,P65,Q65,Q66,P66,O66,N66,M66,L66,K66,J66)</f>
        <v>0</v>
      </c>
      <c r="N73" s="14">
        <f>SUMSQ(B67,C67,D67,E67,F67,G67,H67,I67,I68,H68,G68,F68,E68,D68,C68,B68)</f>
        <v>0</v>
      </c>
      <c r="O73" s="14">
        <f>SUMSQ(J67,K67,L67,M67,N67,O67,P67,Q67,Q68,P68,O68,N68,M68,L68,K68,J68)</f>
        <v>0</v>
      </c>
      <c r="P73" s="14">
        <f>SUMSQ(B69,C69,D69,E69,F69,G69,H69,I69,I70,H70,G70,F70,E70,D70,C70,B70)</f>
        <v>0</v>
      </c>
      <c r="Q73" s="14">
        <f>SUMSQ(J69,K69,L69,M69,N69,O69,P69,Q69,Q70,P70,O70,N70,M70,L70,K70,J70)</f>
        <v>0</v>
      </c>
      <c r="V73" s="3" t="s">
        <v>3</v>
      </c>
      <c r="W73" s="173" t="s">
        <v>61</v>
      </c>
      <c r="X73" s="173" t="s">
        <v>116</v>
      </c>
      <c r="Y73" s="173" t="s">
        <v>254</v>
      </c>
      <c r="Z73" s="173" t="s">
        <v>168</v>
      </c>
      <c r="AA73" s="173" t="s">
        <v>145</v>
      </c>
      <c r="AB73" s="173" t="s">
        <v>215</v>
      </c>
      <c r="AC73" s="173" t="s">
        <v>70</v>
      </c>
      <c r="AD73" s="173" t="s">
        <v>31</v>
      </c>
      <c r="AE73" s="173" t="s">
        <v>97</v>
      </c>
      <c r="AF73" s="173" t="s">
        <v>11</v>
      </c>
      <c r="AG73" s="173" t="s">
        <v>149</v>
      </c>
      <c r="AH73" s="173" t="s">
        <v>204</v>
      </c>
      <c r="AI73" s="173" t="s">
        <v>234</v>
      </c>
      <c r="AJ73" s="173" t="s">
        <v>195</v>
      </c>
      <c r="AK73" s="173" t="s">
        <v>49</v>
      </c>
      <c r="AL73" s="173" t="s">
        <v>120</v>
      </c>
      <c r="AN73" s="46" t="s">
        <v>93</v>
      </c>
      <c r="AO73" s="47" t="s">
        <v>276</v>
      </c>
      <c r="AP73" s="48">
        <f>L2+(65*L4)</f>
        <v>66</v>
      </c>
    </row>
    <row r="74" spans="1:42" x14ac:dyDescent="0.2">
      <c r="A74" s="3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V74" s="3" t="s">
        <v>4</v>
      </c>
      <c r="W74" s="173" t="s">
        <v>235</v>
      </c>
      <c r="X74" s="173" t="s">
        <v>180</v>
      </c>
      <c r="Y74" s="173" t="s">
        <v>42</v>
      </c>
      <c r="Z74" s="173" t="s">
        <v>129</v>
      </c>
      <c r="AA74" s="173" t="s">
        <v>88</v>
      </c>
      <c r="AB74" s="173" t="s">
        <v>18</v>
      </c>
      <c r="AC74" s="173" t="s">
        <v>164</v>
      </c>
      <c r="AD74" s="173" t="s">
        <v>203</v>
      </c>
      <c r="AE74" s="173" t="s">
        <v>136</v>
      </c>
      <c r="AF74" s="173" t="s">
        <v>222</v>
      </c>
      <c r="AG74" s="173" t="s">
        <v>84</v>
      </c>
      <c r="AH74" s="173" t="s">
        <v>30</v>
      </c>
      <c r="AI74" s="173" t="s">
        <v>62</v>
      </c>
      <c r="AJ74" s="173" t="s">
        <v>101</v>
      </c>
      <c r="AK74" s="173" t="s">
        <v>247</v>
      </c>
      <c r="AL74" s="173" t="s">
        <v>177</v>
      </c>
      <c r="AN74" s="46" t="s">
        <v>66</v>
      </c>
      <c r="AO74" s="47" t="s">
        <v>276</v>
      </c>
      <c r="AP74" s="48">
        <f>L2+(66*L4)</f>
        <v>67</v>
      </c>
    </row>
    <row r="75" spans="1:42" x14ac:dyDescent="0.2">
      <c r="A75" s="3" t="s">
        <v>3</v>
      </c>
      <c r="B75" s="15">
        <f>B55</f>
        <v>0</v>
      </c>
      <c r="C75" s="15">
        <f>C56</f>
        <v>0</v>
      </c>
      <c r="D75" s="15">
        <f>D57</f>
        <v>0</v>
      </c>
      <c r="E75" s="15">
        <f>E58</f>
        <v>0</v>
      </c>
      <c r="F75" s="15">
        <f>F59</f>
        <v>0</v>
      </c>
      <c r="G75" s="15">
        <f>G60</f>
        <v>0</v>
      </c>
      <c r="H75" s="15">
        <f>H61</f>
        <v>0</v>
      </c>
      <c r="I75" s="15">
        <f>I62</f>
        <v>0</v>
      </c>
      <c r="J75" s="15">
        <f>J63</f>
        <v>0</v>
      </c>
      <c r="K75" s="15">
        <f>K64</f>
        <v>0</v>
      </c>
      <c r="L75" s="15">
        <f>L65</f>
        <v>0</v>
      </c>
      <c r="M75" s="15">
        <f>M66</f>
        <v>0</v>
      </c>
      <c r="N75" s="15">
        <f>N67</f>
        <v>0</v>
      </c>
      <c r="O75" s="15">
        <f>O68</f>
        <v>0</v>
      </c>
      <c r="P75" s="15">
        <f>P69</f>
        <v>0</v>
      </c>
      <c r="Q75" s="16">
        <f>Q70</f>
        <v>0</v>
      </c>
      <c r="R75" s="2">
        <f>SUM(B75:Q75)</f>
        <v>0</v>
      </c>
      <c r="S75" s="2">
        <f>SUMSQ(B75:Q75)</f>
        <v>0</v>
      </c>
      <c r="T75" s="2">
        <f>B75^3+C75^3+D75^3+E75^3+F75^3+G75^3+H75^3+I75^3+J75^3+K75^3+L75^3+M75^3+N75^3+O75^3+P75^3+Q75^3</f>
        <v>0</v>
      </c>
      <c r="AN75" s="46" t="s">
        <v>216</v>
      </c>
      <c r="AO75" s="47" t="s">
        <v>276</v>
      </c>
      <c r="AP75" s="48">
        <f>L2+(67*L4)</f>
        <v>68</v>
      </c>
    </row>
    <row r="76" spans="1:42" x14ac:dyDescent="0.2">
      <c r="A76" s="3" t="s">
        <v>4</v>
      </c>
      <c r="B76" s="15">
        <f>B70</f>
        <v>0</v>
      </c>
      <c r="C76" s="15">
        <f>C69</f>
        <v>0</v>
      </c>
      <c r="D76" s="15">
        <f>D68</f>
        <v>0</v>
      </c>
      <c r="E76" s="15">
        <f>E67</f>
        <v>0</v>
      </c>
      <c r="F76" s="15">
        <f>F66</f>
        <v>0</v>
      </c>
      <c r="G76" s="15">
        <f>G65</f>
        <v>0</v>
      </c>
      <c r="H76" s="15">
        <f>H64</f>
        <v>0</v>
      </c>
      <c r="I76" s="15">
        <f>I63</f>
        <v>0</v>
      </c>
      <c r="J76" s="15">
        <f>J62</f>
        <v>0</v>
      </c>
      <c r="K76" s="15">
        <f>K61</f>
        <v>0</v>
      </c>
      <c r="L76" s="15">
        <f>L60</f>
        <v>0</v>
      </c>
      <c r="M76" s="15">
        <f>M59</f>
        <v>0</v>
      </c>
      <c r="N76" s="15">
        <f>N58</f>
        <v>0</v>
      </c>
      <c r="O76" s="15">
        <f>O57</f>
        <v>0</v>
      </c>
      <c r="P76" s="15">
        <f>P56</f>
        <v>0</v>
      </c>
      <c r="Q76" s="16">
        <f>Q55</f>
        <v>0</v>
      </c>
      <c r="R76" s="2">
        <f>SUM(B76:Q76)</f>
        <v>0</v>
      </c>
      <c r="S76" s="2">
        <f>SUMSQ(B76:Q76)</f>
        <v>0</v>
      </c>
      <c r="T76" s="2">
        <f>B76^3+C76^3+D76^3+E76^3+F76^3+G76^3+H76^3+I76^3+J76^3+K76^3+L76^3+M76^3+N76^3+O76^3+P76^3+Q76^3</f>
        <v>0</v>
      </c>
      <c r="AN76" s="46" t="s">
        <v>33</v>
      </c>
      <c r="AO76" s="47" t="s">
        <v>276</v>
      </c>
      <c r="AP76" s="48">
        <f>L2+(68*L4)</f>
        <v>69</v>
      </c>
    </row>
    <row r="77" spans="1:42" x14ac:dyDescent="0.2">
      <c r="A77" s="3"/>
      <c r="AN77" s="46" t="s">
        <v>246</v>
      </c>
      <c r="AO77" s="47" t="s">
        <v>276</v>
      </c>
      <c r="AP77" s="48">
        <f>L2+(69*L4)</f>
        <v>70</v>
      </c>
    </row>
    <row r="78" spans="1:42" x14ac:dyDescent="0.2">
      <c r="A78" s="3" t="s">
        <v>261</v>
      </c>
      <c r="B78" s="1"/>
      <c r="I78" s="62" t="s">
        <v>310</v>
      </c>
      <c r="AD78" s="62" t="s">
        <v>311</v>
      </c>
      <c r="AN78" s="46" t="s">
        <v>156</v>
      </c>
      <c r="AO78" s="47" t="s">
        <v>276</v>
      </c>
      <c r="AP78" s="48">
        <f>L2+(70*L4)</f>
        <v>71</v>
      </c>
    </row>
    <row r="79" spans="1:42" x14ac:dyDescent="0.2">
      <c r="A79" s="1">
        <v>1</v>
      </c>
      <c r="B79" s="5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7"/>
      <c r="R79" s="2">
        <f>SUM(B79:Q79)</f>
        <v>0</v>
      </c>
      <c r="S79" s="2">
        <f>SUMSQ(B79:Q79)</f>
        <v>0</v>
      </c>
      <c r="V79" s="1">
        <v>1</v>
      </c>
      <c r="W79" s="53" t="s">
        <v>44</v>
      </c>
      <c r="X79" s="54" t="s">
        <v>253</v>
      </c>
      <c r="Y79" s="54" t="s">
        <v>110</v>
      </c>
      <c r="Z79" s="54" t="s">
        <v>185</v>
      </c>
      <c r="AA79" s="54" t="s">
        <v>58</v>
      </c>
      <c r="AB79" s="54" t="s">
        <v>235</v>
      </c>
      <c r="AC79" s="54" t="s">
        <v>128</v>
      </c>
      <c r="AD79" s="54" t="s">
        <v>172</v>
      </c>
      <c r="AE79" s="54" t="s">
        <v>66</v>
      </c>
      <c r="AF79" s="54" t="s">
        <v>227</v>
      </c>
      <c r="AG79" s="54" t="s">
        <v>120</v>
      </c>
      <c r="AH79" s="54" t="s">
        <v>4</v>
      </c>
      <c r="AI79" s="54" t="s">
        <v>52</v>
      </c>
      <c r="AJ79" s="54" t="s">
        <v>245</v>
      </c>
      <c r="AK79" s="54" t="s">
        <v>102</v>
      </c>
      <c r="AL79" s="55" t="s">
        <v>193</v>
      </c>
      <c r="AN79" s="46" t="s">
        <v>131</v>
      </c>
      <c r="AO79" s="47" t="s">
        <v>276</v>
      </c>
      <c r="AP79" s="48">
        <f>L2+(71*L4)</f>
        <v>72</v>
      </c>
    </row>
    <row r="80" spans="1:42" x14ac:dyDescent="0.2">
      <c r="A80" s="1">
        <v>2</v>
      </c>
      <c r="B80" s="8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10"/>
      <c r="R80" s="2">
        <f t="shared" ref="R80:R94" si="14">SUM(B80:Q80)</f>
        <v>0</v>
      </c>
      <c r="S80" s="2">
        <f t="shared" ref="S80:S94" si="15">SUMSQ(B80:Q80)</f>
        <v>0</v>
      </c>
      <c r="V80" s="1">
        <v>2</v>
      </c>
      <c r="W80" s="56" t="s">
        <v>167</v>
      </c>
      <c r="X80" s="57" t="s">
        <v>131</v>
      </c>
      <c r="Y80" s="57" t="s">
        <v>240</v>
      </c>
      <c r="Z80" s="57" t="s">
        <v>55</v>
      </c>
      <c r="AA80" s="57" t="s">
        <v>180</v>
      </c>
      <c r="AB80" s="57" t="s">
        <v>113</v>
      </c>
      <c r="AC80" s="57" t="s">
        <v>258</v>
      </c>
      <c r="AD80" s="57" t="s">
        <v>41</v>
      </c>
      <c r="AE80" s="57" t="s">
        <v>188</v>
      </c>
      <c r="AF80" s="57" t="s">
        <v>105</v>
      </c>
      <c r="AG80" s="57" t="s">
        <v>250</v>
      </c>
      <c r="AH80" s="57" t="s">
        <v>49</v>
      </c>
      <c r="AI80" s="57" t="s">
        <v>175</v>
      </c>
      <c r="AJ80" s="57" t="s">
        <v>123</v>
      </c>
      <c r="AK80" s="57" t="s">
        <v>232</v>
      </c>
      <c r="AL80" s="58" t="s">
        <v>63</v>
      </c>
      <c r="AN80" s="46" t="s">
        <v>116</v>
      </c>
      <c r="AO80" s="47" t="s">
        <v>276</v>
      </c>
      <c r="AP80" s="48">
        <f>L2+(72*L4)</f>
        <v>73</v>
      </c>
    </row>
    <row r="81" spans="1:42" x14ac:dyDescent="0.2">
      <c r="A81" s="1">
        <v>3</v>
      </c>
      <c r="B81" s="8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10"/>
      <c r="R81" s="2">
        <f t="shared" si="14"/>
        <v>0</v>
      </c>
      <c r="S81" s="2">
        <f t="shared" si="15"/>
        <v>0</v>
      </c>
      <c r="V81" s="1">
        <v>3</v>
      </c>
      <c r="W81" s="56" t="s">
        <v>170</v>
      </c>
      <c r="X81" s="57" t="s">
        <v>126</v>
      </c>
      <c r="Y81" s="57" t="s">
        <v>237</v>
      </c>
      <c r="Z81" s="57" t="s">
        <v>60</v>
      </c>
      <c r="AA81" s="57" t="s">
        <v>187</v>
      </c>
      <c r="AB81" s="57" t="s">
        <v>112</v>
      </c>
      <c r="AC81" s="57" t="s">
        <v>251</v>
      </c>
      <c r="AD81" s="57" t="s">
        <v>42</v>
      </c>
      <c r="AE81" s="57" t="s">
        <v>195</v>
      </c>
      <c r="AF81" s="57" t="s">
        <v>104</v>
      </c>
      <c r="AG81" s="57" t="s">
        <v>243</v>
      </c>
      <c r="AH81" s="57" t="s">
        <v>50</v>
      </c>
      <c r="AI81" s="57" t="s">
        <v>178</v>
      </c>
      <c r="AJ81" s="57" t="s">
        <v>118</v>
      </c>
      <c r="AK81" s="57" t="s">
        <v>229</v>
      </c>
      <c r="AL81" s="58" t="s">
        <v>68</v>
      </c>
      <c r="AN81" s="46" t="s">
        <v>139</v>
      </c>
      <c r="AO81" s="47" t="s">
        <v>276</v>
      </c>
      <c r="AP81" s="48">
        <f>L2+(73*L4)</f>
        <v>74</v>
      </c>
    </row>
    <row r="82" spans="1:42" x14ac:dyDescent="0.2">
      <c r="A82" s="1">
        <v>4</v>
      </c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10"/>
      <c r="R82" s="2">
        <f t="shared" si="14"/>
        <v>0</v>
      </c>
      <c r="S82" s="2">
        <f t="shared" si="15"/>
        <v>0</v>
      </c>
      <c r="V82" s="1">
        <v>4</v>
      </c>
      <c r="W82" s="56" t="s">
        <v>40</v>
      </c>
      <c r="X82" s="57" t="s">
        <v>256</v>
      </c>
      <c r="Y82" s="57" t="s">
        <v>115</v>
      </c>
      <c r="Z82" s="57" t="s">
        <v>182</v>
      </c>
      <c r="AA82" s="57" t="s">
        <v>57</v>
      </c>
      <c r="AB82" s="57" t="s">
        <v>242</v>
      </c>
      <c r="AC82" s="57" t="s">
        <v>129</v>
      </c>
      <c r="AD82" s="57" t="s">
        <v>165</v>
      </c>
      <c r="AE82" s="57" t="s">
        <v>65</v>
      </c>
      <c r="AF82" s="57" t="s">
        <v>234</v>
      </c>
      <c r="AG82" s="57" t="s">
        <v>121</v>
      </c>
      <c r="AH82" s="57" t="s">
        <v>173</v>
      </c>
      <c r="AI82" s="57" t="s">
        <v>47</v>
      </c>
      <c r="AJ82" s="57" t="s">
        <v>248</v>
      </c>
      <c r="AK82" s="57" t="s">
        <v>107</v>
      </c>
      <c r="AL82" s="58" t="s">
        <v>190</v>
      </c>
      <c r="AN82" s="46" t="s">
        <v>229</v>
      </c>
      <c r="AO82" s="47" t="s">
        <v>276</v>
      </c>
      <c r="AP82" s="48">
        <f>L2+(74*L4)</f>
        <v>75</v>
      </c>
    </row>
    <row r="83" spans="1:42" x14ac:dyDescent="0.2">
      <c r="A83" s="1">
        <v>5</v>
      </c>
      <c r="B83" s="8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10"/>
      <c r="R83" s="2">
        <f t="shared" si="14"/>
        <v>0</v>
      </c>
      <c r="S83" s="2">
        <f t="shared" si="15"/>
        <v>0</v>
      </c>
      <c r="V83" s="1">
        <v>5</v>
      </c>
      <c r="W83" s="56" t="s">
        <v>148</v>
      </c>
      <c r="X83" s="57" t="s">
        <v>88</v>
      </c>
      <c r="Y83" s="57" t="s">
        <v>196</v>
      </c>
      <c r="Z83" s="57" t="s">
        <v>35</v>
      </c>
      <c r="AA83" s="57" t="s">
        <v>162</v>
      </c>
      <c r="AB83" s="57" t="s">
        <v>71</v>
      </c>
      <c r="AC83" s="57" t="s">
        <v>213</v>
      </c>
      <c r="AD83" s="57" t="s">
        <v>21</v>
      </c>
      <c r="AE83" s="57" t="s">
        <v>154</v>
      </c>
      <c r="AF83" s="57" t="s">
        <v>78</v>
      </c>
      <c r="AG83" s="57" t="s">
        <v>221</v>
      </c>
      <c r="AH83" s="57" t="s">
        <v>13</v>
      </c>
      <c r="AI83" s="57" t="s">
        <v>140</v>
      </c>
      <c r="AJ83" s="57" t="s">
        <v>96</v>
      </c>
      <c r="AK83" s="57" t="s">
        <v>204</v>
      </c>
      <c r="AL83" s="58" t="s">
        <v>27</v>
      </c>
      <c r="AN83" s="46" t="s">
        <v>18</v>
      </c>
      <c r="AO83" s="47" t="s">
        <v>276</v>
      </c>
      <c r="AP83" s="48">
        <f>L2+(75*L4)</f>
        <v>76</v>
      </c>
    </row>
    <row r="84" spans="1:42" x14ac:dyDescent="0.2">
      <c r="A84" s="1">
        <v>6</v>
      </c>
      <c r="B84" s="8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10"/>
      <c r="R84" s="2">
        <f t="shared" si="14"/>
        <v>0</v>
      </c>
      <c r="S84" s="2">
        <f t="shared" si="15"/>
        <v>0</v>
      </c>
      <c r="V84" s="1">
        <v>6</v>
      </c>
      <c r="W84" s="56" t="s">
        <v>18</v>
      </c>
      <c r="X84" s="57" t="s">
        <v>218</v>
      </c>
      <c r="Y84" s="57" t="s">
        <v>74</v>
      </c>
      <c r="Z84" s="57" t="s">
        <v>157</v>
      </c>
      <c r="AA84" s="57" t="s">
        <v>32</v>
      </c>
      <c r="AB84" s="57" t="s">
        <v>201</v>
      </c>
      <c r="AC84" s="57" t="s">
        <v>91</v>
      </c>
      <c r="AD84" s="57" t="s">
        <v>143</v>
      </c>
      <c r="AE84" s="57" t="s">
        <v>24</v>
      </c>
      <c r="AF84" s="57" t="s">
        <v>208</v>
      </c>
      <c r="AG84" s="57" t="s">
        <v>99</v>
      </c>
      <c r="AH84" s="57" t="s">
        <v>135</v>
      </c>
      <c r="AI84" s="57" t="s">
        <v>10</v>
      </c>
      <c r="AJ84" s="57" t="s">
        <v>226</v>
      </c>
      <c r="AK84" s="57" t="s">
        <v>81</v>
      </c>
      <c r="AL84" s="58" t="s">
        <v>149</v>
      </c>
      <c r="AN84" s="46" t="s">
        <v>200</v>
      </c>
      <c r="AO84" s="47" t="s">
        <v>276</v>
      </c>
      <c r="AP84" s="48">
        <f>L2+(76*L4)</f>
        <v>77</v>
      </c>
    </row>
    <row r="85" spans="1:42" x14ac:dyDescent="0.2">
      <c r="A85" s="1">
        <v>7</v>
      </c>
      <c r="B85" s="8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10"/>
      <c r="R85" s="2">
        <f t="shared" si="14"/>
        <v>0</v>
      </c>
      <c r="S85" s="2">
        <f t="shared" si="15"/>
        <v>0</v>
      </c>
      <c r="V85" s="1">
        <v>7</v>
      </c>
      <c r="W85" s="56" t="s">
        <v>19</v>
      </c>
      <c r="X85" s="57" t="s">
        <v>211</v>
      </c>
      <c r="Y85" s="57" t="s">
        <v>73</v>
      </c>
      <c r="Z85" s="57" t="s">
        <v>164</v>
      </c>
      <c r="AA85" s="57" t="s">
        <v>37</v>
      </c>
      <c r="AB85" s="57" t="s">
        <v>198</v>
      </c>
      <c r="AC85" s="57" t="s">
        <v>86</v>
      </c>
      <c r="AD85" s="57" t="s">
        <v>146</v>
      </c>
      <c r="AE85" s="57" t="s">
        <v>29</v>
      </c>
      <c r="AF85" s="57" t="s">
        <v>206</v>
      </c>
      <c r="AG85" s="57" t="s">
        <v>94</v>
      </c>
      <c r="AH85" s="57" t="s">
        <v>138</v>
      </c>
      <c r="AI85" s="57" t="s">
        <v>11</v>
      </c>
      <c r="AJ85" s="57" t="s">
        <v>219</v>
      </c>
      <c r="AK85" s="57" t="s">
        <v>80</v>
      </c>
      <c r="AL85" s="58" t="s">
        <v>156</v>
      </c>
      <c r="AN85" s="46" t="s">
        <v>51</v>
      </c>
      <c r="AO85" s="47" t="s">
        <v>276</v>
      </c>
      <c r="AP85" s="48">
        <f>L2+(77*L4)</f>
        <v>78</v>
      </c>
    </row>
    <row r="86" spans="1:42" x14ac:dyDescent="0.2">
      <c r="A86" s="1">
        <v>8</v>
      </c>
      <c r="B86" s="8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10"/>
      <c r="R86" s="2">
        <f t="shared" si="14"/>
        <v>0</v>
      </c>
      <c r="S86" s="2">
        <f t="shared" si="15"/>
        <v>0</v>
      </c>
      <c r="V86" s="1">
        <v>8</v>
      </c>
      <c r="W86" s="56" t="s">
        <v>141</v>
      </c>
      <c r="X86" s="57" t="s">
        <v>89</v>
      </c>
      <c r="Y86" s="57" t="s">
        <v>203</v>
      </c>
      <c r="Z86" s="57" t="s">
        <v>34</v>
      </c>
      <c r="AA86" s="57" t="s">
        <v>159</v>
      </c>
      <c r="AB86" s="57" t="s">
        <v>3</v>
      </c>
      <c r="AC86" s="57" t="s">
        <v>216</v>
      </c>
      <c r="AD86" s="57" t="s">
        <v>16</v>
      </c>
      <c r="AE86" s="57" t="s">
        <v>151</v>
      </c>
      <c r="AF86" s="57" t="s">
        <v>83</v>
      </c>
      <c r="AG86" s="57" t="s">
        <v>224</v>
      </c>
      <c r="AH86" s="57" t="s">
        <v>8</v>
      </c>
      <c r="AI86" s="57" t="s">
        <v>133</v>
      </c>
      <c r="AJ86" s="57" t="s">
        <v>97</v>
      </c>
      <c r="AK86" s="57" t="s">
        <v>210</v>
      </c>
      <c r="AL86" s="58" t="s">
        <v>26</v>
      </c>
      <c r="AN86" s="46" t="s">
        <v>78</v>
      </c>
      <c r="AO86" s="47" t="s">
        <v>276</v>
      </c>
      <c r="AP86" s="48">
        <f>L2+(78*L4)</f>
        <v>79</v>
      </c>
    </row>
    <row r="87" spans="1:42" x14ac:dyDescent="0.2">
      <c r="A87" s="1">
        <v>9</v>
      </c>
      <c r="B87" s="8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10"/>
      <c r="R87" s="2">
        <f t="shared" si="14"/>
        <v>0</v>
      </c>
      <c r="S87" s="2">
        <f t="shared" si="15"/>
        <v>0</v>
      </c>
      <c r="V87" s="1">
        <v>9</v>
      </c>
      <c r="W87" s="56" t="s">
        <v>92</v>
      </c>
      <c r="X87" s="57" t="s">
        <v>144</v>
      </c>
      <c r="Y87" s="57" t="s">
        <v>31</v>
      </c>
      <c r="Z87" s="57" t="s">
        <v>200</v>
      </c>
      <c r="AA87" s="57" t="s">
        <v>75</v>
      </c>
      <c r="AB87" s="57" t="s">
        <v>158</v>
      </c>
      <c r="AC87" s="57" t="s">
        <v>17</v>
      </c>
      <c r="AD87" s="57" t="s">
        <v>217</v>
      </c>
      <c r="AE87" s="57" t="s">
        <v>82</v>
      </c>
      <c r="AF87" s="57" t="s">
        <v>150</v>
      </c>
      <c r="AG87" s="57" t="s">
        <v>9</v>
      </c>
      <c r="AH87" s="57" t="s">
        <v>225</v>
      </c>
      <c r="AI87" s="57" t="s">
        <v>100</v>
      </c>
      <c r="AJ87" s="57" t="s">
        <v>136</v>
      </c>
      <c r="AK87" s="57" t="s">
        <v>23</v>
      </c>
      <c r="AL87" s="58" t="s">
        <v>207</v>
      </c>
      <c r="AN87" s="46" t="s">
        <v>165</v>
      </c>
      <c r="AO87" s="47" t="s">
        <v>276</v>
      </c>
      <c r="AP87" s="48">
        <f>L2+(79*L4)</f>
        <v>80</v>
      </c>
    </row>
    <row r="88" spans="1:42" x14ac:dyDescent="0.2">
      <c r="A88" s="1">
        <v>10</v>
      </c>
      <c r="B88" s="8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10"/>
      <c r="R88" s="2">
        <f t="shared" si="14"/>
        <v>0</v>
      </c>
      <c r="S88" s="2">
        <f t="shared" si="15"/>
        <v>0</v>
      </c>
      <c r="V88" s="1">
        <v>10</v>
      </c>
      <c r="W88" s="56" t="s">
        <v>214</v>
      </c>
      <c r="X88" s="57" t="s">
        <v>22</v>
      </c>
      <c r="Y88" s="57" t="s">
        <v>161</v>
      </c>
      <c r="Z88" s="57" t="s">
        <v>70</v>
      </c>
      <c r="AA88" s="57" t="s">
        <v>197</v>
      </c>
      <c r="AB88" s="57" t="s">
        <v>36</v>
      </c>
      <c r="AC88" s="57" t="s">
        <v>147</v>
      </c>
      <c r="AD88" s="57" t="s">
        <v>87</v>
      </c>
      <c r="AE88" s="57" t="s">
        <v>205</v>
      </c>
      <c r="AF88" s="57" t="s">
        <v>28</v>
      </c>
      <c r="AG88" s="57" t="s">
        <v>139</v>
      </c>
      <c r="AH88" s="57" t="s">
        <v>95</v>
      </c>
      <c r="AI88" s="57" t="s">
        <v>222</v>
      </c>
      <c r="AJ88" s="57" t="s">
        <v>14</v>
      </c>
      <c r="AK88" s="57" t="s">
        <v>153</v>
      </c>
      <c r="AL88" s="58" t="s">
        <v>77</v>
      </c>
      <c r="AN88" s="46" t="s">
        <v>42</v>
      </c>
      <c r="AO88" s="47" t="s">
        <v>276</v>
      </c>
      <c r="AP88" s="48">
        <f>L2+(80*L4)</f>
        <v>81</v>
      </c>
    </row>
    <row r="89" spans="1:42" x14ac:dyDescent="0.2">
      <c r="A89" s="1">
        <v>11</v>
      </c>
      <c r="B89" s="8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10"/>
      <c r="R89" s="2">
        <f t="shared" si="14"/>
        <v>0</v>
      </c>
      <c r="S89" s="2">
        <f t="shared" si="15"/>
        <v>0</v>
      </c>
      <c r="V89" s="1">
        <v>11</v>
      </c>
      <c r="W89" s="56" t="s">
        <v>215</v>
      </c>
      <c r="X89" s="57" t="s">
        <v>15</v>
      </c>
      <c r="Y89" s="57" t="s">
        <v>160</v>
      </c>
      <c r="Z89" s="57" t="s">
        <v>76</v>
      </c>
      <c r="AA89" s="57" t="s">
        <v>202</v>
      </c>
      <c r="AB89" s="57" t="s">
        <v>33</v>
      </c>
      <c r="AC89" s="57" t="s">
        <v>142</v>
      </c>
      <c r="AD89" s="57" t="s">
        <v>90</v>
      </c>
      <c r="AE89" s="57" t="s">
        <v>209</v>
      </c>
      <c r="AF89" s="57" t="s">
        <v>25</v>
      </c>
      <c r="AG89" s="57" t="s">
        <v>134</v>
      </c>
      <c r="AH89" s="57" t="s">
        <v>98</v>
      </c>
      <c r="AI89" s="57" t="s">
        <v>223</v>
      </c>
      <c r="AJ89" s="57" t="s">
        <v>7</v>
      </c>
      <c r="AK89" s="57" t="s">
        <v>152</v>
      </c>
      <c r="AL89" s="58" t="s">
        <v>84</v>
      </c>
      <c r="AN89" s="46" t="s">
        <v>208</v>
      </c>
      <c r="AO89" s="47" t="s">
        <v>276</v>
      </c>
      <c r="AP89" s="48">
        <f>L2+(81*L4)</f>
        <v>82</v>
      </c>
    </row>
    <row r="90" spans="1:42" x14ac:dyDescent="0.2">
      <c r="A90" s="1">
        <v>12</v>
      </c>
      <c r="B90" s="8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10"/>
      <c r="R90" s="2">
        <f t="shared" si="14"/>
        <v>0</v>
      </c>
      <c r="S90" s="2">
        <f t="shared" si="15"/>
        <v>0</v>
      </c>
      <c r="V90" s="1">
        <v>12</v>
      </c>
      <c r="W90" s="56" t="s">
        <v>85</v>
      </c>
      <c r="X90" s="57" t="s">
        <v>145</v>
      </c>
      <c r="Y90" s="57" t="s">
        <v>38</v>
      </c>
      <c r="Z90" s="57" t="s">
        <v>199</v>
      </c>
      <c r="AA90" s="57" t="s">
        <v>72</v>
      </c>
      <c r="AB90" s="57" t="s">
        <v>163</v>
      </c>
      <c r="AC90" s="57" t="s">
        <v>20</v>
      </c>
      <c r="AD90" s="57" t="s">
        <v>212</v>
      </c>
      <c r="AE90" s="57" t="s">
        <v>79</v>
      </c>
      <c r="AF90" s="57" t="s">
        <v>155</v>
      </c>
      <c r="AG90" s="57" t="s">
        <v>12</v>
      </c>
      <c r="AH90" s="57" t="s">
        <v>220</v>
      </c>
      <c r="AI90" s="57" t="s">
        <v>93</v>
      </c>
      <c r="AJ90" s="57" t="s">
        <v>137</v>
      </c>
      <c r="AK90" s="57" t="s">
        <v>30</v>
      </c>
      <c r="AL90" s="58" t="s">
        <v>5</v>
      </c>
      <c r="AN90" s="46" t="s">
        <v>174</v>
      </c>
      <c r="AO90" s="47" t="s">
        <v>276</v>
      </c>
      <c r="AP90" s="48">
        <f>L2+(82*L4)</f>
        <v>83</v>
      </c>
    </row>
    <row r="91" spans="1:42" x14ac:dyDescent="0.2">
      <c r="A91" s="1">
        <v>13</v>
      </c>
      <c r="B91" s="8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10"/>
      <c r="R91" s="2">
        <f t="shared" si="14"/>
        <v>0</v>
      </c>
      <c r="S91" s="2">
        <f t="shared" si="15"/>
        <v>0</v>
      </c>
      <c r="V91" s="1">
        <v>13</v>
      </c>
      <c r="W91" s="56" t="s">
        <v>257</v>
      </c>
      <c r="X91" s="57" t="s">
        <v>6</v>
      </c>
      <c r="Y91" s="57" t="s">
        <v>181</v>
      </c>
      <c r="Z91" s="57" t="s">
        <v>114</v>
      </c>
      <c r="AA91" s="57" t="s">
        <v>239</v>
      </c>
      <c r="AB91" s="57" t="s">
        <v>54</v>
      </c>
      <c r="AC91" s="57" t="s">
        <v>168</v>
      </c>
      <c r="AD91" s="57" t="s">
        <v>132</v>
      </c>
      <c r="AE91" s="57" t="s">
        <v>231</v>
      </c>
      <c r="AF91" s="57" t="s">
        <v>62</v>
      </c>
      <c r="AG91" s="57" t="s">
        <v>176</v>
      </c>
      <c r="AH91" s="57" t="s">
        <v>124</v>
      </c>
      <c r="AI91" s="57" t="s">
        <v>249</v>
      </c>
      <c r="AJ91" s="57" t="s">
        <v>48</v>
      </c>
      <c r="AK91" s="57" t="s">
        <v>189</v>
      </c>
      <c r="AL91" s="58" t="s">
        <v>106</v>
      </c>
      <c r="AN91" s="46" t="s">
        <v>70</v>
      </c>
      <c r="AO91" s="47" t="s">
        <v>276</v>
      </c>
      <c r="AP91" s="48">
        <f>L2+(83*L4)</f>
        <v>84</v>
      </c>
    </row>
    <row r="92" spans="1:42" x14ac:dyDescent="0.2">
      <c r="A92" s="1">
        <v>14</v>
      </c>
      <c r="B92" s="8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10"/>
      <c r="R92" s="2">
        <f t="shared" si="14"/>
        <v>0</v>
      </c>
      <c r="S92" s="2">
        <f t="shared" si="15"/>
        <v>0</v>
      </c>
      <c r="V92" s="1">
        <v>14</v>
      </c>
      <c r="W92" s="56" t="s">
        <v>127</v>
      </c>
      <c r="X92" s="57" t="s">
        <v>171</v>
      </c>
      <c r="Y92" s="57" t="s">
        <v>59</v>
      </c>
      <c r="Z92" s="57" t="s">
        <v>236</v>
      </c>
      <c r="AA92" s="57" t="s">
        <v>109</v>
      </c>
      <c r="AB92" s="57" t="s">
        <v>184</v>
      </c>
      <c r="AC92" s="57" t="s">
        <v>45</v>
      </c>
      <c r="AD92" s="57" t="s">
        <v>254</v>
      </c>
      <c r="AE92" s="57" t="s">
        <v>101</v>
      </c>
      <c r="AF92" s="57" t="s">
        <v>192</v>
      </c>
      <c r="AG92" s="57" t="s">
        <v>53</v>
      </c>
      <c r="AH92" s="57" t="s">
        <v>246</v>
      </c>
      <c r="AI92" s="57" t="s">
        <v>119</v>
      </c>
      <c r="AJ92" s="57" t="s">
        <v>179</v>
      </c>
      <c r="AK92" s="57" t="s">
        <v>67</v>
      </c>
      <c r="AL92" s="58" t="s">
        <v>228</v>
      </c>
      <c r="AN92" s="46" t="s">
        <v>148</v>
      </c>
      <c r="AO92" s="47" t="s">
        <v>276</v>
      </c>
      <c r="AP92" s="48">
        <f>L2+(84*L4)</f>
        <v>85</v>
      </c>
    </row>
    <row r="93" spans="1:42" x14ac:dyDescent="0.2">
      <c r="A93" s="1">
        <v>15</v>
      </c>
      <c r="B93" s="8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10"/>
      <c r="R93" s="2">
        <f t="shared" si="14"/>
        <v>0</v>
      </c>
      <c r="S93" s="2">
        <f t="shared" si="15"/>
        <v>0</v>
      </c>
      <c r="V93" s="1">
        <v>15</v>
      </c>
      <c r="W93" s="56" t="s">
        <v>130</v>
      </c>
      <c r="X93" s="57" t="s">
        <v>166</v>
      </c>
      <c r="Y93" s="57" t="s">
        <v>56</v>
      </c>
      <c r="Z93" s="57" t="s">
        <v>241</v>
      </c>
      <c r="AA93" s="57" t="s">
        <v>116</v>
      </c>
      <c r="AB93" s="57" t="s">
        <v>183</v>
      </c>
      <c r="AC93" s="57" t="s">
        <v>39</v>
      </c>
      <c r="AD93" s="57" t="s">
        <v>255</v>
      </c>
      <c r="AE93" s="57" t="s">
        <v>108</v>
      </c>
      <c r="AF93" s="57" t="s">
        <v>191</v>
      </c>
      <c r="AG93" s="57" t="s">
        <v>46</v>
      </c>
      <c r="AH93" s="57" t="s">
        <v>247</v>
      </c>
      <c r="AI93" s="57" t="s">
        <v>122</v>
      </c>
      <c r="AJ93" s="57" t="s">
        <v>174</v>
      </c>
      <c r="AK93" s="57" t="s">
        <v>64</v>
      </c>
      <c r="AL93" s="58" t="s">
        <v>233</v>
      </c>
      <c r="AN93" s="46" t="s">
        <v>107</v>
      </c>
      <c r="AO93" s="47" t="s">
        <v>276</v>
      </c>
      <c r="AP93" s="48">
        <f>L2+(85*L4)</f>
        <v>86</v>
      </c>
    </row>
    <row r="94" spans="1:42" x14ac:dyDescent="0.2">
      <c r="A94" s="1">
        <v>16</v>
      </c>
      <c r="B94" s="11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3"/>
      <c r="R94" s="2">
        <f t="shared" si="14"/>
        <v>0</v>
      </c>
      <c r="S94" s="2">
        <f t="shared" si="15"/>
        <v>0</v>
      </c>
      <c r="V94" s="1">
        <v>16</v>
      </c>
      <c r="W94" s="59" t="s">
        <v>252</v>
      </c>
      <c r="X94" s="60" t="s">
        <v>43</v>
      </c>
      <c r="Y94" s="60" t="s">
        <v>186</v>
      </c>
      <c r="Z94" s="60" t="s">
        <v>111</v>
      </c>
      <c r="AA94" s="60" t="s">
        <v>238</v>
      </c>
      <c r="AB94" s="60" t="s">
        <v>61</v>
      </c>
      <c r="AC94" s="60" t="s">
        <v>169</v>
      </c>
      <c r="AD94" s="60" t="s">
        <v>125</v>
      </c>
      <c r="AE94" s="60" t="s">
        <v>230</v>
      </c>
      <c r="AF94" s="60" t="s">
        <v>69</v>
      </c>
      <c r="AG94" s="60" t="s">
        <v>177</v>
      </c>
      <c r="AH94" s="60" t="s">
        <v>117</v>
      </c>
      <c r="AI94" s="60" t="s">
        <v>244</v>
      </c>
      <c r="AJ94" s="60" t="s">
        <v>51</v>
      </c>
      <c r="AK94" s="60" t="s">
        <v>194</v>
      </c>
      <c r="AL94" s="61" t="s">
        <v>103</v>
      </c>
      <c r="AN94" s="46" t="s">
        <v>9</v>
      </c>
      <c r="AO94" s="47" t="s">
        <v>276</v>
      </c>
      <c r="AP94" s="48">
        <f>L2+(86*L4)</f>
        <v>87</v>
      </c>
    </row>
    <row r="95" spans="1:42" x14ac:dyDescent="0.2">
      <c r="A95" s="3" t="s">
        <v>0</v>
      </c>
      <c r="B95" s="2">
        <f>SUM(B79:B94)</f>
        <v>0</v>
      </c>
      <c r="C95" s="2">
        <f t="shared" ref="C95:Q95" si="16">SUM(C79:C94)</f>
        <v>0</v>
      </c>
      <c r="D95" s="2">
        <f t="shared" si="16"/>
        <v>0</v>
      </c>
      <c r="E95" s="2">
        <f t="shared" si="16"/>
        <v>0</v>
      </c>
      <c r="F95" s="2">
        <f t="shared" si="16"/>
        <v>0</v>
      </c>
      <c r="G95" s="2">
        <f t="shared" si="16"/>
        <v>0</v>
      </c>
      <c r="H95" s="2">
        <f t="shared" si="16"/>
        <v>0</v>
      </c>
      <c r="I95" s="2">
        <f t="shared" si="16"/>
        <v>0</v>
      </c>
      <c r="J95" s="2">
        <f t="shared" si="16"/>
        <v>0</v>
      </c>
      <c r="K95" s="2">
        <f t="shared" si="16"/>
        <v>0</v>
      </c>
      <c r="L95" s="2">
        <f t="shared" si="16"/>
        <v>0</v>
      </c>
      <c r="M95" s="2">
        <f t="shared" si="16"/>
        <v>0</v>
      </c>
      <c r="N95" s="2">
        <f t="shared" si="16"/>
        <v>0</v>
      </c>
      <c r="O95" s="2">
        <f t="shared" si="16"/>
        <v>0</v>
      </c>
      <c r="P95" s="2">
        <f t="shared" si="16"/>
        <v>0</v>
      </c>
      <c r="Q95" s="2">
        <f t="shared" si="16"/>
        <v>0</v>
      </c>
      <c r="AN95" s="46" t="s">
        <v>238</v>
      </c>
      <c r="AO95" s="47" t="s">
        <v>276</v>
      </c>
      <c r="AP95" s="48">
        <f>L2+(87*L4)</f>
        <v>88</v>
      </c>
    </row>
    <row r="96" spans="1:42" x14ac:dyDescent="0.2">
      <c r="A96" s="3" t="s">
        <v>1</v>
      </c>
      <c r="B96" s="2">
        <f>SUMSQ(B79:B94)</f>
        <v>0</v>
      </c>
      <c r="C96" s="2">
        <f t="shared" ref="C96:E96" si="17">SUMSQ(C79:C94)</f>
        <v>0</v>
      </c>
      <c r="D96" s="2">
        <f t="shared" si="17"/>
        <v>0</v>
      </c>
      <c r="E96" s="2">
        <f t="shared" si="17"/>
        <v>0</v>
      </c>
      <c r="F96" s="2">
        <f>SUMSQ(F79:F94)</f>
        <v>0</v>
      </c>
      <c r="G96" s="2">
        <f t="shared" ref="G96:Q96" si="18">SUMSQ(G79:G94)</f>
        <v>0</v>
      </c>
      <c r="H96" s="2">
        <f t="shared" si="18"/>
        <v>0</v>
      </c>
      <c r="I96" s="2">
        <f t="shared" si="18"/>
        <v>0</v>
      </c>
      <c r="J96" s="2">
        <f t="shared" si="18"/>
        <v>0</v>
      </c>
      <c r="K96" s="2">
        <f t="shared" si="18"/>
        <v>0</v>
      </c>
      <c r="L96" s="2">
        <f t="shared" si="18"/>
        <v>0</v>
      </c>
      <c r="M96" s="2">
        <f t="shared" si="18"/>
        <v>0</v>
      </c>
      <c r="N96" s="2">
        <f t="shared" si="18"/>
        <v>0</v>
      </c>
      <c r="O96" s="2">
        <f t="shared" si="18"/>
        <v>0</v>
      </c>
      <c r="P96" s="2">
        <f t="shared" si="18"/>
        <v>0</v>
      </c>
      <c r="Q96" s="2">
        <f t="shared" si="18"/>
        <v>0</v>
      </c>
      <c r="AN96" s="46" t="s">
        <v>253</v>
      </c>
      <c r="AO96" s="47" t="s">
        <v>276</v>
      </c>
      <c r="AP96" s="48">
        <f>L2+(88*L4)</f>
        <v>89</v>
      </c>
    </row>
    <row r="97" spans="1:42" x14ac:dyDescent="0.2">
      <c r="A97" s="3" t="s">
        <v>262</v>
      </c>
      <c r="B97" s="14">
        <f>SUMSQ(B79,C79,D79,E79,F79,G79,H79,I79,I80,H80,G80,F80,E80,D80,C80,B80)</f>
        <v>0</v>
      </c>
      <c r="C97" s="14">
        <f>SUMSQ(J79,K79,L79,M79,N79,O79,P79,Q79,Q80,P80,O80,N80,M80,L80,K80,J80)</f>
        <v>0</v>
      </c>
      <c r="D97" s="14">
        <f>SUMSQ(B81,C81,D81,E81,F81,G81,H81,I81,I82,H82,G82,F82,E82,D82,C82,B82)</f>
        <v>0</v>
      </c>
      <c r="E97" s="14">
        <f>SUMSQ(J81,K81,L81,M81,N81,O81,P81,Q81,Q82,P82,O82,N82,M82,L82,K82,J82)</f>
        <v>0</v>
      </c>
      <c r="F97" s="14">
        <f>SUMSQ(B83,C83,D83,E83,F83,G83,H83,I83,I84,H84,G84,F84,E84,D84,C84,B84)</f>
        <v>0</v>
      </c>
      <c r="G97" s="14">
        <f>SUMSQ(J83,K83,L83,M83,N83,O83,P83,Q83,Q84,P84,O84,N84,M84,L84,K84,J84)</f>
        <v>0</v>
      </c>
      <c r="H97" s="14">
        <f>SUMSQ(B85,C85,D85,E85,F85,G85,H85,I85,I86,H86,G86,F86,E86,D86,C86,B86)</f>
        <v>0</v>
      </c>
      <c r="I97" s="14">
        <f>SUMSQ(J85,K85,L85,M85,N85,O85,P85,Q85,Q86,P86,O86,N86,M86,L86,K86,J86)</f>
        <v>0</v>
      </c>
      <c r="J97" s="14">
        <f>SUMSQ(B87,C87,D87,E87,F87,G87,H87,I87,I88,H88,G88,F88,E88,D88,C88,B88)</f>
        <v>0</v>
      </c>
      <c r="K97" s="14">
        <f>SUMSQ(J87,K87,L87,M87,N87,O87,P87,Q87,Q88,P88,O88,N88,M88,L88,K88,J88)</f>
        <v>0</v>
      </c>
      <c r="L97" s="14">
        <f>SUMSQ(B89,C89,D89,E89,F89,G89,H89,I89,I90,H90,G90,F90,E90,D90,C90,B90)</f>
        <v>0</v>
      </c>
      <c r="M97" s="14">
        <f>SUMSQ(J89,K89,L89,M89,N89,O89,P89,Q89,Q90,P90,O90,N90,M90,L90,K90,J90)</f>
        <v>0</v>
      </c>
      <c r="N97" s="14">
        <f>SUMSQ(B91,C91,D91,E91,F91,G91,H91,I91,I92,H92,G92,F92,E92,D92,C92,B92)</f>
        <v>0</v>
      </c>
      <c r="O97" s="14">
        <f>SUMSQ(J91,K91,L91,M91,N91,O91,P91,Q91,Q92,P92,O92,N92,M92,L92,K92,J92)</f>
        <v>0</v>
      </c>
      <c r="P97" s="14">
        <f>SUMSQ(B93,C93,D93,E93,F93,G93,H93,I93,I94,H94,G94,F94,E94,D94,C94,B94)</f>
        <v>0</v>
      </c>
      <c r="Q97" s="14">
        <f>SUMSQ(J93,K93,L93,M93,N93,O93,P93,Q93,Q94,P94,O94,N94,M94,L94,K94,J94)</f>
        <v>0</v>
      </c>
      <c r="V97" s="3" t="s">
        <v>3</v>
      </c>
      <c r="W97" s="173" t="s">
        <v>44</v>
      </c>
      <c r="X97" s="173" t="s">
        <v>131</v>
      </c>
      <c r="Y97" s="173" t="s">
        <v>237</v>
      </c>
      <c r="Z97" s="173" t="s">
        <v>182</v>
      </c>
      <c r="AA97" s="173" t="s">
        <v>162</v>
      </c>
      <c r="AB97" s="173" t="s">
        <v>201</v>
      </c>
      <c r="AC97" s="173" t="s">
        <v>86</v>
      </c>
      <c r="AD97" s="173" t="s">
        <v>16</v>
      </c>
      <c r="AE97" s="173" t="s">
        <v>82</v>
      </c>
      <c r="AF97" s="173" t="s">
        <v>28</v>
      </c>
      <c r="AG97" s="173" t="s">
        <v>134</v>
      </c>
      <c r="AH97" s="173" t="s">
        <v>220</v>
      </c>
      <c r="AI97" s="173" t="s">
        <v>249</v>
      </c>
      <c r="AJ97" s="173" t="s">
        <v>179</v>
      </c>
      <c r="AK97" s="173" t="s">
        <v>64</v>
      </c>
      <c r="AL97" s="173" t="s">
        <v>103</v>
      </c>
      <c r="AN97" s="46" t="s">
        <v>26</v>
      </c>
      <c r="AO97" s="47" t="s">
        <v>276</v>
      </c>
      <c r="AP97" s="48">
        <f>L2+(89*L4)</f>
        <v>90</v>
      </c>
    </row>
    <row r="98" spans="1:42" x14ac:dyDescent="0.2">
      <c r="A98" s="3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V98" s="3" t="s">
        <v>4</v>
      </c>
      <c r="W98" s="173" t="s">
        <v>252</v>
      </c>
      <c r="X98" s="173" t="s">
        <v>166</v>
      </c>
      <c r="Y98" s="173" t="s">
        <v>59</v>
      </c>
      <c r="Z98" s="173" t="s">
        <v>114</v>
      </c>
      <c r="AA98" s="173" t="s">
        <v>72</v>
      </c>
      <c r="AB98" s="173" t="s">
        <v>33</v>
      </c>
      <c r="AC98" s="173" t="s">
        <v>147</v>
      </c>
      <c r="AD98" s="173" t="s">
        <v>217</v>
      </c>
      <c r="AE98" s="173" t="s">
        <v>151</v>
      </c>
      <c r="AF98" s="173" t="s">
        <v>206</v>
      </c>
      <c r="AG98" s="173" t="s">
        <v>99</v>
      </c>
      <c r="AH98" s="173" t="s">
        <v>13</v>
      </c>
      <c r="AI98" s="173" t="s">
        <v>47</v>
      </c>
      <c r="AJ98" s="173" t="s">
        <v>118</v>
      </c>
      <c r="AK98" s="173" t="s">
        <v>232</v>
      </c>
      <c r="AL98" s="173" t="s">
        <v>193</v>
      </c>
      <c r="AN98" s="46" t="s">
        <v>124</v>
      </c>
      <c r="AO98" s="47" t="s">
        <v>276</v>
      </c>
      <c r="AP98" s="48">
        <f>L2+(90*L4)</f>
        <v>91</v>
      </c>
    </row>
    <row r="99" spans="1:42" x14ac:dyDescent="0.2">
      <c r="A99" s="3" t="s">
        <v>3</v>
      </c>
      <c r="B99" s="15">
        <f>B79</f>
        <v>0</v>
      </c>
      <c r="C99" s="15">
        <f>C80</f>
        <v>0</v>
      </c>
      <c r="D99" s="15">
        <f>D81</f>
        <v>0</v>
      </c>
      <c r="E99" s="15">
        <f>E82</f>
        <v>0</v>
      </c>
      <c r="F99" s="15">
        <f>F83</f>
        <v>0</v>
      </c>
      <c r="G99" s="15">
        <f>G84</f>
        <v>0</v>
      </c>
      <c r="H99" s="15">
        <f>H85</f>
        <v>0</v>
      </c>
      <c r="I99" s="15">
        <f>I86</f>
        <v>0</v>
      </c>
      <c r="J99" s="15">
        <f>J87</f>
        <v>0</v>
      </c>
      <c r="K99" s="15">
        <f>K88</f>
        <v>0</v>
      </c>
      <c r="L99" s="15">
        <f>L89</f>
        <v>0</v>
      </c>
      <c r="M99" s="15">
        <f>M90</f>
        <v>0</v>
      </c>
      <c r="N99" s="15">
        <f>N91</f>
        <v>0</v>
      </c>
      <c r="O99" s="15">
        <f>O92</f>
        <v>0</v>
      </c>
      <c r="P99" s="15">
        <f>P93</f>
        <v>0</v>
      </c>
      <c r="Q99" s="16">
        <f>Q94</f>
        <v>0</v>
      </c>
      <c r="R99" s="2">
        <f>SUM(B99:Q99)</f>
        <v>0</v>
      </c>
      <c r="S99" s="2">
        <f>SUMSQ(B99:Q99)</f>
        <v>0</v>
      </c>
      <c r="T99" s="2">
        <f>B99^3+C99^3+D99^3+E99^3+F99^3+G99^3+H99^3+I99^3+J99^3+K99^3+L99^3+M99^3+N99^3+O99^3+P99^3+Q99^3</f>
        <v>0</v>
      </c>
      <c r="W99" s="2" t="s">
        <v>263</v>
      </c>
      <c r="AN99" s="46" t="s">
        <v>163</v>
      </c>
      <c r="AO99" s="47" t="s">
        <v>276</v>
      </c>
      <c r="AP99" s="48">
        <f>L2+(91*L4)</f>
        <v>92</v>
      </c>
    </row>
    <row r="100" spans="1:42" x14ac:dyDescent="0.2">
      <c r="A100" s="3" t="s">
        <v>4</v>
      </c>
      <c r="B100" s="15">
        <f>B94</f>
        <v>0</v>
      </c>
      <c r="C100" s="15">
        <f>C93</f>
        <v>0</v>
      </c>
      <c r="D100" s="15">
        <f>D92</f>
        <v>0</v>
      </c>
      <c r="E100" s="15">
        <f>E91</f>
        <v>0</v>
      </c>
      <c r="F100" s="15">
        <f>F90</f>
        <v>0</v>
      </c>
      <c r="G100" s="15">
        <f>G89</f>
        <v>0</v>
      </c>
      <c r="H100" s="15">
        <f>H88</f>
        <v>0</v>
      </c>
      <c r="I100" s="15">
        <f>I87</f>
        <v>0</v>
      </c>
      <c r="J100" s="15">
        <f>J86</f>
        <v>0</v>
      </c>
      <c r="K100" s="15">
        <f>K85</f>
        <v>0</v>
      </c>
      <c r="L100" s="15">
        <f>L84</f>
        <v>0</v>
      </c>
      <c r="M100" s="15">
        <f>M83</f>
        <v>0</v>
      </c>
      <c r="N100" s="15">
        <f>N82</f>
        <v>0</v>
      </c>
      <c r="O100" s="15">
        <f>O81</f>
        <v>0</v>
      </c>
      <c r="P100" s="15">
        <f>P80</f>
        <v>0</v>
      </c>
      <c r="Q100" s="16">
        <f>Q79</f>
        <v>0</v>
      </c>
      <c r="R100" s="2">
        <f>SUM(B100:Q100)</f>
        <v>0</v>
      </c>
      <c r="S100" s="2">
        <f>SUMSQ(B100:Q100)</f>
        <v>0</v>
      </c>
      <c r="T100" s="2">
        <f>B100^3+C100^3+D100^3+E100^3+F100^3+G100^3+H100^3+I100^3+J100^3+K100^3+L100^3+M100^3+N100^3+O100^3+P100^3+Q100^3</f>
        <v>0</v>
      </c>
      <c r="AN100" s="46" t="s">
        <v>86</v>
      </c>
      <c r="AO100" s="47" t="s">
        <v>276</v>
      </c>
      <c r="AP100" s="48">
        <f>L2+(92*L4)</f>
        <v>93</v>
      </c>
    </row>
    <row r="101" spans="1:42" x14ac:dyDescent="0.2"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T101" s="14"/>
      <c r="V101" s="1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65"/>
      <c r="AI101" s="65"/>
      <c r="AJ101" s="65"/>
      <c r="AK101" s="65"/>
      <c r="AL101" s="65"/>
      <c r="AN101" s="46" t="s">
        <v>188</v>
      </c>
      <c r="AO101" s="47" t="s">
        <v>276</v>
      </c>
      <c r="AP101" s="48">
        <f>L2+(93*L4)</f>
        <v>94</v>
      </c>
    </row>
    <row r="102" spans="1:42" x14ac:dyDescent="0.2">
      <c r="B102" s="64"/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T102" s="14"/>
      <c r="V102" s="1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  <c r="AI102" s="65"/>
      <c r="AJ102" s="65"/>
      <c r="AK102" s="65"/>
      <c r="AL102" s="65"/>
      <c r="AN102" s="46" t="s">
        <v>223</v>
      </c>
      <c r="AO102" s="47" t="s">
        <v>276</v>
      </c>
      <c r="AP102" s="48">
        <f>L2+(94*L4)</f>
        <v>95</v>
      </c>
    </row>
    <row r="103" spans="1:42" x14ac:dyDescent="0.2">
      <c r="B103" s="64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T103" s="14"/>
      <c r="V103" s="1"/>
      <c r="W103" s="65"/>
      <c r="X103" s="65"/>
      <c r="Y103" s="65"/>
      <c r="Z103" s="65"/>
      <c r="AA103" s="65"/>
      <c r="AB103" s="65"/>
      <c r="AC103" s="65"/>
      <c r="AD103" s="65"/>
      <c r="AE103" s="65"/>
      <c r="AF103" s="65"/>
      <c r="AG103" s="65"/>
      <c r="AH103" s="65"/>
      <c r="AI103" s="65"/>
      <c r="AJ103" s="65"/>
      <c r="AK103" s="65"/>
      <c r="AL103" s="65"/>
      <c r="AN103" s="46" t="s">
        <v>59</v>
      </c>
      <c r="AO103" s="47" t="s">
        <v>276</v>
      </c>
      <c r="AP103" s="48">
        <f>L2+(95*L4)</f>
        <v>96</v>
      </c>
    </row>
    <row r="104" spans="1:42" x14ac:dyDescent="0.2">
      <c r="A104" s="3"/>
      <c r="AN104" s="46" t="s">
        <v>103</v>
      </c>
      <c r="AO104" s="47" t="s">
        <v>276</v>
      </c>
      <c r="AP104" s="48">
        <f>L2+(96*L4)</f>
        <v>97</v>
      </c>
    </row>
    <row r="105" spans="1:42" x14ac:dyDescent="0.2">
      <c r="A105" s="3"/>
      <c r="AN105" s="46" t="s">
        <v>144</v>
      </c>
      <c r="AO105" s="47" t="s">
        <v>276</v>
      </c>
      <c r="AP105" s="48">
        <f>L2+(97*L4)</f>
        <v>98</v>
      </c>
    </row>
    <row r="106" spans="1:42" x14ac:dyDescent="0.2">
      <c r="A106" s="3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AN106" s="46" t="s">
        <v>242</v>
      </c>
      <c r="AO106" s="47" t="s">
        <v>276</v>
      </c>
      <c r="AP106" s="48">
        <f>L2+(98*L4)</f>
        <v>99</v>
      </c>
    </row>
    <row r="107" spans="1:42" x14ac:dyDescent="0.2">
      <c r="A107" s="3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AN107" s="46" t="s">
        <v>13</v>
      </c>
      <c r="AO107" s="47" t="s">
        <v>276</v>
      </c>
      <c r="AP107" s="48">
        <f>L2+(99*L4)</f>
        <v>100</v>
      </c>
    </row>
    <row r="108" spans="1:42" x14ac:dyDescent="0.2">
      <c r="R108" s="4"/>
      <c r="S108" s="4"/>
      <c r="T108" s="4"/>
      <c r="AN108" s="46" t="s">
        <v>205</v>
      </c>
      <c r="AO108" s="47" t="s">
        <v>276</v>
      </c>
      <c r="AP108" s="48">
        <f>L2+(100*L4)</f>
        <v>101</v>
      </c>
    </row>
    <row r="109" spans="1:42" x14ac:dyDescent="0.2">
      <c r="A109" s="3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AN109" s="46" t="s">
        <v>39</v>
      </c>
      <c r="AO109" s="47" t="s">
        <v>276</v>
      </c>
      <c r="AP109" s="48">
        <f>L2+(101*L4)</f>
        <v>102</v>
      </c>
    </row>
    <row r="110" spans="1:42" x14ac:dyDescent="0.2">
      <c r="A110" s="3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AN110" s="46" t="s">
        <v>74</v>
      </c>
      <c r="AO110" s="47" t="s">
        <v>276</v>
      </c>
      <c r="AP110" s="48">
        <f>L2+(102*L4)</f>
        <v>103</v>
      </c>
    </row>
    <row r="111" spans="1:42" x14ac:dyDescent="0.2">
      <c r="A111" s="3"/>
      <c r="B111" s="17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AN111" s="46" t="s">
        <v>178</v>
      </c>
      <c r="AO111" s="47" t="s">
        <v>276</v>
      </c>
      <c r="AP111" s="48">
        <f>L2+(103*L4)</f>
        <v>104</v>
      </c>
    </row>
    <row r="112" spans="1:42" x14ac:dyDescent="0.2">
      <c r="A112" s="3"/>
      <c r="B112" s="17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AN112" s="46" t="s">
        <v>192</v>
      </c>
      <c r="AO112" s="47" t="s">
        <v>276</v>
      </c>
      <c r="AP112" s="48">
        <f>L2+(104*L4)</f>
        <v>105</v>
      </c>
    </row>
    <row r="113" spans="40:42" x14ac:dyDescent="0.2">
      <c r="AN113" s="46" t="s">
        <v>90</v>
      </c>
      <c r="AO113" s="47" t="s">
        <v>276</v>
      </c>
      <c r="AP113" s="48">
        <f>L2+(105*L4)</f>
        <v>106</v>
      </c>
    </row>
    <row r="114" spans="40:42" x14ac:dyDescent="0.2">
      <c r="AN114" s="46" t="s">
        <v>55</v>
      </c>
      <c r="AO114" s="47" t="s">
        <v>276</v>
      </c>
      <c r="AP114" s="48">
        <f>L2+(106*L4)</f>
        <v>107</v>
      </c>
    </row>
    <row r="115" spans="40:42" x14ac:dyDescent="0.2">
      <c r="AN115" s="46" t="s">
        <v>219</v>
      </c>
      <c r="AO115" s="47" t="s">
        <v>276</v>
      </c>
      <c r="AP115" s="48">
        <f>L2+(107*L4)</f>
        <v>108</v>
      </c>
    </row>
    <row r="116" spans="40:42" x14ac:dyDescent="0.2">
      <c r="AN116" s="46" t="s">
        <v>30</v>
      </c>
      <c r="AO116" s="47" t="s">
        <v>276</v>
      </c>
      <c r="AP116" s="48">
        <f>L2+(108*L4)</f>
        <v>109</v>
      </c>
    </row>
    <row r="117" spans="40:42" x14ac:dyDescent="0.2">
      <c r="AN117" s="46" t="s">
        <v>257</v>
      </c>
      <c r="AO117" s="47" t="s">
        <v>276</v>
      </c>
      <c r="AP117" s="48">
        <f>L2+(109*L4)</f>
        <v>110</v>
      </c>
    </row>
    <row r="118" spans="40:42" x14ac:dyDescent="0.2">
      <c r="AN118" s="46" t="s">
        <v>159</v>
      </c>
      <c r="AO118" s="47" t="s">
        <v>276</v>
      </c>
      <c r="AP118" s="48">
        <f>L2+(110*L4)</f>
        <v>111</v>
      </c>
    </row>
    <row r="119" spans="40:42" x14ac:dyDescent="0.2">
      <c r="AN119" s="46" t="s">
        <v>120</v>
      </c>
      <c r="AO119" s="47" t="s">
        <v>276</v>
      </c>
      <c r="AP119" s="48">
        <f>L2+(111*L4)</f>
        <v>112</v>
      </c>
    </row>
    <row r="120" spans="40:42" x14ac:dyDescent="0.2">
      <c r="AN120" s="46" t="s">
        <v>250</v>
      </c>
      <c r="AO120" s="47" t="s">
        <v>276</v>
      </c>
      <c r="AP120" s="48">
        <f>L2+(112*L4)</f>
        <v>113</v>
      </c>
    </row>
    <row r="121" spans="40:42" x14ac:dyDescent="0.2">
      <c r="AN121" s="46" t="s">
        <v>37</v>
      </c>
      <c r="AO121" s="47" t="s">
        <v>276</v>
      </c>
      <c r="AP121" s="48">
        <f>L2+(113*L4)</f>
        <v>114</v>
      </c>
    </row>
    <row r="122" spans="40:42" x14ac:dyDescent="0.2">
      <c r="AN122" s="46" t="s">
        <v>127</v>
      </c>
      <c r="AO122" s="47" t="s">
        <v>276</v>
      </c>
      <c r="AP122" s="48">
        <f>L2+(114*L4)</f>
        <v>115</v>
      </c>
    </row>
    <row r="123" spans="40:42" x14ac:dyDescent="0.2">
      <c r="AN123" s="46" t="s">
        <v>152</v>
      </c>
      <c r="AO123" s="47" t="s">
        <v>276</v>
      </c>
      <c r="AP123" s="48">
        <f>L2+(115*L4)</f>
        <v>116</v>
      </c>
    </row>
    <row r="124" spans="40:42" x14ac:dyDescent="0.2">
      <c r="AN124" s="46" t="s">
        <v>97</v>
      </c>
      <c r="AO124" s="47" t="s">
        <v>276</v>
      </c>
      <c r="AP124" s="48">
        <f>L2+(116*L4)</f>
        <v>117</v>
      </c>
    </row>
    <row r="125" spans="40:42" x14ac:dyDescent="0.2">
      <c r="AN125" s="46" t="s">
        <v>185</v>
      </c>
      <c r="AO125" s="47" t="s">
        <v>276</v>
      </c>
      <c r="AP125" s="48">
        <f>L2+(117*L4)</f>
        <v>118</v>
      </c>
    </row>
    <row r="126" spans="40:42" x14ac:dyDescent="0.2">
      <c r="AN126" s="46" t="s">
        <v>212</v>
      </c>
      <c r="AO126" s="47" t="s">
        <v>276</v>
      </c>
      <c r="AP126" s="48">
        <f>L2+(118*L4)</f>
        <v>119</v>
      </c>
    </row>
    <row r="127" spans="40:42" x14ac:dyDescent="0.2">
      <c r="AN127" s="46" t="s">
        <v>62</v>
      </c>
      <c r="AO127" s="47" t="s">
        <v>276</v>
      </c>
      <c r="AP127" s="48">
        <f>L2+(119*L4)</f>
        <v>120</v>
      </c>
    </row>
    <row r="128" spans="40:42" x14ac:dyDescent="0.2">
      <c r="AN128" s="46" t="s">
        <v>47</v>
      </c>
      <c r="AO128" s="47" t="s">
        <v>276</v>
      </c>
      <c r="AP128" s="48">
        <f>L2+(120*L4)</f>
        <v>121</v>
      </c>
    </row>
    <row r="129" spans="40:42" x14ac:dyDescent="0.2">
      <c r="AN129" s="46" t="s">
        <v>196</v>
      </c>
      <c r="AO129" s="47" t="s">
        <v>276</v>
      </c>
      <c r="AP129" s="48">
        <f>L2+(121*L4)</f>
        <v>122</v>
      </c>
    </row>
    <row r="130" spans="40:42" x14ac:dyDescent="0.2">
      <c r="AN130" s="46" t="s">
        <v>169</v>
      </c>
      <c r="AO130" s="47" t="s">
        <v>276</v>
      </c>
      <c r="AP130" s="48">
        <f>L2+(122*L4)</f>
        <v>123</v>
      </c>
    </row>
    <row r="131" spans="40:42" x14ac:dyDescent="0.2">
      <c r="AN131" s="46" t="s">
        <v>82</v>
      </c>
      <c r="AO131" s="47" t="s">
        <v>276</v>
      </c>
      <c r="AP131" s="48">
        <f>L2+(123*L4)</f>
        <v>124</v>
      </c>
    </row>
    <row r="132" spans="40:42" x14ac:dyDescent="0.2">
      <c r="AN132" s="46" t="s">
        <v>135</v>
      </c>
      <c r="AO132" s="47" t="s">
        <v>276</v>
      </c>
      <c r="AP132" s="48">
        <f>L2+(124*L4)</f>
        <v>125</v>
      </c>
    </row>
    <row r="133" spans="40:42" x14ac:dyDescent="0.2">
      <c r="AN133" s="46" t="s">
        <v>112</v>
      </c>
      <c r="AO133" s="47" t="s">
        <v>276</v>
      </c>
      <c r="AP133" s="48">
        <f>L2+(125*L4)</f>
        <v>126</v>
      </c>
    </row>
    <row r="134" spans="40:42" x14ac:dyDescent="0.2">
      <c r="AN134" s="46" t="s">
        <v>22</v>
      </c>
      <c r="AO134" s="47" t="s">
        <v>276</v>
      </c>
      <c r="AP134" s="48">
        <f>L2+(126*L4)</f>
        <v>127</v>
      </c>
    </row>
    <row r="135" spans="40:42" x14ac:dyDescent="0.2">
      <c r="AN135" s="46" t="s">
        <v>233</v>
      </c>
      <c r="AO135" s="47" t="s">
        <v>276</v>
      </c>
      <c r="AP135" s="48">
        <f>L2+(127*L4)</f>
        <v>128</v>
      </c>
    </row>
    <row r="136" spans="40:42" x14ac:dyDescent="0.2">
      <c r="AN136" s="46" t="s">
        <v>32</v>
      </c>
      <c r="AO136" s="47" t="s">
        <v>276</v>
      </c>
      <c r="AP136" s="48">
        <f>L2+(128*L4)</f>
        <v>129</v>
      </c>
    </row>
    <row r="137" spans="40:42" x14ac:dyDescent="0.2">
      <c r="AN137" s="46" t="s">
        <v>243</v>
      </c>
      <c r="AO137" s="47" t="s">
        <v>276</v>
      </c>
      <c r="AP137" s="48">
        <f>L2+(129*L4)</f>
        <v>130</v>
      </c>
    </row>
    <row r="138" spans="40:42" x14ac:dyDescent="0.2">
      <c r="AN138" s="46" t="s">
        <v>153</v>
      </c>
      <c r="AO138" s="47" t="s">
        <v>276</v>
      </c>
      <c r="AP138" s="48">
        <f>L2+(130*L4)</f>
        <v>131</v>
      </c>
    </row>
    <row r="139" spans="40:42" x14ac:dyDescent="0.2">
      <c r="AN139" s="46" t="s">
        <v>130</v>
      </c>
      <c r="AO139" s="47" t="s">
        <v>276</v>
      </c>
      <c r="AP139" s="48">
        <f>L2+(131*L4)</f>
        <v>132</v>
      </c>
    </row>
    <row r="140" spans="40:42" x14ac:dyDescent="0.2">
      <c r="AN140" s="46" t="s">
        <v>182</v>
      </c>
      <c r="AO140" s="47" t="s">
        <v>276</v>
      </c>
      <c r="AP140" s="48">
        <f>L2+(132*L4)</f>
        <v>133</v>
      </c>
    </row>
    <row r="141" spans="40:42" x14ac:dyDescent="0.2">
      <c r="AN141" s="46" t="s">
        <v>96</v>
      </c>
      <c r="AO141" s="47" t="s">
        <v>276</v>
      </c>
      <c r="AP141" s="48">
        <f>L2+(133*L4)</f>
        <v>134</v>
      </c>
    </row>
    <row r="142" spans="40:42" x14ac:dyDescent="0.2">
      <c r="AN142" s="46" t="s">
        <v>69</v>
      </c>
      <c r="AO142" s="47" t="s">
        <v>276</v>
      </c>
      <c r="AP142" s="48">
        <f>L2+(134*L4)</f>
        <v>135</v>
      </c>
    </row>
    <row r="143" spans="40:42" x14ac:dyDescent="0.2">
      <c r="AN143" s="46" t="s">
        <v>217</v>
      </c>
      <c r="AO143" s="47" t="s">
        <v>276</v>
      </c>
      <c r="AP143" s="48">
        <f>L2+(135*L4)</f>
        <v>136</v>
      </c>
    </row>
    <row r="144" spans="40:42" x14ac:dyDescent="0.2">
      <c r="AN144" s="46" t="s">
        <v>203</v>
      </c>
      <c r="AO144" s="47" t="s">
        <v>276</v>
      </c>
      <c r="AP144" s="48">
        <f>L2+(136*L4)</f>
        <v>137</v>
      </c>
    </row>
    <row r="145" spans="40:42" x14ac:dyDescent="0.2">
      <c r="AN145" s="46" t="s">
        <v>52</v>
      </c>
      <c r="AO145" s="47" t="s">
        <v>276</v>
      </c>
      <c r="AP145" s="48">
        <f>L2+(137*L4)</f>
        <v>138</v>
      </c>
    </row>
    <row r="146" spans="40:42" x14ac:dyDescent="0.2">
      <c r="AN146" s="46" t="s">
        <v>79</v>
      </c>
      <c r="AO146" s="47" t="s">
        <v>276</v>
      </c>
      <c r="AP146" s="48">
        <f>L2+(138*L4)</f>
        <v>139</v>
      </c>
    </row>
    <row r="147" spans="40:42" x14ac:dyDescent="0.2">
      <c r="AN147" s="46" t="s">
        <v>168</v>
      </c>
      <c r="AO147" s="47" t="s">
        <v>276</v>
      </c>
      <c r="AP147" s="48">
        <f>L2+(139*L4)</f>
        <v>140</v>
      </c>
    </row>
    <row r="148" spans="40:42" x14ac:dyDescent="0.2">
      <c r="AN148" s="46" t="s">
        <v>113</v>
      </c>
      <c r="AO148" s="47" t="s">
        <v>276</v>
      </c>
      <c r="AP148" s="48">
        <f>L2+(140*L4)</f>
        <v>141</v>
      </c>
    </row>
    <row r="149" spans="40:42" x14ac:dyDescent="0.2">
      <c r="AN149" s="46" t="s">
        <v>138</v>
      </c>
      <c r="AO149" s="47" t="s">
        <v>276</v>
      </c>
      <c r="AP149" s="48">
        <f>L2+(141*L4)</f>
        <v>142</v>
      </c>
    </row>
    <row r="150" spans="40:42" x14ac:dyDescent="0.2">
      <c r="AN150" s="46" t="s">
        <v>228</v>
      </c>
      <c r="AO150" s="47" t="s">
        <v>276</v>
      </c>
      <c r="AP150" s="48">
        <f>L2+(142*L4)</f>
        <v>143</v>
      </c>
    </row>
    <row r="151" spans="40:42" x14ac:dyDescent="0.2">
      <c r="AN151" s="46" t="s">
        <v>15</v>
      </c>
      <c r="AO151" s="47" t="s">
        <v>276</v>
      </c>
      <c r="AP151" s="48">
        <f>L2+(143*L4)</f>
        <v>144</v>
      </c>
    </row>
    <row r="152" spans="40:42" x14ac:dyDescent="0.2">
      <c r="AN152" s="46" t="s">
        <v>145</v>
      </c>
      <c r="AO152" s="47" t="s">
        <v>276</v>
      </c>
      <c r="AP152" s="48">
        <f>L2+(144*L4)</f>
        <v>145</v>
      </c>
    </row>
    <row r="153" spans="40:42" x14ac:dyDescent="0.2">
      <c r="AN153" s="46" t="s">
        <v>106</v>
      </c>
      <c r="AO153" s="47" t="s">
        <v>276</v>
      </c>
      <c r="AP153" s="48">
        <f>L2+(145*L4)</f>
        <v>146</v>
      </c>
    </row>
    <row r="154" spans="40:42" x14ac:dyDescent="0.2">
      <c r="AN154" s="46" t="s">
        <v>8</v>
      </c>
      <c r="AO154" s="47" t="s">
        <v>276</v>
      </c>
      <c r="AP154" s="48">
        <f>L2+(146*L4)</f>
        <v>147</v>
      </c>
    </row>
    <row r="155" spans="40:42" x14ac:dyDescent="0.2">
      <c r="AN155" s="46" t="s">
        <v>235</v>
      </c>
      <c r="AO155" s="47" t="s">
        <v>276</v>
      </c>
      <c r="AP155" s="48">
        <f>L2+(147*L4)</f>
        <v>148</v>
      </c>
    </row>
    <row r="156" spans="40:42" x14ac:dyDescent="0.2">
      <c r="AN156" s="46" t="s">
        <v>45</v>
      </c>
      <c r="AO156" s="47" t="s">
        <v>276</v>
      </c>
      <c r="AP156" s="48">
        <f>L2+(148*L4)</f>
        <v>149</v>
      </c>
    </row>
    <row r="157" spans="40:42" x14ac:dyDescent="0.2">
      <c r="AN157" s="46" t="s">
        <v>209</v>
      </c>
      <c r="AO157" s="47" t="s">
        <v>276</v>
      </c>
      <c r="AP157" s="48">
        <f>L2+(149*L4)</f>
        <v>150</v>
      </c>
    </row>
    <row r="158" spans="40:42" x14ac:dyDescent="0.2">
      <c r="AN158" s="46" t="s">
        <v>175</v>
      </c>
      <c r="AO158" s="47" t="s">
        <v>276</v>
      </c>
      <c r="AP158" s="48">
        <f>L2+(150*L4)</f>
        <v>151</v>
      </c>
    </row>
    <row r="159" spans="40:42" x14ac:dyDescent="0.2">
      <c r="AN159" s="46" t="s">
        <v>73</v>
      </c>
      <c r="AO159" s="47" t="s">
        <v>276</v>
      </c>
      <c r="AP159" s="48">
        <f>L2+(151*L4)</f>
        <v>152</v>
      </c>
    </row>
    <row r="160" spans="40:42" x14ac:dyDescent="0.2">
      <c r="AN160" s="46" t="s">
        <v>87</v>
      </c>
      <c r="AO160" s="47" t="s">
        <v>276</v>
      </c>
      <c r="AP160" s="48">
        <f>L2+(152*L4)</f>
        <v>153</v>
      </c>
    </row>
    <row r="161" spans="40:42" x14ac:dyDescent="0.2">
      <c r="AN161" s="46" t="s">
        <v>191</v>
      </c>
      <c r="AO161" s="47" t="s">
        <v>276</v>
      </c>
      <c r="AP161" s="48">
        <f>L2+(153*L4)</f>
        <v>154</v>
      </c>
    </row>
    <row r="162" spans="40:42" x14ac:dyDescent="0.2">
      <c r="AN162" s="46" t="s">
        <v>226</v>
      </c>
      <c r="AO162" s="47" t="s">
        <v>276</v>
      </c>
      <c r="AP162" s="48">
        <f>L2+(154*L4)</f>
        <v>155</v>
      </c>
    </row>
    <row r="163" spans="40:42" x14ac:dyDescent="0.2">
      <c r="AN163" s="46" t="s">
        <v>60</v>
      </c>
      <c r="AO163" s="47" t="s">
        <v>276</v>
      </c>
      <c r="AP163" s="48">
        <f>L2+(155*L4)</f>
        <v>156</v>
      </c>
    </row>
    <row r="164" spans="40:42" x14ac:dyDescent="0.2">
      <c r="AN164" s="46" t="s">
        <v>252</v>
      </c>
      <c r="AO164" s="47" t="s">
        <v>276</v>
      </c>
      <c r="AP164" s="48">
        <f>L2+(156*L4)</f>
        <v>157</v>
      </c>
    </row>
    <row r="165" spans="40:42" x14ac:dyDescent="0.2">
      <c r="AN165" s="46" t="s">
        <v>23</v>
      </c>
      <c r="AO165" s="47" t="s">
        <v>276</v>
      </c>
      <c r="AP165" s="48">
        <f>L2+(157*L4)</f>
        <v>158</v>
      </c>
    </row>
    <row r="166" spans="40:42" x14ac:dyDescent="0.2">
      <c r="AN166" s="46" t="s">
        <v>121</v>
      </c>
      <c r="AO166" s="47" t="s">
        <v>276</v>
      </c>
      <c r="AP166" s="48">
        <f>L2+(158*L4)</f>
        <v>159</v>
      </c>
    </row>
    <row r="167" spans="40:42" x14ac:dyDescent="0.2">
      <c r="AN167" s="46" t="s">
        <v>162</v>
      </c>
      <c r="AO167" s="47" t="s">
        <v>276</v>
      </c>
      <c r="AP167" s="48">
        <f>L2+(159*L4)</f>
        <v>160</v>
      </c>
    </row>
    <row r="168" spans="40:42" x14ac:dyDescent="0.2">
      <c r="AN168" s="46" t="s">
        <v>206</v>
      </c>
      <c r="AO168" s="47" t="s">
        <v>276</v>
      </c>
      <c r="AP168" s="48">
        <f>L2+(160*L4)</f>
        <v>161</v>
      </c>
    </row>
    <row r="169" spans="40:42" x14ac:dyDescent="0.2">
      <c r="AN169" s="46" t="s">
        <v>41</v>
      </c>
      <c r="AO169" s="47" t="s">
        <v>276</v>
      </c>
      <c r="AP169" s="48">
        <f>L2+(161*L4)</f>
        <v>162</v>
      </c>
    </row>
    <row r="170" spans="40:42" x14ac:dyDescent="0.2">
      <c r="AN170" s="46" t="s">
        <v>76</v>
      </c>
      <c r="AO170" s="47" t="s">
        <v>276</v>
      </c>
      <c r="AP170" s="48">
        <f>L2+(162*L4)</f>
        <v>163</v>
      </c>
    </row>
    <row r="171" spans="40:42" x14ac:dyDescent="0.2">
      <c r="AN171" s="46" t="s">
        <v>179</v>
      </c>
      <c r="AO171" s="47" t="s">
        <v>276</v>
      </c>
      <c r="AP171" s="48">
        <f>L2+(163*L4)</f>
        <v>164</v>
      </c>
    </row>
    <row r="172" spans="40:42" x14ac:dyDescent="0.2">
      <c r="AN172" s="46" t="s">
        <v>102</v>
      </c>
      <c r="AO172" s="47" t="s">
        <v>276</v>
      </c>
      <c r="AP172" s="48">
        <f>L2+(164*L4)</f>
        <v>165</v>
      </c>
    </row>
    <row r="173" spans="40:42" x14ac:dyDescent="0.2">
      <c r="AN173" s="46" t="s">
        <v>141</v>
      </c>
      <c r="AO173" s="47" t="s">
        <v>276</v>
      </c>
      <c r="AP173" s="48">
        <f>L2+(165*L4)</f>
        <v>166</v>
      </c>
    </row>
    <row r="174" spans="40:42" x14ac:dyDescent="0.2">
      <c r="AN174" s="46" t="s">
        <v>239</v>
      </c>
      <c r="AO174" s="47" t="s">
        <v>276</v>
      </c>
      <c r="AP174" s="48">
        <f>L2+(166*L4)</f>
        <v>167</v>
      </c>
    </row>
    <row r="175" spans="40:42" x14ac:dyDescent="0.2">
      <c r="AN175" s="46" t="s">
        <v>12</v>
      </c>
      <c r="AO175" s="47" t="s">
        <v>276</v>
      </c>
      <c r="AP175" s="48">
        <f>L2+(167*L4)</f>
        <v>168</v>
      </c>
    </row>
    <row r="176" spans="40:42" x14ac:dyDescent="0.2">
      <c r="AN176" s="46" t="s">
        <v>27</v>
      </c>
      <c r="AO176" s="47" t="s">
        <v>276</v>
      </c>
      <c r="AP176" s="48">
        <f>L2+(168*L4)</f>
        <v>169</v>
      </c>
    </row>
    <row r="177" spans="40:42" x14ac:dyDescent="0.2">
      <c r="AN177" s="46" t="s">
        <v>256</v>
      </c>
      <c r="AO177" s="47" t="s">
        <v>276</v>
      </c>
      <c r="AP177" s="48">
        <f>L2+(169*L4)</f>
        <v>170</v>
      </c>
    </row>
    <row r="178" spans="40:42" x14ac:dyDescent="0.2">
      <c r="AN178" s="46" t="s">
        <v>158</v>
      </c>
      <c r="AO178" s="47" t="s">
        <v>276</v>
      </c>
      <c r="AP178" s="48">
        <f>L2+(170*L4)</f>
        <v>171</v>
      </c>
    </row>
    <row r="179" spans="40:42" x14ac:dyDescent="0.2">
      <c r="AN179" s="46" t="s">
        <v>117</v>
      </c>
      <c r="AO179" s="47" t="s">
        <v>276</v>
      </c>
      <c r="AP179" s="48">
        <f>L2+(171*L4)</f>
        <v>172</v>
      </c>
    </row>
    <row r="180" spans="40:42" x14ac:dyDescent="0.2">
      <c r="AN180" s="46" t="s">
        <v>195</v>
      </c>
      <c r="AO180" s="47" t="s">
        <v>276</v>
      </c>
      <c r="AP180" s="48">
        <f>L2+(172*L4)</f>
        <v>173</v>
      </c>
    </row>
    <row r="181" spans="40:42" x14ac:dyDescent="0.2">
      <c r="AN181" s="46" t="s">
        <v>91</v>
      </c>
      <c r="AO181" s="47" t="s">
        <v>276</v>
      </c>
      <c r="AP181" s="48">
        <f>L2+(173*L4)</f>
        <v>174</v>
      </c>
    </row>
    <row r="182" spans="40:42" x14ac:dyDescent="0.2">
      <c r="AN182" s="46" t="s">
        <v>56</v>
      </c>
      <c r="AO182" s="47" t="s">
        <v>276</v>
      </c>
      <c r="AP182" s="48">
        <f>L2+(174*L4)</f>
        <v>175</v>
      </c>
    </row>
    <row r="183" spans="40:42" x14ac:dyDescent="0.2">
      <c r="AN183" s="46" t="s">
        <v>222</v>
      </c>
      <c r="AO183" s="47" t="s">
        <v>276</v>
      </c>
      <c r="AP183" s="48">
        <f>L2+(175*L4)</f>
        <v>176</v>
      </c>
    </row>
    <row r="184" spans="40:42" x14ac:dyDescent="0.2">
      <c r="AN184" s="46" t="s">
        <v>100</v>
      </c>
      <c r="AO184" s="47" t="s">
        <v>276</v>
      </c>
      <c r="AP184" s="48">
        <f>L2+(176*L4)</f>
        <v>177</v>
      </c>
    </row>
    <row r="185" spans="40:42" x14ac:dyDescent="0.2">
      <c r="AN185" s="46" t="s">
        <v>186</v>
      </c>
      <c r="AO185" s="47" t="s">
        <v>276</v>
      </c>
      <c r="AP185" s="48">
        <f>L2+(177*L4)</f>
        <v>178</v>
      </c>
    </row>
    <row r="186" spans="40:42" x14ac:dyDescent="0.2">
      <c r="AN186" s="46" t="s">
        <v>213</v>
      </c>
      <c r="AO186" s="47" t="s">
        <v>276</v>
      </c>
      <c r="AP186" s="48">
        <f>L2+(178*L4)</f>
        <v>179</v>
      </c>
    </row>
    <row r="187" spans="40:42" x14ac:dyDescent="0.2">
      <c r="AN187" s="46" t="s">
        <v>65</v>
      </c>
      <c r="AO187" s="47" t="s">
        <v>276</v>
      </c>
      <c r="AP187" s="48">
        <f>L2+(179*L4)</f>
        <v>180</v>
      </c>
    </row>
    <row r="188" spans="40:42" x14ac:dyDescent="0.2">
      <c r="AN188" s="46" t="s">
        <v>247</v>
      </c>
      <c r="AO188" s="47" t="s">
        <v>276</v>
      </c>
      <c r="AP188" s="48">
        <f>L2+(180*L4)</f>
        <v>181</v>
      </c>
    </row>
    <row r="189" spans="40:42" x14ac:dyDescent="0.2">
      <c r="AN189" s="46" t="s">
        <v>36</v>
      </c>
      <c r="AO189" s="47" t="s">
        <v>276</v>
      </c>
      <c r="AP189" s="48">
        <f>L2+(181*L4)</f>
        <v>182</v>
      </c>
    </row>
    <row r="190" spans="40:42" x14ac:dyDescent="0.2">
      <c r="AN190" s="46" t="s">
        <v>126</v>
      </c>
      <c r="AO190" s="47" t="s">
        <v>276</v>
      </c>
      <c r="AP190" s="48">
        <f>L2+(182*L4)</f>
        <v>183</v>
      </c>
    </row>
    <row r="191" spans="40:42" x14ac:dyDescent="0.2">
      <c r="AN191" s="46" t="s">
        <v>149</v>
      </c>
      <c r="AO191" s="47" t="s">
        <v>276</v>
      </c>
      <c r="AP191" s="48">
        <f>L2+(183*L4)</f>
        <v>184</v>
      </c>
    </row>
    <row r="192" spans="40:42" x14ac:dyDescent="0.2">
      <c r="AN192" s="46" t="s">
        <v>134</v>
      </c>
      <c r="AO192" s="47" t="s">
        <v>276</v>
      </c>
      <c r="AP192" s="48">
        <f>L2+(184*L4)</f>
        <v>185</v>
      </c>
    </row>
    <row r="193" spans="40:42" x14ac:dyDescent="0.2">
      <c r="AN193" s="46" t="s">
        <v>109</v>
      </c>
      <c r="AO193" s="47" t="s">
        <v>276</v>
      </c>
      <c r="AP193" s="48">
        <f>L2+(185*L4)</f>
        <v>186</v>
      </c>
    </row>
    <row r="194" spans="40:42" x14ac:dyDescent="0.2">
      <c r="AN194" s="46" t="s">
        <v>19</v>
      </c>
      <c r="AO194" s="47" t="s">
        <v>276</v>
      </c>
      <c r="AP194" s="48">
        <f>L2+(186*L4)</f>
        <v>187</v>
      </c>
    </row>
    <row r="195" spans="40:42" x14ac:dyDescent="0.2">
      <c r="AN195" s="46" t="s">
        <v>232</v>
      </c>
      <c r="AO195" s="47" t="s">
        <v>276</v>
      </c>
      <c r="AP195" s="48">
        <f>L2+(187*L4)</f>
        <v>188</v>
      </c>
    </row>
    <row r="196" spans="40:42" x14ac:dyDescent="0.2">
      <c r="AN196" s="46" t="s">
        <v>48</v>
      </c>
      <c r="AO196" s="47" t="s">
        <v>276</v>
      </c>
      <c r="AP196" s="48">
        <f>L2+(188*L4)</f>
        <v>189</v>
      </c>
    </row>
    <row r="197" spans="40:42" x14ac:dyDescent="0.2">
      <c r="AN197" s="46" t="s">
        <v>199</v>
      </c>
      <c r="AO197" s="47" t="s">
        <v>276</v>
      </c>
      <c r="AP197" s="48">
        <f>L2+(189*L4)</f>
        <v>190</v>
      </c>
    </row>
    <row r="198" spans="40:42" x14ac:dyDescent="0.2">
      <c r="AN198" s="46" t="s">
        <v>172</v>
      </c>
      <c r="AO198" s="47" t="s">
        <v>276</v>
      </c>
      <c r="AP198" s="48">
        <f>L2+(190*L4)</f>
        <v>191</v>
      </c>
    </row>
    <row r="199" spans="40:42" x14ac:dyDescent="0.2">
      <c r="AN199" s="46" t="s">
        <v>83</v>
      </c>
      <c r="AO199" s="47" t="s">
        <v>276</v>
      </c>
      <c r="AP199" s="48">
        <f>L2+(191*L4)</f>
        <v>192</v>
      </c>
    </row>
    <row r="200" spans="40:42" x14ac:dyDescent="0.2">
      <c r="AN200" s="46" t="s">
        <v>173</v>
      </c>
      <c r="AO200" s="47" t="s">
        <v>276</v>
      </c>
      <c r="AP200" s="48">
        <f>L2+(192*L4)</f>
        <v>193</v>
      </c>
    </row>
    <row r="201" spans="40:42" x14ac:dyDescent="0.2">
      <c r="AN201" s="46" t="s">
        <v>71</v>
      </c>
      <c r="AO201" s="47" t="s">
        <v>276</v>
      </c>
      <c r="AP201" s="48">
        <f>L2+(193*L4)</f>
        <v>194</v>
      </c>
    </row>
    <row r="202" spans="40:42" x14ac:dyDescent="0.2">
      <c r="AN202" s="46" t="s">
        <v>43</v>
      </c>
      <c r="AO202" s="47" t="s">
        <v>276</v>
      </c>
      <c r="AP202" s="48">
        <f>L2+(194*L4)</f>
        <v>195</v>
      </c>
    </row>
    <row r="203" spans="40:42" x14ac:dyDescent="0.2">
      <c r="AN203" s="46" t="s">
        <v>207</v>
      </c>
      <c r="AO203" s="47" t="s">
        <v>276</v>
      </c>
      <c r="AP203" s="48">
        <f>L2+(195*L4)</f>
        <v>196</v>
      </c>
    </row>
    <row r="204" spans="40:42" x14ac:dyDescent="0.2">
      <c r="AN204" s="46" t="s">
        <v>10</v>
      </c>
      <c r="AO204" s="47" t="s">
        <v>276</v>
      </c>
      <c r="AP204" s="48">
        <f>L2+(196*L4)</f>
        <v>197</v>
      </c>
    </row>
    <row r="205" spans="40:42" x14ac:dyDescent="0.2">
      <c r="AN205" s="46" t="s">
        <v>237</v>
      </c>
      <c r="AO205" s="47" t="s">
        <v>276</v>
      </c>
      <c r="AP205" s="48">
        <f>L2+(197*L4)</f>
        <v>198</v>
      </c>
    </row>
    <row r="206" spans="40:42" x14ac:dyDescent="0.2">
      <c r="AN206" s="46" t="s">
        <v>147</v>
      </c>
      <c r="AO206" s="47" t="s">
        <v>276</v>
      </c>
      <c r="AP206" s="48">
        <f>L2+(198*L4)</f>
        <v>199</v>
      </c>
    </row>
    <row r="207" spans="40:42" x14ac:dyDescent="0.2">
      <c r="AN207" s="46" t="s">
        <v>108</v>
      </c>
      <c r="AO207" s="47" t="s">
        <v>276</v>
      </c>
      <c r="AP207" s="48">
        <f>L2+(199*L4)</f>
        <v>200</v>
      </c>
    </row>
    <row r="208" spans="40:42" x14ac:dyDescent="0.2">
      <c r="AN208" s="46" t="s">
        <v>123</v>
      </c>
      <c r="AO208" s="47" t="s">
        <v>276</v>
      </c>
      <c r="AP208" s="48">
        <f>L2+(200*L4)</f>
        <v>201</v>
      </c>
    </row>
    <row r="209" spans="40:42" x14ac:dyDescent="0.2">
      <c r="AN209" s="46" t="s">
        <v>164</v>
      </c>
      <c r="AO209" s="47" t="s">
        <v>276</v>
      </c>
      <c r="AP209" s="48">
        <f>L2+(201*L4)</f>
        <v>202</v>
      </c>
    </row>
    <row r="210" spans="40:42" x14ac:dyDescent="0.2">
      <c r="AN210" s="46" t="s">
        <v>254</v>
      </c>
      <c r="AO210" s="47" t="s">
        <v>276</v>
      </c>
      <c r="AP210" s="48">
        <f>L2+(202*L4)</f>
        <v>203</v>
      </c>
    </row>
    <row r="211" spans="40:42" x14ac:dyDescent="0.2">
      <c r="AN211" s="46" t="s">
        <v>25</v>
      </c>
      <c r="AO211" s="47" t="s">
        <v>276</v>
      </c>
      <c r="AP211" s="48">
        <f>L2+(203*L4)</f>
        <v>204</v>
      </c>
    </row>
    <row r="212" spans="40:42" x14ac:dyDescent="0.2">
      <c r="AN212" s="46" t="s">
        <v>224</v>
      </c>
      <c r="AO212" s="47" t="s">
        <v>276</v>
      </c>
      <c r="AP212" s="48">
        <f>L2+(204*L4)</f>
        <v>205</v>
      </c>
    </row>
    <row r="213" spans="40:42" x14ac:dyDescent="0.2">
      <c r="AN213" s="46" t="s">
        <v>58</v>
      </c>
      <c r="AO213" s="47" t="s">
        <v>276</v>
      </c>
      <c r="AP213" s="48">
        <f>L2+(205*L4)</f>
        <v>206</v>
      </c>
    </row>
    <row r="214" spans="40:42" x14ac:dyDescent="0.2">
      <c r="AN214" s="46" t="s">
        <v>85</v>
      </c>
      <c r="AO214" s="47" t="s">
        <v>276</v>
      </c>
      <c r="AP214" s="48">
        <f>L2+(206*L4)</f>
        <v>207</v>
      </c>
    </row>
    <row r="215" spans="40:42" x14ac:dyDescent="0.2">
      <c r="AN215" s="46" t="s">
        <v>189</v>
      </c>
      <c r="AO215" s="47" t="s">
        <v>276</v>
      </c>
      <c r="AP215" s="48">
        <f>L2+(207*L4)</f>
        <v>208</v>
      </c>
    </row>
    <row r="216" spans="40:42" x14ac:dyDescent="0.2">
      <c r="AN216" s="46" t="s">
        <v>67</v>
      </c>
      <c r="AO216" s="47" t="s">
        <v>276</v>
      </c>
      <c r="AP216" s="48">
        <f>L2+(208*L4)</f>
        <v>209</v>
      </c>
    </row>
    <row r="217" spans="40:42" x14ac:dyDescent="0.2">
      <c r="AN217" s="46" t="s">
        <v>215</v>
      </c>
      <c r="AO217" s="47" t="s">
        <v>276</v>
      </c>
      <c r="AP217" s="48">
        <f>L2+(209*L4)</f>
        <v>210</v>
      </c>
    </row>
    <row r="218" spans="40:42" x14ac:dyDescent="0.2">
      <c r="AN218" s="46" t="s">
        <v>180</v>
      </c>
      <c r="AO218" s="47" t="s">
        <v>276</v>
      </c>
      <c r="AP218" s="48">
        <f>L2+(210*L4)</f>
        <v>211</v>
      </c>
    </row>
    <row r="219" spans="40:42" x14ac:dyDescent="0.2">
      <c r="AN219" s="46" t="s">
        <v>94</v>
      </c>
      <c r="AO219" s="47" t="s">
        <v>276</v>
      </c>
      <c r="AP219" s="48">
        <f>L2+(211*L4)</f>
        <v>212</v>
      </c>
    </row>
    <row r="220" spans="40:42" x14ac:dyDescent="0.2">
      <c r="AN220" s="46" t="s">
        <v>155</v>
      </c>
      <c r="AO220" s="47" t="s">
        <v>276</v>
      </c>
      <c r="AP220" s="48">
        <f>L2+(212*L4)</f>
        <v>213</v>
      </c>
    </row>
    <row r="221" spans="40:42" x14ac:dyDescent="0.2">
      <c r="AN221" s="46" t="s">
        <v>132</v>
      </c>
      <c r="AO221" s="47" t="s">
        <v>276</v>
      </c>
      <c r="AP221" s="48">
        <f>L2+(213*L4)</f>
        <v>214</v>
      </c>
    </row>
    <row r="222" spans="40:42" x14ac:dyDescent="0.2">
      <c r="AN222" s="46" t="s">
        <v>34</v>
      </c>
      <c r="AO222" s="47" t="s">
        <v>276</v>
      </c>
      <c r="AP222" s="48">
        <f>L2+(214*L4)</f>
        <v>215</v>
      </c>
    </row>
    <row r="223" spans="40:42" x14ac:dyDescent="0.2">
      <c r="AN223" s="46" t="s">
        <v>245</v>
      </c>
      <c r="AO223" s="47" t="s">
        <v>276</v>
      </c>
      <c r="AP223" s="48">
        <f>L2+(215*L4)</f>
        <v>216</v>
      </c>
    </row>
    <row r="224" spans="40:42" x14ac:dyDescent="0.2">
      <c r="AN224" s="46" t="s">
        <v>230</v>
      </c>
      <c r="AO224" s="47" t="s">
        <v>276</v>
      </c>
      <c r="AP224" s="48">
        <f>L2+(216*L4)</f>
        <v>217</v>
      </c>
    </row>
    <row r="225" spans="40:42" x14ac:dyDescent="0.2">
      <c r="AN225" s="46" t="s">
        <v>17</v>
      </c>
      <c r="AO225" s="47" t="s">
        <v>276</v>
      </c>
      <c r="AP225" s="48">
        <f>L2+(217*L4)</f>
        <v>218</v>
      </c>
    </row>
    <row r="226" spans="40:42" x14ac:dyDescent="0.2">
      <c r="AN226" s="46" t="s">
        <v>115</v>
      </c>
      <c r="AO226" s="47" t="s">
        <v>276</v>
      </c>
      <c r="AP226" s="48">
        <f>L2+(218*L4)</f>
        <v>219</v>
      </c>
    </row>
    <row r="227" spans="40:42" x14ac:dyDescent="0.2">
      <c r="AN227" s="46" t="s">
        <v>140</v>
      </c>
      <c r="AO227" s="47" t="s">
        <v>276</v>
      </c>
      <c r="AP227" s="48">
        <f>L2+(219*L4)</f>
        <v>220</v>
      </c>
    </row>
    <row r="228" spans="40:42" x14ac:dyDescent="0.2">
      <c r="AN228" s="46" t="s">
        <v>77</v>
      </c>
      <c r="AO228" s="47" t="s">
        <v>276</v>
      </c>
      <c r="AP228" s="48">
        <f>L2+(220*L4)</f>
        <v>221</v>
      </c>
    </row>
    <row r="229" spans="40:42" x14ac:dyDescent="0.2">
      <c r="AN229" s="46" t="s">
        <v>166</v>
      </c>
      <c r="AO229" s="47" t="s">
        <v>276</v>
      </c>
      <c r="AP229" s="48">
        <f>L2+(221*L4)</f>
        <v>222</v>
      </c>
    </row>
    <row r="230" spans="40:42" x14ac:dyDescent="0.2">
      <c r="AN230" s="46" t="s">
        <v>201</v>
      </c>
      <c r="AO230" s="47" t="s">
        <v>276</v>
      </c>
      <c r="AP230" s="48">
        <f>L2+(222*L4)</f>
        <v>223</v>
      </c>
    </row>
    <row r="231" spans="40:42" x14ac:dyDescent="0.2">
      <c r="AN231" s="46" t="s">
        <v>50</v>
      </c>
      <c r="AO231" s="47" t="s">
        <v>276</v>
      </c>
      <c r="AP231" s="48">
        <f>L2+(223*L4)</f>
        <v>224</v>
      </c>
    </row>
    <row r="232" spans="40:42" x14ac:dyDescent="0.2">
      <c r="AN232" s="46" t="s">
        <v>128</v>
      </c>
      <c r="AO232" s="47" t="s">
        <v>276</v>
      </c>
      <c r="AP232" s="48">
        <f>L2+(224*L4)</f>
        <v>225</v>
      </c>
    </row>
    <row r="233" spans="40:42" x14ac:dyDescent="0.2">
      <c r="AN233" s="46" t="s">
        <v>151</v>
      </c>
      <c r="AO233" s="47" t="s">
        <v>276</v>
      </c>
      <c r="AP233" s="48">
        <f>L2+(225*L4)</f>
        <v>226</v>
      </c>
    </row>
    <row r="234" spans="40:42" x14ac:dyDescent="0.2">
      <c r="AN234" s="46" t="s">
        <v>249</v>
      </c>
      <c r="AO234" s="47" t="s">
        <v>276</v>
      </c>
      <c r="AP234" s="48">
        <f>L2+(226*L4)</f>
        <v>227</v>
      </c>
    </row>
    <row r="235" spans="40:42" x14ac:dyDescent="0.2">
      <c r="AN235" s="46" t="s">
        <v>38</v>
      </c>
      <c r="AO235" s="47" t="s">
        <v>276</v>
      </c>
      <c r="AP235" s="48">
        <f>L2+(227*L4)</f>
        <v>228</v>
      </c>
    </row>
    <row r="236" spans="40:42" x14ac:dyDescent="0.2">
      <c r="AN236" s="46" t="s">
        <v>211</v>
      </c>
      <c r="AO236" s="47" t="s">
        <v>276</v>
      </c>
      <c r="AP236" s="48">
        <f>L2+(228*L4)</f>
        <v>229</v>
      </c>
    </row>
    <row r="237" spans="40:42" x14ac:dyDescent="0.2">
      <c r="AN237" s="46" t="s">
        <v>63</v>
      </c>
      <c r="AO237" s="47" t="s">
        <v>276</v>
      </c>
      <c r="AP237" s="48">
        <f>L2+(229*L4)</f>
        <v>230</v>
      </c>
    </row>
    <row r="238" spans="40:42" x14ac:dyDescent="0.2">
      <c r="AN238" s="46" t="s">
        <v>98</v>
      </c>
      <c r="AO238" s="47" t="s">
        <v>276</v>
      </c>
      <c r="AP238" s="48">
        <f>L2+(230*L4)</f>
        <v>231</v>
      </c>
    </row>
    <row r="239" spans="40:42" x14ac:dyDescent="0.2">
      <c r="AN239" s="46" t="s">
        <v>184</v>
      </c>
      <c r="AO239" s="47" t="s">
        <v>276</v>
      </c>
      <c r="AP239" s="48">
        <f>L2+(231*L4)</f>
        <v>232</v>
      </c>
    </row>
    <row r="240" spans="40:42" x14ac:dyDescent="0.2">
      <c r="AN240" s="46" t="s">
        <v>170</v>
      </c>
      <c r="AO240" s="47" t="s">
        <v>276</v>
      </c>
      <c r="AP240" s="48">
        <f>L2+(232*L4)</f>
        <v>233</v>
      </c>
    </row>
    <row r="241" spans="40:42" x14ac:dyDescent="0.2">
      <c r="AN241" s="46" t="s">
        <v>81</v>
      </c>
      <c r="AO241" s="47" t="s">
        <v>276</v>
      </c>
      <c r="AP241" s="48">
        <f>L2+(233*L4)</f>
        <v>234</v>
      </c>
    </row>
    <row r="242" spans="40:42" x14ac:dyDescent="0.2">
      <c r="AN242" s="46" t="s">
        <v>46</v>
      </c>
      <c r="AO242" s="47" t="s">
        <v>276</v>
      </c>
      <c r="AP242" s="48">
        <f>L2+(234*L4)</f>
        <v>235</v>
      </c>
    </row>
    <row r="243" spans="40:42" x14ac:dyDescent="0.2">
      <c r="AN243" s="46" t="s">
        <v>197</v>
      </c>
      <c r="AO243" s="47" t="s">
        <v>276</v>
      </c>
      <c r="AP243" s="48">
        <f>L2+(235*L4)</f>
        <v>236</v>
      </c>
    </row>
    <row r="244" spans="40:42" x14ac:dyDescent="0.2">
      <c r="AN244" s="46" t="s">
        <v>21</v>
      </c>
      <c r="AO244" s="47" t="s">
        <v>276</v>
      </c>
      <c r="AP244" s="48">
        <f>L2+(236*L4)</f>
        <v>237</v>
      </c>
    </row>
    <row r="245" spans="40:42" x14ac:dyDescent="0.2">
      <c r="AN245" s="46" t="s">
        <v>234</v>
      </c>
      <c r="AO245" s="47" t="s">
        <v>276</v>
      </c>
      <c r="AP245" s="48">
        <f>L2+(237*L4)</f>
        <v>238</v>
      </c>
    </row>
    <row r="246" spans="40:42" x14ac:dyDescent="0.2">
      <c r="AN246" s="46" t="s">
        <v>136</v>
      </c>
      <c r="AO246" s="47" t="s">
        <v>276</v>
      </c>
      <c r="AP246" s="48">
        <f>L2+(238*L4)</f>
        <v>239</v>
      </c>
    </row>
    <row r="247" spans="40:42" x14ac:dyDescent="0.2">
      <c r="AN247" s="46" t="s">
        <v>111</v>
      </c>
      <c r="AO247" s="47" t="s">
        <v>276</v>
      </c>
      <c r="AP247" s="48">
        <f>L2+(239*L4)</f>
        <v>240</v>
      </c>
    </row>
    <row r="248" spans="40:42" x14ac:dyDescent="0.2">
      <c r="AN248" s="46" t="s">
        <v>241</v>
      </c>
      <c r="AO248" s="47" t="s">
        <v>276</v>
      </c>
      <c r="AP248" s="48">
        <f>L2+(240*L4)</f>
        <v>241</v>
      </c>
    </row>
    <row r="249" spans="40:42" x14ac:dyDescent="0.2">
      <c r="AN249" s="46" t="s">
        <v>14</v>
      </c>
      <c r="AO249" s="47" t="s">
        <v>276</v>
      </c>
      <c r="AP249" s="48">
        <f>L2+(241*L4)</f>
        <v>242</v>
      </c>
    </row>
    <row r="250" spans="40:42" x14ac:dyDescent="0.2">
      <c r="AN250" s="46" t="s">
        <v>104</v>
      </c>
      <c r="AO250" s="47" t="s">
        <v>276</v>
      </c>
      <c r="AP250" s="48">
        <f>L2+(242*L4)</f>
        <v>243</v>
      </c>
    </row>
    <row r="251" spans="40:42" x14ac:dyDescent="0.2">
      <c r="AN251" s="46" t="s">
        <v>143</v>
      </c>
      <c r="AO251" s="47" t="s">
        <v>276</v>
      </c>
      <c r="AP251" s="48">
        <f>L2+(243*L4)</f>
        <v>244</v>
      </c>
    </row>
    <row r="252" spans="40:42" x14ac:dyDescent="0.2">
      <c r="AN252" s="46" t="s">
        <v>75</v>
      </c>
      <c r="AO252" s="47" t="s">
        <v>276</v>
      </c>
      <c r="AP252" s="48">
        <f>L2+(244*L4)</f>
        <v>245</v>
      </c>
    </row>
    <row r="253" spans="40:42" x14ac:dyDescent="0.2">
      <c r="AN253" s="46" t="s">
        <v>177</v>
      </c>
      <c r="AO253" s="47" t="s">
        <v>276</v>
      </c>
      <c r="AP253" s="48">
        <f>L2+(245*L4)</f>
        <v>246</v>
      </c>
    </row>
    <row r="254" spans="40:42" x14ac:dyDescent="0.2">
      <c r="AN254" s="46" t="s">
        <v>204</v>
      </c>
      <c r="AO254" s="47" t="s">
        <v>276</v>
      </c>
      <c r="AP254" s="48">
        <f>L2+(246*L4)</f>
        <v>247</v>
      </c>
    </row>
    <row r="255" spans="40:42" x14ac:dyDescent="0.2">
      <c r="AN255" s="46" t="s">
        <v>40</v>
      </c>
      <c r="AO255" s="47" t="s">
        <v>276</v>
      </c>
      <c r="AP255" s="48">
        <f>L2+(247*L4)</f>
        <v>248</v>
      </c>
    </row>
    <row r="256" spans="40:42" x14ac:dyDescent="0.2">
      <c r="AN256" s="46" t="s">
        <v>54</v>
      </c>
      <c r="AO256" s="47" t="s">
        <v>276</v>
      </c>
      <c r="AP256" s="48">
        <f>L2+(248*L4)</f>
        <v>249</v>
      </c>
    </row>
    <row r="257" spans="40:42" x14ac:dyDescent="0.2">
      <c r="AN257" s="46" t="s">
        <v>220</v>
      </c>
      <c r="AO257" s="47" t="s">
        <v>276</v>
      </c>
      <c r="AP257" s="48">
        <f>L2+(249*L4)</f>
        <v>250</v>
      </c>
    </row>
    <row r="258" spans="40:42" x14ac:dyDescent="0.2">
      <c r="AN258" s="46" t="s">
        <v>193</v>
      </c>
      <c r="AO258" s="47" t="s">
        <v>276</v>
      </c>
      <c r="AP258" s="48">
        <f>L2+(250*L4)</f>
        <v>251</v>
      </c>
    </row>
    <row r="259" spans="40:42" x14ac:dyDescent="0.2">
      <c r="AN259" s="46" t="s">
        <v>89</v>
      </c>
      <c r="AO259" s="47" t="s">
        <v>276</v>
      </c>
      <c r="AP259" s="48">
        <f>L2+(251*L4)</f>
        <v>252</v>
      </c>
    </row>
    <row r="260" spans="40:42" x14ac:dyDescent="0.2">
      <c r="AN260" s="46" t="s">
        <v>160</v>
      </c>
      <c r="AO260" s="47" t="s">
        <v>276</v>
      </c>
      <c r="AP260" s="48">
        <f>L2+(252*L4)</f>
        <v>253</v>
      </c>
    </row>
    <row r="261" spans="40:42" x14ac:dyDescent="0.2">
      <c r="AN261" s="46" t="s">
        <v>119</v>
      </c>
      <c r="AO261" s="47" t="s">
        <v>276</v>
      </c>
      <c r="AP261" s="48">
        <f>L2+(253*L4)</f>
        <v>254</v>
      </c>
    </row>
    <row r="262" spans="40:42" x14ac:dyDescent="0.2">
      <c r="AN262" s="46" t="s">
        <v>29</v>
      </c>
      <c r="AO262" s="47" t="s">
        <v>276</v>
      </c>
      <c r="AP262" s="48">
        <f>L2+(254*L4)</f>
        <v>255</v>
      </c>
    </row>
    <row r="263" spans="40:42" x14ac:dyDescent="0.2">
      <c r="AN263" s="49" t="s">
        <v>258</v>
      </c>
      <c r="AO263" s="50" t="s">
        <v>276</v>
      </c>
      <c r="AP263" s="51">
        <f>L2+(255*L4)</f>
        <v>256</v>
      </c>
    </row>
    <row r="264" spans="40:42" x14ac:dyDescent="0.2">
      <c r="AN264" s="41"/>
      <c r="AO264" s="38"/>
      <c r="AP264" s="35"/>
    </row>
    <row r="265" spans="40:42" x14ac:dyDescent="0.2">
      <c r="AN265" s="36"/>
      <c r="AO265" s="37"/>
      <c r="AP265" s="37"/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R79:S94 R55:S70 R31:S46 R7:S22 B23:Q24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37E78-261F-4B98-8CB5-E14B6AC5A73F}">
  <sheetPr>
    <tabColor rgb="FF0070C0"/>
  </sheetPr>
  <dimension ref="A1:AP263"/>
  <sheetViews>
    <sheetView workbookViewId="0">
      <pane xSplit="1" ySplit="6" topLeftCell="B7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2.75" x14ac:dyDescent="0.2"/>
  <cols>
    <col min="1" max="1" width="4.7109375" style="1" customWidth="1"/>
    <col min="2" max="18" width="7.7109375" style="2" customWidth="1"/>
    <col min="19" max="19" width="8.7109375" style="2" customWidth="1"/>
    <col min="20" max="20" width="9.7109375" style="2" customWidth="1"/>
    <col min="21" max="21" width="7.7109375" style="2" customWidth="1"/>
    <col min="22" max="38" width="5.7109375" style="2" customWidth="1"/>
    <col min="39" max="39" width="9.140625" style="2"/>
    <col min="40" max="40" width="4.7109375" style="42" customWidth="1"/>
    <col min="41" max="41" width="4.7109375" style="2" customWidth="1"/>
    <col min="42" max="42" width="5.7109375" style="2" customWidth="1"/>
    <col min="43" max="16384" width="9.140625" style="2"/>
  </cols>
  <sheetData>
    <row r="1" spans="1:42" s="1" customFormat="1" ht="21" x14ac:dyDescent="0.35">
      <c r="A1" s="26"/>
      <c r="B1" s="28" t="s">
        <v>324</v>
      </c>
      <c r="C1" s="27"/>
      <c r="D1" s="27"/>
      <c r="E1" s="27"/>
      <c r="F1" s="27"/>
      <c r="G1" s="27"/>
      <c r="H1" s="27"/>
      <c r="I1" s="27"/>
      <c r="J1" s="26"/>
      <c r="K1" s="31"/>
      <c r="L1" s="31"/>
      <c r="M1" s="32"/>
      <c r="N1" s="32"/>
      <c r="O1" s="33"/>
      <c r="P1" s="19"/>
      <c r="Q1" s="19"/>
      <c r="R1" s="19"/>
      <c r="S1" s="19"/>
      <c r="T1" s="19"/>
      <c r="U1" s="19"/>
      <c r="V1" s="19"/>
      <c r="W1" s="19"/>
      <c r="X1" s="19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N1" s="39"/>
    </row>
    <row r="2" spans="1:42" x14ac:dyDescent="0.2">
      <c r="A2" s="26"/>
      <c r="B2" s="29" t="s">
        <v>323</v>
      </c>
      <c r="C2" s="27"/>
      <c r="D2" s="27"/>
      <c r="E2" s="27"/>
      <c r="F2" s="27"/>
      <c r="G2" s="27"/>
      <c r="H2" s="27"/>
      <c r="I2" s="27"/>
      <c r="J2" s="27"/>
      <c r="K2" s="20" t="s">
        <v>264</v>
      </c>
      <c r="L2" s="21">
        <v>1</v>
      </c>
      <c r="M2" s="19"/>
      <c r="N2" s="22" t="s">
        <v>265</v>
      </c>
      <c r="O2" s="19"/>
      <c r="P2" s="23" t="s">
        <v>266</v>
      </c>
      <c r="Q2" s="23"/>
      <c r="R2" s="20" t="s">
        <v>270</v>
      </c>
      <c r="S2" s="43">
        <f>SUM(AP8:AP263)/Z2</f>
        <v>2056</v>
      </c>
      <c r="T2" s="19"/>
      <c r="U2" s="19" t="s">
        <v>271</v>
      </c>
      <c r="V2" s="19"/>
      <c r="W2" s="19"/>
      <c r="X2" s="19"/>
      <c r="Y2" s="32" t="s">
        <v>275</v>
      </c>
      <c r="Z2" s="33">
        <v>16</v>
      </c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34"/>
      <c r="AN2" s="40"/>
      <c r="AO2" s="35"/>
    </row>
    <row r="3" spans="1:42" x14ac:dyDescent="0.2">
      <c r="A3" s="26"/>
      <c r="B3" s="29" t="s">
        <v>263</v>
      </c>
      <c r="C3" s="27"/>
      <c r="D3" s="27"/>
      <c r="E3" s="27"/>
      <c r="F3" s="27"/>
      <c r="G3" s="27"/>
      <c r="H3" s="31" t="s">
        <v>274</v>
      </c>
      <c r="I3" s="31"/>
      <c r="J3" s="27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34"/>
      <c r="AN3" s="40"/>
      <c r="AO3" s="35"/>
    </row>
    <row r="4" spans="1:42" x14ac:dyDescent="0.2">
      <c r="A4" s="26"/>
      <c r="B4" s="30"/>
      <c r="C4" s="27"/>
      <c r="D4" s="27"/>
      <c r="E4" s="27"/>
      <c r="F4" s="27"/>
      <c r="G4" s="27"/>
      <c r="H4" s="27"/>
      <c r="I4" s="27"/>
      <c r="J4" s="27"/>
      <c r="K4" s="20" t="s">
        <v>267</v>
      </c>
      <c r="L4" s="21">
        <v>1</v>
      </c>
      <c r="M4" s="19"/>
      <c r="N4" s="22" t="s">
        <v>268</v>
      </c>
      <c r="O4" s="19"/>
      <c r="P4" s="22" t="s">
        <v>269</v>
      </c>
      <c r="Q4" s="22"/>
      <c r="R4" s="20" t="s">
        <v>270</v>
      </c>
      <c r="S4" s="24">
        <f>0.5*Z2*(2*L2+L4*(Z2^2-1))</f>
        <v>2056</v>
      </c>
      <c r="T4" s="19"/>
      <c r="U4" s="22" t="s">
        <v>272</v>
      </c>
      <c r="V4" s="22"/>
      <c r="W4" s="19"/>
      <c r="X4" s="19"/>
      <c r="Y4" s="27"/>
      <c r="Z4" s="27"/>
      <c r="AA4" s="27"/>
      <c r="AB4" s="27"/>
      <c r="AC4" s="27"/>
      <c r="AD4" s="63" t="s">
        <v>288</v>
      </c>
      <c r="AE4" s="27"/>
      <c r="AF4" s="27"/>
      <c r="AG4" s="27"/>
      <c r="AH4" s="27"/>
      <c r="AI4" s="27"/>
      <c r="AJ4" s="27"/>
      <c r="AK4" s="27"/>
      <c r="AL4" s="27"/>
      <c r="AM4" s="34"/>
      <c r="AN4" s="40"/>
      <c r="AO4" s="35"/>
    </row>
    <row r="5" spans="1:42" x14ac:dyDescent="0.2">
      <c r="A5" s="26"/>
      <c r="B5" s="30" t="s">
        <v>312</v>
      </c>
      <c r="C5" s="27"/>
      <c r="D5" s="27"/>
      <c r="E5" s="27"/>
      <c r="F5" s="27"/>
      <c r="G5" s="27"/>
      <c r="H5" s="27"/>
      <c r="I5" s="27"/>
      <c r="J5" s="27"/>
      <c r="K5" s="19"/>
      <c r="L5" s="19"/>
      <c r="M5" s="19"/>
      <c r="N5" s="19"/>
      <c r="O5" s="19"/>
      <c r="P5" s="19"/>
      <c r="Q5" s="19"/>
      <c r="R5" s="19"/>
      <c r="S5" s="19"/>
      <c r="T5" s="19"/>
      <c r="U5" s="25" t="s">
        <v>273</v>
      </c>
      <c r="V5" s="19"/>
      <c r="W5" s="19"/>
      <c r="X5" s="19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34"/>
      <c r="AN5" s="40"/>
      <c r="AO5" s="35"/>
    </row>
    <row r="6" spans="1:42" s="1" customFormat="1" x14ac:dyDescent="0.2">
      <c r="B6" s="1">
        <v>1</v>
      </c>
      <c r="C6" s="1">
        <v>2</v>
      </c>
      <c r="D6" s="1">
        <v>3</v>
      </c>
      <c r="E6" s="1">
        <v>4</v>
      </c>
      <c r="F6" s="1">
        <v>5</v>
      </c>
      <c r="G6" s="1">
        <v>6</v>
      </c>
      <c r="H6" s="1">
        <v>7</v>
      </c>
      <c r="I6" s="1">
        <v>8</v>
      </c>
      <c r="J6" s="1">
        <v>9</v>
      </c>
      <c r="K6" s="1">
        <v>10</v>
      </c>
      <c r="L6" s="1">
        <v>11</v>
      </c>
      <c r="M6" s="1">
        <v>12</v>
      </c>
      <c r="N6" s="1">
        <v>13</v>
      </c>
      <c r="O6" s="1">
        <v>14</v>
      </c>
      <c r="P6" s="1">
        <v>15</v>
      </c>
      <c r="Q6" s="1">
        <v>16</v>
      </c>
      <c r="R6" s="4" t="s">
        <v>0</v>
      </c>
      <c r="S6" s="4" t="s">
        <v>1</v>
      </c>
      <c r="T6" s="4" t="s">
        <v>2</v>
      </c>
      <c r="W6" s="1">
        <v>1</v>
      </c>
      <c r="X6" s="1">
        <v>2</v>
      </c>
      <c r="Y6" s="1">
        <v>3</v>
      </c>
      <c r="Z6" s="1">
        <v>4</v>
      </c>
      <c r="AA6" s="1">
        <v>5</v>
      </c>
      <c r="AB6" s="1">
        <v>6</v>
      </c>
      <c r="AC6" s="1">
        <v>7</v>
      </c>
      <c r="AD6" s="1">
        <v>8</v>
      </c>
      <c r="AE6" s="1">
        <v>9</v>
      </c>
      <c r="AF6" s="1">
        <v>10</v>
      </c>
      <c r="AG6" s="1">
        <v>11</v>
      </c>
      <c r="AH6" s="1">
        <v>12</v>
      </c>
      <c r="AI6" s="1">
        <v>13</v>
      </c>
      <c r="AJ6" s="1">
        <v>14</v>
      </c>
      <c r="AK6" s="1">
        <v>15</v>
      </c>
      <c r="AL6" s="1">
        <v>16</v>
      </c>
      <c r="AN6" s="39"/>
    </row>
    <row r="7" spans="1:42" x14ac:dyDescent="0.2">
      <c r="A7" s="1">
        <v>1</v>
      </c>
      <c r="B7" s="5">
        <v>148</v>
      </c>
      <c r="C7" s="6">
        <v>10</v>
      </c>
      <c r="D7" s="6">
        <v>185</v>
      </c>
      <c r="E7" s="6">
        <v>35</v>
      </c>
      <c r="F7" s="6">
        <v>91</v>
      </c>
      <c r="G7" s="6">
        <v>193</v>
      </c>
      <c r="H7" s="6">
        <v>114</v>
      </c>
      <c r="I7" s="6">
        <v>236</v>
      </c>
      <c r="J7" s="6">
        <v>21</v>
      </c>
      <c r="K7" s="6">
        <v>143</v>
      </c>
      <c r="L7" s="6">
        <v>64</v>
      </c>
      <c r="M7" s="6">
        <v>166</v>
      </c>
      <c r="N7" s="6">
        <v>222</v>
      </c>
      <c r="O7" s="6">
        <v>72</v>
      </c>
      <c r="P7" s="6">
        <v>247</v>
      </c>
      <c r="Q7" s="7">
        <v>109</v>
      </c>
      <c r="R7" s="2">
        <f>SUM(B7:Q7)</f>
        <v>2056</v>
      </c>
      <c r="S7" s="2">
        <f>SUMSQ(B7:Q7)</f>
        <v>351576</v>
      </c>
      <c r="T7" s="2">
        <f t="shared" ref="T7:T22" si="0">B7^3+C7^3+D7^3+E7^3+F7^3+G7^3+H7^3+I7^3+J7^3+K7^3+L7^3+M7^3+N7^3+O7^3+P7^3+Q7^3</f>
        <v>67634176</v>
      </c>
      <c r="V7" s="1">
        <v>1</v>
      </c>
      <c r="W7" s="183" t="s">
        <v>235</v>
      </c>
      <c r="X7" s="54" t="s">
        <v>61</v>
      </c>
      <c r="Y7" s="54" t="s">
        <v>134</v>
      </c>
      <c r="Z7" s="54" t="s">
        <v>99</v>
      </c>
      <c r="AA7" s="54" t="s">
        <v>124</v>
      </c>
      <c r="AB7" s="54" t="s">
        <v>173</v>
      </c>
      <c r="AC7" s="54" t="s">
        <v>37</v>
      </c>
      <c r="AD7" s="54" t="s">
        <v>197</v>
      </c>
      <c r="AE7" s="67" t="s">
        <v>68</v>
      </c>
      <c r="AF7" s="54" t="s">
        <v>228</v>
      </c>
      <c r="AG7" s="184" t="s">
        <v>92</v>
      </c>
      <c r="AH7" s="54" t="s">
        <v>141</v>
      </c>
      <c r="AI7" s="69" t="s">
        <v>166</v>
      </c>
      <c r="AJ7" s="54" t="s">
        <v>131</v>
      </c>
      <c r="AK7" s="159" t="s">
        <v>204</v>
      </c>
      <c r="AL7" s="55" t="s">
        <v>30</v>
      </c>
      <c r="AN7" s="44"/>
      <c r="AO7" s="52" t="s">
        <v>277</v>
      </c>
      <c r="AP7" s="45"/>
    </row>
    <row r="8" spans="1:42" x14ac:dyDescent="0.2">
      <c r="A8" s="1">
        <v>2</v>
      </c>
      <c r="B8" s="8">
        <v>144</v>
      </c>
      <c r="C8" s="9">
        <v>22</v>
      </c>
      <c r="D8" s="9">
        <v>165</v>
      </c>
      <c r="E8" s="9">
        <v>63</v>
      </c>
      <c r="F8" s="9">
        <v>71</v>
      </c>
      <c r="G8" s="9">
        <v>221</v>
      </c>
      <c r="H8" s="9">
        <v>110</v>
      </c>
      <c r="I8" s="9">
        <v>248</v>
      </c>
      <c r="J8" s="9">
        <v>9</v>
      </c>
      <c r="K8" s="9">
        <v>147</v>
      </c>
      <c r="L8" s="9">
        <v>36</v>
      </c>
      <c r="M8" s="9">
        <v>186</v>
      </c>
      <c r="N8" s="9">
        <v>194</v>
      </c>
      <c r="O8" s="9">
        <v>92</v>
      </c>
      <c r="P8" s="9">
        <v>235</v>
      </c>
      <c r="Q8" s="10">
        <v>113</v>
      </c>
      <c r="R8" s="2">
        <f t="shared" ref="R8:R22" si="1">SUM(B8:Q8)</f>
        <v>2056</v>
      </c>
      <c r="S8" s="2">
        <f t="shared" ref="S8:S22" si="2">SUMSQ(B8:Q8)</f>
        <v>351576</v>
      </c>
      <c r="T8" s="2">
        <f t="shared" si="0"/>
        <v>67634176</v>
      </c>
      <c r="V8" s="1">
        <v>2</v>
      </c>
      <c r="W8" s="56" t="s">
        <v>15</v>
      </c>
      <c r="X8" s="182" t="s">
        <v>218</v>
      </c>
      <c r="Y8" s="57" t="s">
        <v>102</v>
      </c>
      <c r="Z8" s="57" t="s">
        <v>194</v>
      </c>
      <c r="AA8" s="57" t="s">
        <v>156</v>
      </c>
      <c r="AB8" s="57" t="s">
        <v>77</v>
      </c>
      <c r="AC8" s="57" t="s">
        <v>257</v>
      </c>
      <c r="AD8" s="57" t="s">
        <v>40</v>
      </c>
      <c r="AE8" s="57" t="s">
        <v>225</v>
      </c>
      <c r="AF8" s="72" t="s">
        <v>8</v>
      </c>
      <c r="AG8" s="57" t="s">
        <v>187</v>
      </c>
      <c r="AH8" s="174" t="s">
        <v>109</v>
      </c>
      <c r="AI8" s="57" t="s">
        <v>71</v>
      </c>
      <c r="AJ8" s="74" t="s">
        <v>163</v>
      </c>
      <c r="AK8" s="57" t="s">
        <v>46</v>
      </c>
      <c r="AL8" s="160" t="s">
        <v>250</v>
      </c>
      <c r="AN8" s="46" t="s">
        <v>7</v>
      </c>
      <c r="AO8" s="47" t="s">
        <v>276</v>
      </c>
      <c r="AP8" s="48">
        <f>L2+(0*L4)</f>
        <v>1</v>
      </c>
    </row>
    <row r="9" spans="1:42" x14ac:dyDescent="0.2">
      <c r="A9" s="1">
        <v>3</v>
      </c>
      <c r="B9" s="8">
        <v>1</v>
      </c>
      <c r="C9" s="9">
        <v>155</v>
      </c>
      <c r="D9" s="9">
        <v>44</v>
      </c>
      <c r="E9" s="9">
        <v>178</v>
      </c>
      <c r="F9" s="9">
        <v>202</v>
      </c>
      <c r="G9" s="9">
        <v>84</v>
      </c>
      <c r="H9" s="9">
        <v>227</v>
      </c>
      <c r="I9" s="9">
        <v>121</v>
      </c>
      <c r="J9" s="9">
        <v>136</v>
      </c>
      <c r="K9" s="9">
        <v>30</v>
      </c>
      <c r="L9" s="9">
        <v>173</v>
      </c>
      <c r="M9" s="9">
        <v>55</v>
      </c>
      <c r="N9" s="9">
        <v>79</v>
      </c>
      <c r="O9" s="9">
        <v>213</v>
      </c>
      <c r="P9" s="9">
        <v>102</v>
      </c>
      <c r="Q9" s="10">
        <v>256</v>
      </c>
      <c r="R9" s="2">
        <f t="shared" si="1"/>
        <v>2056</v>
      </c>
      <c r="S9" s="2">
        <f t="shared" si="2"/>
        <v>351576</v>
      </c>
      <c r="T9" s="2">
        <f t="shared" si="0"/>
        <v>67634176</v>
      </c>
      <c r="V9" s="1">
        <v>3</v>
      </c>
      <c r="W9" s="56" t="s">
        <v>7</v>
      </c>
      <c r="X9" s="57" t="s">
        <v>226</v>
      </c>
      <c r="Y9" s="182" t="s">
        <v>110</v>
      </c>
      <c r="Z9" s="57" t="s">
        <v>186</v>
      </c>
      <c r="AA9" s="57" t="s">
        <v>164</v>
      </c>
      <c r="AB9" s="57" t="s">
        <v>70</v>
      </c>
      <c r="AC9" s="57" t="s">
        <v>249</v>
      </c>
      <c r="AD9" s="57" t="s">
        <v>47</v>
      </c>
      <c r="AE9" s="174" t="s">
        <v>217</v>
      </c>
      <c r="AF9" s="57" t="s">
        <v>16</v>
      </c>
      <c r="AG9" s="72" t="s">
        <v>195</v>
      </c>
      <c r="AH9" s="57" t="s">
        <v>101</v>
      </c>
      <c r="AI9" s="157" t="s">
        <v>78</v>
      </c>
      <c r="AJ9" s="57" t="s">
        <v>155</v>
      </c>
      <c r="AK9" s="74" t="s">
        <v>39</v>
      </c>
      <c r="AL9" s="58" t="s">
        <v>258</v>
      </c>
      <c r="AN9" s="46" t="s">
        <v>236</v>
      </c>
      <c r="AO9" s="47" t="s">
        <v>276</v>
      </c>
      <c r="AP9" s="48">
        <f>L2+(1*L4)</f>
        <v>2</v>
      </c>
    </row>
    <row r="10" spans="1:42" x14ac:dyDescent="0.2">
      <c r="A10" s="1">
        <v>4</v>
      </c>
      <c r="B10" s="8">
        <v>29</v>
      </c>
      <c r="C10" s="9">
        <v>135</v>
      </c>
      <c r="D10" s="9">
        <v>56</v>
      </c>
      <c r="E10" s="9">
        <v>174</v>
      </c>
      <c r="F10" s="9">
        <v>214</v>
      </c>
      <c r="G10" s="9">
        <v>80</v>
      </c>
      <c r="H10" s="9">
        <v>255</v>
      </c>
      <c r="I10" s="9">
        <v>101</v>
      </c>
      <c r="J10" s="9">
        <v>156</v>
      </c>
      <c r="K10" s="9">
        <v>2</v>
      </c>
      <c r="L10" s="9">
        <v>177</v>
      </c>
      <c r="M10" s="9">
        <v>43</v>
      </c>
      <c r="N10" s="9">
        <v>83</v>
      </c>
      <c r="O10" s="9">
        <v>201</v>
      </c>
      <c r="P10" s="9">
        <v>122</v>
      </c>
      <c r="Q10" s="10">
        <v>228</v>
      </c>
      <c r="R10" s="2">
        <f t="shared" si="1"/>
        <v>2056</v>
      </c>
      <c r="S10" s="2">
        <f t="shared" si="2"/>
        <v>351576</v>
      </c>
      <c r="T10" s="2">
        <f t="shared" si="0"/>
        <v>67634176</v>
      </c>
      <c r="V10" s="1">
        <v>4</v>
      </c>
      <c r="W10" s="56" t="s">
        <v>227</v>
      </c>
      <c r="X10" s="57" t="s">
        <v>69</v>
      </c>
      <c r="Y10" s="57" t="s">
        <v>142</v>
      </c>
      <c r="Z10" s="182" t="s">
        <v>91</v>
      </c>
      <c r="AA10" s="57" t="s">
        <v>132</v>
      </c>
      <c r="AB10" s="57" t="s">
        <v>165</v>
      </c>
      <c r="AC10" s="57" t="s">
        <v>29</v>
      </c>
      <c r="AD10" s="57" t="s">
        <v>205</v>
      </c>
      <c r="AE10" s="57" t="s">
        <v>60</v>
      </c>
      <c r="AF10" s="174" t="s">
        <v>236</v>
      </c>
      <c r="AG10" s="57" t="s">
        <v>100</v>
      </c>
      <c r="AH10" s="72" t="s">
        <v>133</v>
      </c>
      <c r="AI10" s="57" t="s">
        <v>174</v>
      </c>
      <c r="AJ10" s="157" t="s">
        <v>123</v>
      </c>
      <c r="AK10" s="57" t="s">
        <v>196</v>
      </c>
      <c r="AL10" s="77" t="s">
        <v>38</v>
      </c>
      <c r="AN10" s="46" t="s">
        <v>146</v>
      </c>
      <c r="AO10" s="47" t="s">
        <v>276</v>
      </c>
      <c r="AP10" s="48">
        <f>L2+(2*L4)</f>
        <v>3</v>
      </c>
    </row>
    <row r="11" spans="1:42" x14ac:dyDescent="0.2">
      <c r="A11" s="1">
        <v>5</v>
      </c>
      <c r="B11" s="8">
        <v>47</v>
      </c>
      <c r="C11" s="9">
        <v>181</v>
      </c>
      <c r="D11" s="9">
        <v>6</v>
      </c>
      <c r="E11" s="9">
        <v>160</v>
      </c>
      <c r="F11" s="9">
        <v>232</v>
      </c>
      <c r="G11" s="9">
        <v>126</v>
      </c>
      <c r="H11" s="9">
        <v>205</v>
      </c>
      <c r="I11" s="9">
        <v>87</v>
      </c>
      <c r="J11" s="9">
        <v>170</v>
      </c>
      <c r="K11" s="9">
        <v>52</v>
      </c>
      <c r="L11" s="9">
        <v>131</v>
      </c>
      <c r="M11" s="9">
        <v>25</v>
      </c>
      <c r="N11" s="9">
        <v>97</v>
      </c>
      <c r="O11" s="9">
        <v>251</v>
      </c>
      <c r="P11" s="9">
        <v>76</v>
      </c>
      <c r="Q11" s="10">
        <v>210</v>
      </c>
      <c r="R11" s="2">
        <f t="shared" si="1"/>
        <v>2056</v>
      </c>
      <c r="S11" s="2">
        <f t="shared" si="2"/>
        <v>351576</v>
      </c>
      <c r="T11" s="2">
        <f t="shared" si="0"/>
        <v>67634176</v>
      </c>
      <c r="V11" s="1">
        <v>5</v>
      </c>
      <c r="W11" s="56" t="s">
        <v>49</v>
      </c>
      <c r="X11" s="57" t="s">
        <v>247</v>
      </c>
      <c r="Y11" s="57" t="s">
        <v>72</v>
      </c>
      <c r="Z11" s="57" t="s">
        <v>162</v>
      </c>
      <c r="AA11" s="182" t="s">
        <v>184</v>
      </c>
      <c r="AB11" s="57" t="s">
        <v>112</v>
      </c>
      <c r="AC11" s="57" t="s">
        <v>224</v>
      </c>
      <c r="AD11" s="57" t="s">
        <v>9</v>
      </c>
      <c r="AE11" s="74" t="s">
        <v>256</v>
      </c>
      <c r="AF11" s="57" t="s">
        <v>6</v>
      </c>
      <c r="AG11" s="157" t="s">
        <v>153</v>
      </c>
      <c r="AH11" s="57" t="s">
        <v>80</v>
      </c>
      <c r="AI11" s="72" t="s">
        <v>103</v>
      </c>
      <c r="AJ11" s="57" t="s">
        <v>193</v>
      </c>
      <c r="AK11" s="174" t="s">
        <v>18</v>
      </c>
      <c r="AL11" s="58" t="s">
        <v>215</v>
      </c>
      <c r="AN11" s="46" t="s">
        <v>105</v>
      </c>
      <c r="AO11" s="47" t="s">
        <v>276</v>
      </c>
      <c r="AP11" s="48">
        <f>L2+(3*L4)</f>
        <v>4</v>
      </c>
    </row>
    <row r="12" spans="1:42" x14ac:dyDescent="0.2">
      <c r="A12" s="1">
        <v>6</v>
      </c>
      <c r="B12" s="8">
        <v>51</v>
      </c>
      <c r="C12" s="9">
        <v>169</v>
      </c>
      <c r="D12" s="9">
        <v>26</v>
      </c>
      <c r="E12" s="9">
        <v>132</v>
      </c>
      <c r="F12" s="9">
        <v>252</v>
      </c>
      <c r="G12" s="9">
        <v>98</v>
      </c>
      <c r="H12" s="9">
        <v>209</v>
      </c>
      <c r="I12" s="9">
        <v>75</v>
      </c>
      <c r="J12" s="9">
        <v>182</v>
      </c>
      <c r="K12" s="9">
        <v>48</v>
      </c>
      <c r="L12" s="9">
        <v>159</v>
      </c>
      <c r="M12" s="9">
        <v>5</v>
      </c>
      <c r="N12" s="9">
        <v>125</v>
      </c>
      <c r="O12" s="9">
        <v>231</v>
      </c>
      <c r="P12" s="9">
        <v>88</v>
      </c>
      <c r="Q12" s="10">
        <v>206</v>
      </c>
      <c r="R12" s="2">
        <f t="shared" si="1"/>
        <v>2056</v>
      </c>
      <c r="S12" s="2">
        <f t="shared" si="2"/>
        <v>351576</v>
      </c>
      <c r="T12" s="2">
        <f t="shared" si="0"/>
        <v>67634176</v>
      </c>
      <c r="V12" s="1">
        <v>6</v>
      </c>
      <c r="W12" s="56" t="s">
        <v>5</v>
      </c>
      <c r="X12" s="57" t="s">
        <v>27</v>
      </c>
      <c r="Y12" s="57" t="s">
        <v>167</v>
      </c>
      <c r="Z12" s="57" t="s">
        <v>130</v>
      </c>
      <c r="AA12" s="57" t="s">
        <v>89</v>
      </c>
      <c r="AB12" s="182" t="s">
        <v>144</v>
      </c>
      <c r="AC12" s="57" t="s">
        <v>67</v>
      </c>
      <c r="AD12" s="57" t="s">
        <v>229</v>
      </c>
      <c r="AE12" s="57" t="s">
        <v>36</v>
      </c>
      <c r="AF12" s="74" t="s">
        <v>198</v>
      </c>
      <c r="AG12" s="57" t="s">
        <v>121</v>
      </c>
      <c r="AH12" s="157" t="s">
        <v>176</v>
      </c>
      <c r="AI12" s="57" t="s">
        <v>135</v>
      </c>
      <c r="AJ12" s="72" t="s">
        <v>98</v>
      </c>
      <c r="AK12" s="57" t="s">
        <v>238</v>
      </c>
      <c r="AL12" s="185" t="s">
        <v>58</v>
      </c>
      <c r="AN12" s="46" t="s">
        <v>176</v>
      </c>
      <c r="AO12" s="47" t="s">
        <v>276</v>
      </c>
      <c r="AP12" s="48">
        <f>L2+(4*L4)</f>
        <v>5</v>
      </c>
    </row>
    <row r="13" spans="1:42" x14ac:dyDescent="0.2">
      <c r="A13" s="1">
        <v>7</v>
      </c>
      <c r="B13" s="8">
        <v>190</v>
      </c>
      <c r="C13" s="9">
        <v>40</v>
      </c>
      <c r="D13" s="9">
        <v>151</v>
      </c>
      <c r="E13" s="9">
        <v>13</v>
      </c>
      <c r="F13" s="9">
        <v>117</v>
      </c>
      <c r="G13" s="9">
        <v>239</v>
      </c>
      <c r="H13" s="9">
        <v>96</v>
      </c>
      <c r="I13" s="9">
        <v>198</v>
      </c>
      <c r="J13" s="9">
        <v>59</v>
      </c>
      <c r="K13" s="9">
        <v>161</v>
      </c>
      <c r="L13" s="9">
        <v>18</v>
      </c>
      <c r="M13" s="9">
        <v>140</v>
      </c>
      <c r="N13" s="9">
        <v>244</v>
      </c>
      <c r="O13" s="9">
        <v>106</v>
      </c>
      <c r="P13" s="9">
        <v>217</v>
      </c>
      <c r="Q13" s="10">
        <v>67</v>
      </c>
      <c r="R13" s="2">
        <f t="shared" si="1"/>
        <v>2056</v>
      </c>
      <c r="S13" s="2">
        <f t="shared" si="2"/>
        <v>351576</v>
      </c>
      <c r="T13" s="2">
        <f t="shared" si="0"/>
        <v>67634176</v>
      </c>
      <c r="V13" s="1">
        <v>7</v>
      </c>
      <c r="W13" s="56" t="s">
        <v>199</v>
      </c>
      <c r="X13" s="57" t="s">
        <v>35</v>
      </c>
      <c r="Y13" s="57" t="s">
        <v>175</v>
      </c>
      <c r="Z13" s="57" t="s">
        <v>122</v>
      </c>
      <c r="AA13" s="57" t="s">
        <v>97</v>
      </c>
      <c r="AB13" s="57" t="s">
        <v>136</v>
      </c>
      <c r="AC13" s="182" t="s">
        <v>59</v>
      </c>
      <c r="AD13" s="57" t="s">
        <v>237</v>
      </c>
      <c r="AE13" s="157" t="s">
        <v>28</v>
      </c>
      <c r="AF13" s="57" t="s">
        <v>206</v>
      </c>
      <c r="AG13" s="74" t="s">
        <v>129</v>
      </c>
      <c r="AH13" s="57" t="s">
        <v>168</v>
      </c>
      <c r="AI13" s="174" t="s">
        <v>143</v>
      </c>
      <c r="AJ13" s="57" t="s">
        <v>90</v>
      </c>
      <c r="AK13" s="72" t="s">
        <v>230</v>
      </c>
      <c r="AL13" s="58" t="s">
        <v>66</v>
      </c>
      <c r="AN13" s="46" t="s">
        <v>72</v>
      </c>
      <c r="AO13" s="47" t="s">
        <v>276</v>
      </c>
      <c r="AP13" s="48">
        <f>L2+(5*L4)</f>
        <v>6</v>
      </c>
    </row>
    <row r="14" spans="1:42" x14ac:dyDescent="0.2">
      <c r="A14" s="1">
        <v>8</v>
      </c>
      <c r="B14" s="8">
        <v>162</v>
      </c>
      <c r="C14" s="9">
        <v>60</v>
      </c>
      <c r="D14" s="9">
        <v>139</v>
      </c>
      <c r="E14" s="9">
        <v>17</v>
      </c>
      <c r="F14" s="9">
        <v>105</v>
      </c>
      <c r="G14" s="9">
        <v>243</v>
      </c>
      <c r="H14" s="9">
        <v>68</v>
      </c>
      <c r="I14" s="9">
        <v>218</v>
      </c>
      <c r="J14" s="9">
        <v>39</v>
      </c>
      <c r="K14" s="9">
        <v>189</v>
      </c>
      <c r="L14" s="9">
        <v>14</v>
      </c>
      <c r="M14" s="9">
        <v>152</v>
      </c>
      <c r="N14" s="9">
        <v>240</v>
      </c>
      <c r="O14" s="9">
        <v>118</v>
      </c>
      <c r="P14" s="9">
        <v>197</v>
      </c>
      <c r="Q14" s="10">
        <v>95</v>
      </c>
      <c r="R14" s="2">
        <f t="shared" si="1"/>
        <v>2056</v>
      </c>
      <c r="S14" s="2">
        <f t="shared" si="2"/>
        <v>351576</v>
      </c>
      <c r="T14" s="2">
        <f t="shared" si="0"/>
        <v>67634176</v>
      </c>
      <c r="V14" s="1">
        <v>8</v>
      </c>
      <c r="W14" s="56" t="s">
        <v>41</v>
      </c>
      <c r="X14" s="57" t="s">
        <v>255</v>
      </c>
      <c r="Y14" s="57" t="s">
        <v>79</v>
      </c>
      <c r="Z14" s="57" t="s">
        <v>154</v>
      </c>
      <c r="AA14" s="57" t="s">
        <v>192</v>
      </c>
      <c r="AB14" s="57" t="s">
        <v>104</v>
      </c>
      <c r="AC14" s="57" t="s">
        <v>216</v>
      </c>
      <c r="AD14" s="182" t="s">
        <v>17</v>
      </c>
      <c r="AE14" s="57" t="s">
        <v>248</v>
      </c>
      <c r="AF14" s="157" t="s">
        <v>48</v>
      </c>
      <c r="AG14" s="57" t="s">
        <v>161</v>
      </c>
      <c r="AH14" s="74" t="s">
        <v>73</v>
      </c>
      <c r="AI14" s="57" t="s">
        <v>111</v>
      </c>
      <c r="AJ14" s="174" t="s">
        <v>185</v>
      </c>
      <c r="AK14" s="57" t="s">
        <v>10</v>
      </c>
      <c r="AL14" s="79" t="s">
        <v>223</v>
      </c>
      <c r="AN14" s="46" t="s">
        <v>44</v>
      </c>
      <c r="AO14" s="47" t="s">
        <v>276</v>
      </c>
      <c r="AP14" s="48">
        <f>L2+(6*L4)</f>
        <v>7</v>
      </c>
    </row>
    <row r="15" spans="1:42" x14ac:dyDescent="0.2">
      <c r="A15" s="1">
        <v>9</v>
      </c>
      <c r="B15" s="8">
        <v>124</v>
      </c>
      <c r="C15" s="9">
        <v>226</v>
      </c>
      <c r="D15" s="9">
        <v>81</v>
      </c>
      <c r="E15" s="9">
        <v>203</v>
      </c>
      <c r="F15" s="9">
        <v>179</v>
      </c>
      <c r="G15" s="9">
        <v>41</v>
      </c>
      <c r="H15" s="9">
        <v>154</v>
      </c>
      <c r="I15" s="9">
        <v>4</v>
      </c>
      <c r="J15" s="9">
        <v>253</v>
      </c>
      <c r="K15" s="9">
        <v>103</v>
      </c>
      <c r="L15" s="9">
        <v>216</v>
      </c>
      <c r="M15" s="9">
        <v>78</v>
      </c>
      <c r="N15" s="9">
        <v>54</v>
      </c>
      <c r="O15" s="9">
        <v>176</v>
      </c>
      <c r="P15" s="9">
        <v>31</v>
      </c>
      <c r="Q15" s="10">
        <v>133</v>
      </c>
      <c r="R15" s="2">
        <f t="shared" si="1"/>
        <v>2056</v>
      </c>
      <c r="S15" s="2">
        <f t="shared" si="2"/>
        <v>351576</v>
      </c>
      <c r="T15" s="2">
        <f t="shared" si="0"/>
        <v>67634176</v>
      </c>
      <c r="V15" s="1">
        <v>9</v>
      </c>
      <c r="W15" s="80" t="s">
        <v>82</v>
      </c>
      <c r="X15" s="57" t="s">
        <v>151</v>
      </c>
      <c r="Y15" s="174" t="s">
        <v>42</v>
      </c>
      <c r="Z15" s="57" t="s">
        <v>254</v>
      </c>
      <c r="AA15" s="74" t="s">
        <v>213</v>
      </c>
      <c r="AB15" s="57" t="s">
        <v>20</v>
      </c>
      <c r="AC15" s="157" t="s">
        <v>191</v>
      </c>
      <c r="AD15" s="57" t="s">
        <v>105</v>
      </c>
      <c r="AE15" s="182" t="s">
        <v>160</v>
      </c>
      <c r="AF15" s="57" t="s">
        <v>74</v>
      </c>
      <c r="AG15" s="57" t="s">
        <v>245</v>
      </c>
      <c r="AH15" s="57" t="s">
        <v>51</v>
      </c>
      <c r="AI15" s="57" t="s">
        <v>11</v>
      </c>
      <c r="AJ15" s="57" t="s">
        <v>222</v>
      </c>
      <c r="AK15" s="57" t="s">
        <v>114</v>
      </c>
      <c r="AL15" s="58" t="s">
        <v>182</v>
      </c>
      <c r="AN15" s="46" t="s">
        <v>210</v>
      </c>
      <c r="AO15" s="47" t="s">
        <v>276</v>
      </c>
      <c r="AP15" s="48">
        <f>L2+(7*L4)</f>
        <v>8</v>
      </c>
    </row>
    <row r="16" spans="1:42" x14ac:dyDescent="0.2">
      <c r="A16" s="1">
        <v>10</v>
      </c>
      <c r="B16" s="8">
        <v>104</v>
      </c>
      <c r="C16" s="9">
        <v>254</v>
      </c>
      <c r="D16" s="9">
        <v>77</v>
      </c>
      <c r="E16" s="9">
        <v>215</v>
      </c>
      <c r="F16" s="9">
        <v>175</v>
      </c>
      <c r="G16" s="9">
        <v>53</v>
      </c>
      <c r="H16" s="9">
        <v>134</v>
      </c>
      <c r="I16" s="9">
        <v>32</v>
      </c>
      <c r="J16" s="9">
        <v>225</v>
      </c>
      <c r="K16" s="9">
        <v>123</v>
      </c>
      <c r="L16" s="9">
        <v>204</v>
      </c>
      <c r="M16" s="9">
        <v>82</v>
      </c>
      <c r="N16" s="9">
        <v>42</v>
      </c>
      <c r="O16" s="9">
        <v>180</v>
      </c>
      <c r="P16" s="9">
        <v>3</v>
      </c>
      <c r="Q16" s="10">
        <v>153</v>
      </c>
      <c r="R16" s="2">
        <f t="shared" si="1"/>
        <v>2056</v>
      </c>
      <c r="S16" s="2">
        <f t="shared" si="2"/>
        <v>351576</v>
      </c>
      <c r="T16" s="2">
        <f t="shared" si="0"/>
        <v>67634176</v>
      </c>
      <c r="V16" s="1">
        <v>10</v>
      </c>
      <c r="W16" s="56" t="s">
        <v>178</v>
      </c>
      <c r="X16" s="72" t="s">
        <v>119</v>
      </c>
      <c r="Y16" s="57" t="s">
        <v>200</v>
      </c>
      <c r="Z16" s="174" t="s">
        <v>34</v>
      </c>
      <c r="AA16" s="57" t="s">
        <v>56</v>
      </c>
      <c r="AB16" s="74" t="s">
        <v>240</v>
      </c>
      <c r="AC16" s="57" t="s">
        <v>96</v>
      </c>
      <c r="AD16" s="157" t="s">
        <v>137</v>
      </c>
      <c r="AE16" s="57" t="s">
        <v>128</v>
      </c>
      <c r="AF16" s="182" t="s">
        <v>169</v>
      </c>
      <c r="AG16" s="57" t="s">
        <v>25</v>
      </c>
      <c r="AH16" s="57" t="s">
        <v>208</v>
      </c>
      <c r="AI16" s="57" t="s">
        <v>231</v>
      </c>
      <c r="AJ16" s="57" t="s">
        <v>65</v>
      </c>
      <c r="AK16" s="57" t="s">
        <v>146</v>
      </c>
      <c r="AL16" s="58" t="s">
        <v>87</v>
      </c>
      <c r="AN16" s="46" t="s">
        <v>225</v>
      </c>
      <c r="AO16" s="47" t="s">
        <v>276</v>
      </c>
      <c r="AP16" s="48">
        <f>L2+(8*L4)</f>
        <v>9</v>
      </c>
    </row>
    <row r="17" spans="1:42" x14ac:dyDescent="0.2">
      <c r="A17" s="1">
        <v>11</v>
      </c>
      <c r="B17" s="8">
        <v>233</v>
      </c>
      <c r="C17" s="9">
        <v>115</v>
      </c>
      <c r="D17" s="9">
        <v>196</v>
      </c>
      <c r="E17" s="9">
        <v>90</v>
      </c>
      <c r="F17" s="9">
        <v>34</v>
      </c>
      <c r="G17" s="9">
        <v>188</v>
      </c>
      <c r="H17" s="9">
        <v>11</v>
      </c>
      <c r="I17" s="9">
        <v>145</v>
      </c>
      <c r="J17" s="9">
        <v>112</v>
      </c>
      <c r="K17" s="9">
        <v>246</v>
      </c>
      <c r="L17" s="9">
        <v>69</v>
      </c>
      <c r="M17" s="9">
        <v>223</v>
      </c>
      <c r="N17" s="9">
        <v>167</v>
      </c>
      <c r="O17" s="9">
        <v>61</v>
      </c>
      <c r="P17" s="9">
        <v>142</v>
      </c>
      <c r="Q17" s="10">
        <v>24</v>
      </c>
      <c r="R17" s="2">
        <f t="shared" si="1"/>
        <v>2056</v>
      </c>
      <c r="S17" s="2">
        <f t="shared" si="2"/>
        <v>351576</v>
      </c>
      <c r="T17" s="2">
        <f t="shared" si="0"/>
        <v>67634176</v>
      </c>
      <c r="V17" s="1">
        <v>11</v>
      </c>
      <c r="W17" s="186" t="s">
        <v>170</v>
      </c>
      <c r="X17" s="57" t="s">
        <v>127</v>
      </c>
      <c r="Y17" s="72" t="s">
        <v>207</v>
      </c>
      <c r="Z17" s="57" t="s">
        <v>26</v>
      </c>
      <c r="AA17" s="157" t="s">
        <v>64</v>
      </c>
      <c r="AB17" s="57" t="s">
        <v>232</v>
      </c>
      <c r="AC17" s="74" t="s">
        <v>88</v>
      </c>
      <c r="AD17" s="57" t="s">
        <v>145</v>
      </c>
      <c r="AE17" s="57" t="s">
        <v>120</v>
      </c>
      <c r="AF17" s="57" t="s">
        <v>177</v>
      </c>
      <c r="AG17" s="182" t="s">
        <v>33</v>
      </c>
      <c r="AH17" s="57" t="s">
        <v>201</v>
      </c>
      <c r="AI17" s="57" t="s">
        <v>239</v>
      </c>
      <c r="AJ17" s="57" t="s">
        <v>57</v>
      </c>
      <c r="AK17" s="57" t="s">
        <v>138</v>
      </c>
      <c r="AL17" s="58" t="s">
        <v>95</v>
      </c>
      <c r="AN17" s="46" t="s">
        <v>61</v>
      </c>
      <c r="AO17" s="47" t="s">
        <v>276</v>
      </c>
      <c r="AP17" s="48">
        <f>L2+(9*L4)</f>
        <v>10</v>
      </c>
    </row>
    <row r="18" spans="1:42" x14ac:dyDescent="0.2">
      <c r="A18" s="1">
        <v>12</v>
      </c>
      <c r="B18" s="8">
        <v>245</v>
      </c>
      <c r="C18" s="9">
        <v>111</v>
      </c>
      <c r="D18" s="9">
        <v>224</v>
      </c>
      <c r="E18" s="9">
        <v>70</v>
      </c>
      <c r="F18" s="9">
        <v>62</v>
      </c>
      <c r="G18" s="9">
        <v>168</v>
      </c>
      <c r="H18" s="9">
        <v>23</v>
      </c>
      <c r="I18" s="9">
        <v>141</v>
      </c>
      <c r="J18" s="9">
        <v>116</v>
      </c>
      <c r="K18" s="9">
        <v>234</v>
      </c>
      <c r="L18" s="9">
        <v>89</v>
      </c>
      <c r="M18" s="9">
        <v>195</v>
      </c>
      <c r="N18" s="9">
        <v>187</v>
      </c>
      <c r="O18" s="9">
        <v>33</v>
      </c>
      <c r="P18" s="9">
        <v>146</v>
      </c>
      <c r="Q18" s="10">
        <v>12</v>
      </c>
      <c r="R18" s="2">
        <f t="shared" si="1"/>
        <v>2056</v>
      </c>
      <c r="S18" s="2">
        <f t="shared" si="2"/>
        <v>351576</v>
      </c>
      <c r="T18" s="2">
        <f t="shared" si="0"/>
        <v>67634176</v>
      </c>
      <c r="V18" s="1">
        <v>12</v>
      </c>
      <c r="W18" s="56" t="s">
        <v>75</v>
      </c>
      <c r="X18" s="174" t="s">
        <v>159</v>
      </c>
      <c r="Y18" s="57" t="s">
        <v>50</v>
      </c>
      <c r="Z18" s="72" t="s">
        <v>246</v>
      </c>
      <c r="AA18" s="57" t="s">
        <v>221</v>
      </c>
      <c r="AB18" s="157" t="s">
        <v>12</v>
      </c>
      <c r="AC18" s="57" t="s">
        <v>183</v>
      </c>
      <c r="AD18" s="74" t="s">
        <v>113</v>
      </c>
      <c r="AE18" s="57" t="s">
        <v>152</v>
      </c>
      <c r="AF18" s="57" t="s">
        <v>81</v>
      </c>
      <c r="AG18" s="57" t="s">
        <v>253</v>
      </c>
      <c r="AH18" s="182" t="s">
        <v>43</v>
      </c>
      <c r="AI18" s="57" t="s">
        <v>19</v>
      </c>
      <c r="AJ18" s="57" t="s">
        <v>214</v>
      </c>
      <c r="AK18" s="57" t="s">
        <v>106</v>
      </c>
      <c r="AL18" s="58" t="s">
        <v>190</v>
      </c>
      <c r="AN18" s="46" t="s">
        <v>88</v>
      </c>
      <c r="AO18" s="47" t="s">
        <v>276</v>
      </c>
      <c r="AP18" s="48">
        <f>L2+(10*L4)</f>
        <v>11</v>
      </c>
    </row>
    <row r="19" spans="1:42" x14ac:dyDescent="0.2">
      <c r="A19" s="1">
        <v>13</v>
      </c>
      <c r="B19" s="8">
        <v>199</v>
      </c>
      <c r="C19" s="9">
        <v>93</v>
      </c>
      <c r="D19" s="9">
        <v>238</v>
      </c>
      <c r="E19" s="9">
        <v>120</v>
      </c>
      <c r="F19" s="9">
        <v>16</v>
      </c>
      <c r="G19" s="9">
        <v>150</v>
      </c>
      <c r="H19" s="9">
        <v>37</v>
      </c>
      <c r="I19" s="9">
        <v>191</v>
      </c>
      <c r="J19" s="9">
        <v>66</v>
      </c>
      <c r="K19" s="9">
        <v>220</v>
      </c>
      <c r="L19" s="9">
        <v>107</v>
      </c>
      <c r="M19" s="9">
        <v>241</v>
      </c>
      <c r="N19" s="9">
        <v>137</v>
      </c>
      <c r="O19" s="9">
        <v>19</v>
      </c>
      <c r="P19" s="9">
        <v>164</v>
      </c>
      <c r="Q19" s="10">
        <v>58</v>
      </c>
      <c r="R19" s="2">
        <f t="shared" si="1"/>
        <v>2056</v>
      </c>
      <c r="S19" s="2">
        <f t="shared" si="2"/>
        <v>351576</v>
      </c>
      <c r="T19" s="2">
        <f t="shared" si="0"/>
        <v>67634176</v>
      </c>
      <c r="V19" s="1">
        <v>13</v>
      </c>
      <c r="W19" s="82" t="s">
        <v>147</v>
      </c>
      <c r="X19" s="57" t="s">
        <v>86</v>
      </c>
      <c r="Y19" s="157" t="s">
        <v>234</v>
      </c>
      <c r="Z19" s="57" t="s">
        <v>62</v>
      </c>
      <c r="AA19" s="72" t="s">
        <v>24</v>
      </c>
      <c r="AB19" s="57" t="s">
        <v>209</v>
      </c>
      <c r="AC19" s="174" t="s">
        <v>125</v>
      </c>
      <c r="AD19" s="57" t="s">
        <v>172</v>
      </c>
      <c r="AE19" s="57" t="s">
        <v>93</v>
      </c>
      <c r="AF19" s="57" t="s">
        <v>140</v>
      </c>
      <c r="AG19" s="57" t="s">
        <v>55</v>
      </c>
      <c r="AH19" s="57" t="s">
        <v>241</v>
      </c>
      <c r="AI19" s="182" t="s">
        <v>203</v>
      </c>
      <c r="AJ19" s="57" t="s">
        <v>31</v>
      </c>
      <c r="AK19" s="57" t="s">
        <v>179</v>
      </c>
      <c r="AL19" s="58" t="s">
        <v>118</v>
      </c>
      <c r="AN19" s="46" t="s">
        <v>190</v>
      </c>
      <c r="AO19" s="47" t="s">
        <v>276</v>
      </c>
      <c r="AP19" s="48">
        <f>L2+(11*L4)</f>
        <v>12</v>
      </c>
    </row>
    <row r="20" spans="1:42" x14ac:dyDescent="0.2">
      <c r="A20" s="1">
        <v>14</v>
      </c>
      <c r="B20" s="8">
        <v>219</v>
      </c>
      <c r="C20" s="9">
        <v>65</v>
      </c>
      <c r="D20" s="9">
        <v>242</v>
      </c>
      <c r="E20" s="9">
        <v>108</v>
      </c>
      <c r="F20" s="9">
        <v>20</v>
      </c>
      <c r="G20" s="9">
        <v>138</v>
      </c>
      <c r="H20" s="9">
        <v>57</v>
      </c>
      <c r="I20" s="9">
        <v>163</v>
      </c>
      <c r="J20" s="9">
        <v>94</v>
      </c>
      <c r="K20" s="9">
        <v>200</v>
      </c>
      <c r="L20" s="9">
        <v>119</v>
      </c>
      <c r="M20" s="9">
        <v>237</v>
      </c>
      <c r="N20" s="9">
        <v>149</v>
      </c>
      <c r="O20" s="9">
        <v>15</v>
      </c>
      <c r="P20" s="9">
        <v>192</v>
      </c>
      <c r="Q20" s="10">
        <v>38</v>
      </c>
      <c r="R20" s="2">
        <f t="shared" si="1"/>
        <v>2056</v>
      </c>
      <c r="S20" s="2">
        <f t="shared" si="2"/>
        <v>351576</v>
      </c>
      <c r="T20" s="2">
        <f t="shared" si="0"/>
        <v>67634176</v>
      </c>
      <c r="V20" s="1">
        <v>14</v>
      </c>
      <c r="W20" s="56" t="s">
        <v>115</v>
      </c>
      <c r="X20" s="74" t="s">
        <v>181</v>
      </c>
      <c r="Y20" s="57" t="s">
        <v>14</v>
      </c>
      <c r="Z20" s="157" t="s">
        <v>219</v>
      </c>
      <c r="AA20" s="57" t="s">
        <v>244</v>
      </c>
      <c r="AB20" s="72" t="s">
        <v>52</v>
      </c>
      <c r="AC20" s="57" t="s">
        <v>157</v>
      </c>
      <c r="AD20" s="174" t="s">
        <v>76</v>
      </c>
      <c r="AE20" s="57" t="s">
        <v>188</v>
      </c>
      <c r="AF20" s="57" t="s">
        <v>108</v>
      </c>
      <c r="AG20" s="57" t="s">
        <v>212</v>
      </c>
      <c r="AH20" s="57" t="s">
        <v>21</v>
      </c>
      <c r="AI20" s="57" t="s">
        <v>45</v>
      </c>
      <c r="AJ20" s="182" t="s">
        <v>251</v>
      </c>
      <c r="AK20" s="57" t="s">
        <v>83</v>
      </c>
      <c r="AL20" s="58" t="s">
        <v>150</v>
      </c>
      <c r="AN20" s="46" t="s">
        <v>122</v>
      </c>
      <c r="AO20" s="47" t="s">
        <v>276</v>
      </c>
      <c r="AP20" s="48">
        <f>L2+(12*L4)</f>
        <v>13</v>
      </c>
    </row>
    <row r="21" spans="1:42" x14ac:dyDescent="0.2">
      <c r="A21" s="1">
        <v>15</v>
      </c>
      <c r="B21" s="8">
        <v>86</v>
      </c>
      <c r="C21" s="9">
        <v>208</v>
      </c>
      <c r="D21" s="9">
        <v>127</v>
      </c>
      <c r="E21" s="9">
        <v>229</v>
      </c>
      <c r="F21" s="9">
        <v>157</v>
      </c>
      <c r="G21" s="9">
        <v>7</v>
      </c>
      <c r="H21" s="9">
        <v>184</v>
      </c>
      <c r="I21" s="9">
        <v>46</v>
      </c>
      <c r="J21" s="9">
        <v>211</v>
      </c>
      <c r="K21" s="9">
        <v>73</v>
      </c>
      <c r="L21" s="9">
        <v>250</v>
      </c>
      <c r="M21" s="9">
        <v>100</v>
      </c>
      <c r="N21" s="9">
        <v>28</v>
      </c>
      <c r="O21" s="9">
        <v>130</v>
      </c>
      <c r="P21" s="9">
        <v>49</v>
      </c>
      <c r="Q21" s="10">
        <v>171</v>
      </c>
      <c r="R21" s="2">
        <f t="shared" si="1"/>
        <v>2056</v>
      </c>
      <c r="S21" s="2">
        <f>SUMSQ(B21:Q21)</f>
        <v>351576</v>
      </c>
      <c r="T21" s="2">
        <f t="shared" si="0"/>
        <v>67634176</v>
      </c>
      <c r="V21" s="1">
        <v>15</v>
      </c>
      <c r="W21" s="161" t="s">
        <v>107</v>
      </c>
      <c r="X21" s="57" t="s">
        <v>189</v>
      </c>
      <c r="Y21" s="74" t="s">
        <v>22</v>
      </c>
      <c r="Z21" s="57" t="s">
        <v>211</v>
      </c>
      <c r="AA21" s="174" t="s">
        <v>252</v>
      </c>
      <c r="AB21" s="57" t="s">
        <v>44</v>
      </c>
      <c r="AC21" s="72" t="s">
        <v>149</v>
      </c>
      <c r="AD21" s="57" t="s">
        <v>84</v>
      </c>
      <c r="AE21" s="57" t="s">
        <v>180</v>
      </c>
      <c r="AF21" s="57" t="s">
        <v>116</v>
      </c>
      <c r="AG21" s="57" t="s">
        <v>220</v>
      </c>
      <c r="AH21" s="57" t="s">
        <v>13</v>
      </c>
      <c r="AI21" s="57" t="s">
        <v>53</v>
      </c>
      <c r="AJ21" s="57" t="s">
        <v>243</v>
      </c>
      <c r="AK21" s="182" t="s">
        <v>3</v>
      </c>
      <c r="AL21" s="58" t="s">
        <v>158</v>
      </c>
      <c r="AN21" s="46" t="s">
        <v>161</v>
      </c>
      <c r="AO21" s="47" t="s">
        <v>276</v>
      </c>
      <c r="AP21" s="48">
        <f>L2+(13*L4)</f>
        <v>14</v>
      </c>
    </row>
    <row r="22" spans="1:42" x14ac:dyDescent="0.2">
      <c r="A22" s="1">
        <v>16</v>
      </c>
      <c r="B22" s="11">
        <v>74</v>
      </c>
      <c r="C22" s="12">
        <v>212</v>
      </c>
      <c r="D22" s="12">
        <v>99</v>
      </c>
      <c r="E22" s="12">
        <v>249</v>
      </c>
      <c r="F22" s="12">
        <v>129</v>
      </c>
      <c r="G22" s="12">
        <v>27</v>
      </c>
      <c r="H22" s="12">
        <v>172</v>
      </c>
      <c r="I22" s="12">
        <v>50</v>
      </c>
      <c r="J22" s="12">
        <v>207</v>
      </c>
      <c r="K22" s="12">
        <v>85</v>
      </c>
      <c r="L22" s="12">
        <v>230</v>
      </c>
      <c r="M22" s="12">
        <v>128</v>
      </c>
      <c r="N22" s="12">
        <v>8</v>
      </c>
      <c r="O22" s="12">
        <v>158</v>
      </c>
      <c r="P22" s="12">
        <v>45</v>
      </c>
      <c r="Q22" s="13">
        <v>183</v>
      </c>
      <c r="R22" s="2">
        <f t="shared" si="1"/>
        <v>2056</v>
      </c>
      <c r="S22" s="2">
        <f t="shared" si="2"/>
        <v>351576</v>
      </c>
      <c r="T22" s="2">
        <f t="shared" si="0"/>
        <v>67634176</v>
      </c>
      <c r="V22" s="1">
        <v>16</v>
      </c>
      <c r="W22" s="59" t="s">
        <v>139</v>
      </c>
      <c r="X22" s="162" t="s">
        <v>94</v>
      </c>
      <c r="Y22" s="60" t="s">
        <v>242</v>
      </c>
      <c r="Z22" s="85" t="s">
        <v>54</v>
      </c>
      <c r="AA22" s="60" t="s">
        <v>32</v>
      </c>
      <c r="AB22" s="187" t="s">
        <v>202</v>
      </c>
      <c r="AC22" s="60" t="s">
        <v>117</v>
      </c>
      <c r="AD22" s="87" t="s">
        <v>4</v>
      </c>
      <c r="AE22" s="60" t="s">
        <v>85</v>
      </c>
      <c r="AF22" s="60" t="s">
        <v>148</v>
      </c>
      <c r="AG22" s="60" t="s">
        <v>63</v>
      </c>
      <c r="AH22" s="60" t="s">
        <v>233</v>
      </c>
      <c r="AI22" s="60" t="s">
        <v>210</v>
      </c>
      <c r="AJ22" s="60" t="s">
        <v>23</v>
      </c>
      <c r="AK22" s="60" t="s">
        <v>171</v>
      </c>
      <c r="AL22" s="188" t="s">
        <v>126</v>
      </c>
      <c r="AN22" s="46" t="s">
        <v>251</v>
      </c>
      <c r="AO22" s="47" t="s">
        <v>276</v>
      </c>
      <c r="AP22" s="48">
        <f>L2+(14*L4)</f>
        <v>15</v>
      </c>
    </row>
    <row r="23" spans="1:42" x14ac:dyDescent="0.2">
      <c r="A23" s="3" t="s">
        <v>0</v>
      </c>
      <c r="B23" s="2">
        <f>SUM(B7:B22)</f>
        <v>2056</v>
      </c>
      <c r="C23" s="2">
        <f t="shared" ref="C23:Q23" si="3">SUM(C7:C22)</f>
        <v>2056</v>
      </c>
      <c r="D23" s="2">
        <f t="shared" si="3"/>
        <v>2056</v>
      </c>
      <c r="E23" s="2">
        <f t="shared" si="3"/>
        <v>2056</v>
      </c>
      <c r="F23" s="2">
        <f t="shared" si="3"/>
        <v>2056</v>
      </c>
      <c r="G23" s="2">
        <f t="shared" si="3"/>
        <v>2056</v>
      </c>
      <c r="H23" s="2">
        <f t="shared" si="3"/>
        <v>2056</v>
      </c>
      <c r="I23" s="2">
        <f t="shared" si="3"/>
        <v>2056</v>
      </c>
      <c r="J23" s="2">
        <f t="shared" si="3"/>
        <v>2056</v>
      </c>
      <c r="K23" s="2">
        <f t="shared" si="3"/>
        <v>2056</v>
      </c>
      <c r="L23" s="2">
        <f t="shared" si="3"/>
        <v>2056</v>
      </c>
      <c r="M23" s="2">
        <f t="shared" si="3"/>
        <v>2056</v>
      </c>
      <c r="N23" s="2">
        <f t="shared" si="3"/>
        <v>2056</v>
      </c>
      <c r="O23" s="2">
        <f t="shared" si="3"/>
        <v>2056</v>
      </c>
      <c r="P23" s="2">
        <f t="shared" si="3"/>
        <v>2056</v>
      </c>
      <c r="Q23" s="2">
        <f t="shared" si="3"/>
        <v>2056</v>
      </c>
      <c r="AN23" s="46" t="s">
        <v>24</v>
      </c>
      <c r="AO23" s="47" t="s">
        <v>276</v>
      </c>
      <c r="AP23" s="48">
        <f>L2+(15*L4)</f>
        <v>16</v>
      </c>
    </row>
    <row r="24" spans="1:42" x14ac:dyDescent="0.2">
      <c r="A24" s="3" t="s">
        <v>1</v>
      </c>
      <c r="B24" s="2">
        <f>SUMSQ(B7:B22)</f>
        <v>351576</v>
      </c>
      <c r="C24" s="2">
        <f t="shared" ref="C24:Q24" si="4">SUMSQ(C7:C22)</f>
        <v>351576</v>
      </c>
      <c r="D24" s="2">
        <f t="shared" si="4"/>
        <v>351576</v>
      </c>
      <c r="E24" s="2">
        <f t="shared" si="4"/>
        <v>351576</v>
      </c>
      <c r="F24" s="2">
        <f>SUMSQ(F7:F22)</f>
        <v>351576</v>
      </c>
      <c r="G24" s="2">
        <f t="shared" si="4"/>
        <v>351576</v>
      </c>
      <c r="H24" s="2">
        <f t="shared" si="4"/>
        <v>351576</v>
      </c>
      <c r="I24" s="2">
        <f t="shared" si="4"/>
        <v>351576</v>
      </c>
      <c r="J24" s="2">
        <f t="shared" si="4"/>
        <v>351576</v>
      </c>
      <c r="K24" s="2">
        <f t="shared" si="4"/>
        <v>351576</v>
      </c>
      <c r="L24" s="2">
        <f t="shared" si="4"/>
        <v>351576</v>
      </c>
      <c r="M24" s="2">
        <f t="shared" si="4"/>
        <v>351576</v>
      </c>
      <c r="N24" s="2">
        <f t="shared" si="4"/>
        <v>351576</v>
      </c>
      <c r="O24" s="2">
        <f t="shared" si="4"/>
        <v>351576</v>
      </c>
      <c r="P24" s="2">
        <f t="shared" si="4"/>
        <v>351576</v>
      </c>
      <c r="Q24" s="2">
        <f t="shared" si="4"/>
        <v>351576</v>
      </c>
      <c r="AN24" s="46" t="s">
        <v>154</v>
      </c>
      <c r="AO24" s="47" t="s">
        <v>276</v>
      </c>
      <c r="AP24" s="48">
        <f>L2+(16*L4)</f>
        <v>17</v>
      </c>
    </row>
    <row r="25" spans="1:42" x14ac:dyDescent="0.2">
      <c r="A25" s="3" t="s">
        <v>262</v>
      </c>
      <c r="B25" s="14">
        <f>SUMSQ(B7,C7,D7,E7,F7,G7,H7,I7,I8,H8,G8,F8,E8,D8,C8,B8)</f>
        <v>351576</v>
      </c>
      <c r="C25" s="14">
        <f>SUMSQ(J7,K7,L7,M7,N7,O7,P7,Q7,Q8,P8,O8,N8,M8,L8,K8,J8)</f>
        <v>351576</v>
      </c>
      <c r="D25" s="14">
        <f>SUMSQ(B9,C9,D9,E9,F9,G9,H9,I9,I10,H10,G10,F10,E10,D10,C10,B10)</f>
        <v>351576</v>
      </c>
      <c r="E25" s="14">
        <f>SUMSQ(J9,K9,L9,M9,N9,O9,P9,Q9,Q10,P10,O10,N10,M10,L10,K10,J10)</f>
        <v>351576</v>
      </c>
      <c r="F25" s="14">
        <f>SUMSQ(B11,C11,D11,E11,F11,G11,H11,I11,I12,H12,G12,F12,E12,D12,C12,B12)</f>
        <v>351576</v>
      </c>
      <c r="G25" s="14">
        <f>SUMSQ(J11,K11,L11,M11,N11,O11,P11,Q11,Q12,P12,O12,N12,M12,L12,K12,J12)</f>
        <v>351576</v>
      </c>
      <c r="H25" s="14">
        <f>SUMSQ(B13,C13,D13,E13,F13,G13,H13,I13,I14,H14,G14,F14,E14,D14,C14,B14)</f>
        <v>351576</v>
      </c>
      <c r="I25" s="14">
        <f>SUMSQ(J13,K13,L13,M13,N13,O13,P13,Q13,Q14,P14,O14,N14,M14,L14,K14,J14)</f>
        <v>351576</v>
      </c>
      <c r="J25" s="14">
        <f>SUMSQ(B15,C15,D15,E15,F15,G15,H15,I15,I16,H16,G16,F16,E16,D16,C16,B16)</f>
        <v>351576</v>
      </c>
      <c r="K25" s="14">
        <f>SUMSQ(J15,K15,L15,M15,N15,O15,P15,Q15,Q16,P16,O16,N16,M16,L16,K16,J16)</f>
        <v>351576</v>
      </c>
      <c r="L25" s="14">
        <f>SUMSQ(B17,C17,D17,E17,F17,G17,H17,I17,I18,H18,G18,F18,E18,D18,C18,B18)</f>
        <v>351576</v>
      </c>
      <c r="M25" s="14">
        <f>SUMSQ(J17,K17,L17,M17,N17,O17,P17,Q17,Q18,P18,O18,N18,M18,L18,K18,J18)</f>
        <v>351576</v>
      </c>
      <c r="N25" s="14">
        <f>SUMSQ(B19,C19,D19,E19,F19,G19,H19,I19,I20,H20,G20,F20,E20,D20,C20,B20)</f>
        <v>351576</v>
      </c>
      <c r="O25" s="14">
        <f>SUMSQ(J19,K19,L19,M19,N19,O19,P19,Q19,Q20,P20,O20,N20,M20,L20,K20,J20)</f>
        <v>351576</v>
      </c>
      <c r="P25" s="14">
        <f>SUMSQ(B21,C21,D21,E21,F21,G21,H21,I21,I22,H22,G22,F22,E22,D22,C22,B22)</f>
        <v>351576</v>
      </c>
      <c r="Q25" s="14">
        <f>SUMSQ(J21,K21,L21,M21,N21,O21,P21,Q21,Q22,P22,O22,N22,M22,L22,K22,J22)</f>
        <v>351576</v>
      </c>
      <c r="V25" s="3" t="s">
        <v>3</v>
      </c>
      <c r="W25" s="173" t="s">
        <v>235</v>
      </c>
      <c r="X25" s="173" t="s">
        <v>218</v>
      </c>
      <c r="Y25" s="173" t="s">
        <v>110</v>
      </c>
      <c r="Z25" s="173" t="s">
        <v>91</v>
      </c>
      <c r="AA25" s="173" t="s">
        <v>184</v>
      </c>
      <c r="AB25" s="173" t="s">
        <v>144</v>
      </c>
      <c r="AC25" s="173" t="s">
        <v>59</v>
      </c>
      <c r="AD25" s="173" t="s">
        <v>17</v>
      </c>
      <c r="AE25" s="173" t="s">
        <v>160</v>
      </c>
      <c r="AF25" s="173" t="s">
        <v>169</v>
      </c>
      <c r="AG25" s="173" t="s">
        <v>33</v>
      </c>
      <c r="AH25" s="173" t="s">
        <v>43</v>
      </c>
      <c r="AI25" s="173" t="s">
        <v>203</v>
      </c>
      <c r="AJ25" s="173" t="s">
        <v>251</v>
      </c>
      <c r="AK25" s="173" t="s">
        <v>3</v>
      </c>
      <c r="AL25" s="173" t="s">
        <v>126</v>
      </c>
      <c r="AN25" s="46" t="s">
        <v>129</v>
      </c>
      <c r="AO25" s="47" t="s">
        <v>276</v>
      </c>
      <c r="AP25" s="48">
        <f>L2+(17*L4)</f>
        <v>18</v>
      </c>
    </row>
    <row r="26" spans="1:42" x14ac:dyDescent="0.2">
      <c r="A26" s="3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V26" s="3" t="s">
        <v>4</v>
      </c>
      <c r="W26" s="173" t="s">
        <v>139</v>
      </c>
      <c r="X26" s="173" t="s">
        <v>189</v>
      </c>
      <c r="Y26" s="173" t="s">
        <v>14</v>
      </c>
      <c r="Z26" s="173" t="s">
        <v>62</v>
      </c>
      <c r="AA26" s="173" t="s">
        <v>221</v>
      </c>
      <c r="AB26" s="173" t="s">
        <v>232</v>
      </c>
      <c r="AC26" s="173" t="s">
        <v>96</v>
      </c>
      <c r="AD26" s="173" t="s">
        <v>105</v>
      </c>
      <c r="AE26" s="173" t="s">
        <v>248</v>
      </c>
      <c r="AF26" s="173" t="s">
        <v>206</v>
      </c>
      <c r="AG26" s="173" t="s">
        <v>121</v>
      </c>
      <c r="AH26" s="173" t="s">
        <v>80</v>
      </c>
      <c r="AI26" s="173" t="s">
        <v>174</v>
      </c>
      <c r="AJ26" s="173" t="s">
        <v>155</v>
      </c>
      <c r="AK26" s="173" t="s">
        <v>46</v>
      </c>
      <c r="AL26" s="173" t="s">
        <v>30</v>
      </c>
      <c r="AN26" s="46" t="s">
        <v>31</v>
      </c>
      <c r="AO26" s="47" t="s">
        <v>276</v>
      </c>
      <c r="AP26" s="48">
        <f>L2+(18*L4)</f>
        <v>19</v>
      </c>
    </row>
    <row r="27" spans="1:42" x14ac:dyDescent="0.2">
      <c r="A27" s="3" t="s">
        <v>3</v>
      </c>
      <c r="B27" s="15">
        <f>B7</f>
        <v>148</v>
      </c>
      <c r="C27" s="15">
        <f>C8</f>
        <v>22</v>
      </c>
      <c r="D27" s="15">
        <f>D9</f>
        <v>44</v>
      </c>
      <c r="E27" s="15">
        <f>E10</f>
        <v>174</v>
      </c>
      <c r="F27" s="15">
        <f>F11</f>
        <v>232</v>
      </c>
      <c r="G27" s="15">
        <f>G12</f>
        <v>98</v>
      </c>
      <c r="H27" s="15">
        <f>H13</f>
        <v>96</v>
      </c>
      <c r="I27" s="15">
        <f>I14</f>
        <v>218</v>
      </c>
      <c r="J27" s="15">
        <f>J15</f>
        <v>253</v>
      </c>
      <c r="K27" s="15">
        <f>K16</f>
        <v>123</v>
      </c>
      <c r="L27" s="15">
        <f>L17</f>
        <v>69</v>
      </c>
      <c r="M27" s="15">
        <f>M18</f>
        <v>195</v>
      </c>
      <c r="N27" s="15">
        <f>N19</f>
        <v>137</v>
      </c>
      <c r="O27" s="15">
        <f>O20</f>
        <v>15</v>
      </c>
      <c r="P27" s="15">
        <f>P21</f>
        <v>49</v>
      </c>
      <c r="Q27" s="16">
        <f>Q22</f>
        <v>183</v>
      </c>
      <c r="R27" s="2">
        <f>SUM(B27:Q27)</f>
        <v>2056</v>
      </c>
      <c r="S27" s="2">
        <f>SUMSQ(B27:Q27)</f>
        <v>351576</v>
      </c>
      <c r="AN27" s="46" t="s">
        <v>244</v>
      </c>
      <c r="AO27" s="47" t="s">
        <v>276</v>
      </c>
      <c r="AP27" s="48">
        <f>L2+(19*L4)</f>
        <v>20</v>
      </c>
    </row>
    <row r="28" spans="1:42" x14ac:dyDescent="0.2">
      <c r="A28" s="3" t="s">
        <v>4</v>
      </c>
      <c r="B28" s="15">
        <f>B22</f>
        <v>74</v>
      </c>
      <c r="C28" s="15">
        <f>C21</f>
        <v>208</v>
      </c>
      <c r="D28" s="15">
        <f>D20</f>
        <v>242</v>
      </c>
      <c r="E28" s="15">
        <f>E19</f>
        <v>120</v>
      </c>
      <c r="F28" s="15">
        <f>F18</f>
        <v>62</v>
      </c>
      <c r="G28" s="15">
        <f>G17</f>
        <v>188</v>
      </c>
      <c r="H28" s="15">
        <f>H16</f>
        <v>134</v>
      </c>
      <c r="I28" s="15">
        <f>I15</f>
        <v>4</v>
      </c>
      <c r="J28" s="15">
        <f>J14</f>
        <v>39</v>
      </c>
      <c r="K28" s="15">
        <f>K13</f>
        <v>161</v>
      </c>
      <c r="L28" s="15">
        <f>L12</f>
        <v>159</v>
      </c>
      <c r="M28" s="15">
        <f>M11</f>
        <v>25</v>
      </c>
      <c r="N28" s="15">
        <f>N10</f>
        <v>83</v>
      </c>
      <c r="O28" s="15">
        <f>O9</f>
        <v>213</v>
      </c>
      <c r="P28" s="15">
        <f>P8</f>
        <v>235</v>
      </c>
      <c r="Q28" s="16">
        <f>Q7</f>
        <v>109</v>
      </c>
      <c r="R28" s="2">
        <f>SUM(B28:Q28)</f>
        <v>2056</v>
      </c>
      <c r="S28" s="2">
        <f>SUMSQ(B28:Q28)</f>
        <v>351576</v>
      </c>
      <c r="AN28" s="46" t="s">
        <v>68</v>
      </c>
      <c r="AO28" s="47" t="s">
        <v>276</v>
      </c>
      <c r="AP28" s="48">
        <f>L2+(20*L4)</f>
        <v>21</v>
      </c>
    </row>
    <row r="29" spans="1:42" x14ac:dyDescent="0.2">
      <c r="A29" s="3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AN29" s="46" t="s">
        <v>218</v>
      </c>
      <c r="AO29" s="47" t="s">
        <v>276</v>
      </c>
      <c r="AP29" s="48">
        <f>L2+(21*L4)</f>
        <v>22</v>
      </c>
    </row>
    <row r="30" spans="1:42" x14ac:dyDescent="0.2">
      <c r="A30" s="3" t="s">
        <v>259</v>
      </c>
      <c r="B30" s="17"/>
      <c r="C30" s="15"/>
      <c r="D30" s="15"/>
      <c r="E30" s="15"/>
      <c r="F30" s="15"/>
      <c r="G30" s="15"/>
      <c r="H30" s="15"/>
      <c r="I30" s="62" t="s">
        <v>313</v>
      </c>
      <c r="J30" s="15"/>
      <c r="K30" s="15"/>
      <c r="L30" s="15"/>
      <c r="M30" s="15"/>
      <c r="N30" s="15"/>
      <c r="O30" s="15"/>
      <c r="P30" s="15"/>
      <c r="Q30" s="15"/>
      <c r="AD30" s="62" t="s">
        <v>307</v>
      </c>
      <c r="AN30" s="46" t="s">
        <v>183</v>
      </c>
      <c r="AO30" s="47" t="s">
        <v>276</v>
      </c>
      <c r="AP30" s="48">
        <f>L2+(22*L4)</f>
        <v>23</v>
      </c>
    </row>
    <row r="31" spans="1:42" x14ac:dyDescent="0.2">
      <c r="A31" s="1">
        <v>1</v>
      </c>
      <c r="B31" s="5">
        <v>157</v>
      </c>
      <c r="C31" s="6">
        <v>7</v>
      </c>
      <c r="D31" s="6">
        <v>184</v>
      </c>
      <c r="E31" s="6">
        <v>46</v>
      </c>
      <c r="F31" s="6">
        <v>86</v>
      </c>
      <c r="G31" s="6">
        <v>208</v>
      </c>
      <c r="H31" s="6">
        <v>127</v>
      </c>
      <c r="I31" s="6">
        <v>229</v>
      </c>
      <c r="J31" s="6">
        <v>28</v>
      </c>
      <c r="K31" s="6">
        <v>130</v>
      </c>
      <c r="L31" s="6">
        <v>49</v>
      </c>
      <c r="M31" s="6">
        <v>171</v>
      </c>
      <c r="N31" s="6">
        <v>211</v>
      </c>
      <c r="O31" s="6">
        <v>73</v>
      </c>
      <c r="P31" s="6">
        <v>250</v>
      </c>
      <c r="Q31" s="7">
        <v>100</v>
      </c>
      <c r="R31" s="2">
        <f>SUM(B31:Q31)</f>
        <v>2056</v>
      </c>
      <c r="S31" s="2">
        <f>SUMSQ(B31:Q31)</f>
        <v>351576</v>
      </c>
      <c r="T31" s="2">
        <f t="shared" ref="T31:T46" si="5">B31^3+C31^3+D31^3+E31^3+F31^3+G31^3+H31^3+I31^3+J31^3+K31^3+L31^3+M31^3+N31^3+O31^3+P31^3+Q31^3</f>
        <v>67634176</v>
      </c>
      <c r="V31" s="1">
        <v>1</v>
      </c>
      <c r="W31" s="183" t="s">
        <v>252</v>
      </c>
      <c r="X31" s="54" t="s">
        <v>44</v>
      </c>
      <c r="Y31" s="54" t="s">
        <v>149</v>
      </c>
      <c r="Z31" s="54" t="s">
        <v>84</v>
      </c>
      <c r="AA31" s="54" t="s">
        <v>107</v>
      </c>
      <c r="AB31" s="54" t="s">
        <v>189</v>
      </c>
      <c r="AC31" s="54" t="s">
        <v>22</v>
      </c>
      <c r="AD31" s="54" t="s">
        <v>211</v>
      </c>
      <c r="AE31" s="67" t="s">
        <v>53</v>
      </c>
      <c r="AF31" s="54" t="s">
        <v>243</v>
      </c>
      <c r="AG31" s="184" t="s">
        <v>3</v>
      </c>
      <c r="AH31" s="54" t="s">
        <v>158</v>
      </c>
      <c r="AI31" s="69" t="s">
        <v>180</v>
      </c>
      <c r="AJ31" s="54" t="s">
        <v>116</v>
      </c>
      <c r="AK31" s="159" t="s">
        <v>220</v>
      </c>
      <c r="AL31" s="55" t="s">
        <v>13</v>
      </c>
      <c r="AN31" s="46" t="s">
        <v>95</v>
      </c>
      <c r="AO31" s="47" t="s">
        <v>276</v>
      </c>
      <c r="AP31" s="48">
        <f>L2+(23*L4)</f>
        <v>24</v>
      </c>
    </row>
    <row r="32" spans="1:42" x14ac:dyDescent="0.2">
      <c r="A32" s="1">
        <v>2</v>
      </c>
      <c r="B32" s="8">
        <v>129</v>
      </c>
      <c r="C32" s="9">
        <v>27</v>
      </c>
      <c r="D32" s="9">
        <v>172</v>
      </c>
      <c r="E32" s="9">
        <v>50</v>
      </c>
      <c r="F32" s="9">
        <v>74</v>
      </c>
      <c r="G32" s="9">
        <v>212</v>
      </c>
      <c r="H32" s="9">
        <v>99</v>
      </c>
      <c r="I32" s="9">
        <v>249</v>
      </c>
      <c r="J32" s="9">
        <v>8</v>
      </c>
      <c r="K32" s="9">
        <v>158</v>
      </c>
      <c r="L32" s="9">
        <v>45</v>
      </c>
      <c r="M32" s="9">
        <v>183</v>
      </c>
      <c r="N32" s="9">
        <v>207</v>
      </c>
      <c r="O32" s="9">
        <v>85</v>
      </c>
      <c r="P32" s="9">
        <v>230</v>
      </c>
      <c r="Q32" s="10">
        <v>128</v>
      </c>
      <c r="R32" s="2">
        <f t="shared" ref="R32:R46" si="6">SUM(B32:Q32)</f>
        <v>2056</v>
      </c>
      <c r="S32" s="2">
        <f t="shared" ref="S32:S44" si="7">SUMSQ(B32:Q32)</f>
        <v>351576</v>
      </c>
      <c r="T32" s="2">
        <f t="shared" si="5"/>
        <v>67634176</v>
      </c>
      <c r="V32" s="1">
        <v>2</v>
      </c>
      <c r="W32" s="56" t="s">
        <v>32</v>
      </c>
      <c r="X32" s="182" t="s">
        <v>202</v>
      </c>
      <c r="Y32" s="57" t="s">
        <v>117</v>
      </c>
      <c r="Z32" s="57" t="s">
        <v>4</v>
      </c>
      <c r="AA32" s="57" t="s">
        <v>139</v>
      </c>
      <c r="AB32" s="57" t="s">
        <v>94</v>
      </c>
      <c r="AC32" s="57" t="s">
        <v>242</v>
      </c>
      <c r="AD32" s="57" t="s">
        <v>54</v>
      </c>
      <c r="AE32" s="57" t="s">
        <v>210</v>
      </c>
      <c r="AF32" s="72" t="s">
        <v>23</v>
      </c>
      <c r="AG32" s="57" t="s">
        <v>171</v>
      </c>
      <c r="AH32" s="174" t="s">
        <v>126</v>
      </c>
      <c r="AI32" s="57" t="s">
        <v>85</v>
      </c>
      <c r="AJ32" s="74" t="s">
        <v>148</v>
      </c>
      <c r="AK32" s="57" t="s">
        <v>63</v>
      </c>
      <c r="AL32" s="160" t="s">
        <v>233</v>
      </c>
      <c r="AN32" s="46" t="s">
        <v>80</v>
      </c>
      <c r="AO32" s="47" t="s">
        <v>276</v>
      </c>
      <c r="AP32" s="48">
        <f>L2+(24*L4)</f>
        <v>25</v>
      </c>
    </row>
    <row r="33" spans="1:42" x14ac:dyDescent="0.2">
      <c r="A33" s="1">
        <v>3</v>
      </c>
      <c r="B33" s="8">
        <v>16</v>
      </c>
      <c r="C33" s="9">
        <v>150</v>
      </c>
      <c r="D33" s="9">
        <v>37</v>
      </c>
      <c r="E33" s="9">
        <v>191</v>
      </c>
      <c r="F33" s="9">
        <v>199</v>
      </c>
      <c r="G33" s="9">
        <v>93</v>
      </c>
      <c r="H33" s="9">
        <v>238</v>
      </c>
      <c r="I33" s="9">
        <v>120</v>
      </c>
      <c r="J33" s="9">
        <v>137</v>
      </c>
      <c r="K33" s="9">
        <v>19</v>
      </c>
      <c r="L33" s="9">
        <v>164</v>
      </c>
      <c r="M33" s="9">
        <v>58</v>
      </c>
      <c r="N33" s="9">
        <v>66</v>
      </c>
      <c r="O33" s="9">
        <v>220</v>
      </c>
      <c r="P33" s="9">
        <v>107</v>
      </c>
      <c r="Q33" s="10">
        <v>241</v>
      </c>
      <c r="R33" s="2">
        <f t="shared" si="6"/>
        <v>2056</v>
      </c>
      <c r="S33" s="2">
        <f t="shared" si="7"/>
        <v>351576</v>
      </c>
      <c r="T33" s="2">
        <f t="shared" si="5"/>
        <v>67634176</v>
      </c>
      <c r="V33" s="1">
        <v>3</v>
      </c>
      <c r="W33" s="56" t="s">
        <v>24</v>
      </c>
      <c r="X33" s="57" t="s">
        <v>209</v>
      </c>
      <c r="Y33" s="182" t="s">
        <v>125</v>
      </c>
      <c r="Z33" s="57" t="s">
        <v>172</v>
      </c>
      <c r="AA33" s="57" t="s">
        <v>147</v>
      </c>
      <c r="AB33" s="57" t="s">
        <v>86</v>
      </c>
      <c r="AC33" s="57" t="s">
        <v>234</v>
      </c>
      <c r="AD33" s="57" t="s">
        <v>62</v>
      </c>
      <c r="AE33" s="174" t="s">
        <v>203</v>
      </c>
      <c r="AF33" s="57" t="s">
        <v>31</v>
      </c>
      <c r="AG33" s="72" t="s">
        <v>179</v>
      </c>
      <c r="AH33" s="57" t="s">
        <v>118</v>
      </c>
      <c r="AI33" s="157" t="s">
        <v>93</v>
      </c>
      <c r="AJ33" s="57" t="s">
        <v>140</v>
      </c>
      <c r="AK33" s="74" t="s">
        <v>55</v>
      </c>
      <c r="AL33" s="58" t="s">
        <v>241</v>
      </c>
      <c r="AN33" s="46" t="s">
        <v>167</v>
      </c>
      <c r="AO33" s="47" t="s">
        <v>276</v>
      </c>
      <c r="AP33" s="48">
        <f>L2+(25*L4)</f>
        <v>26</v>
      </c>
    </row>
    <row r="34" spans="1:42" x14ac:dyDescent="0.2">
      <c r="A34" s="1">
        <v>4</v>
      </c>
      <c r="B34" s="8">
        <v>20</v>
      </c>
      <c r="C34" s="9">
        <v>138</v>
      </c>
      <c r="D34" s="9">
        <v>57</v>
      </c>
      <c r="E34" s="9">
        <v>163</v>
      </c>
      <c r="F34" s="9">
        <v>219</v>
      </c>
      <c r="G34" s="9">
        <v>65</v>
      </c>
      <c r="H34" s="9">
        <v>242</v>
      </c>
      <c r="I34" s="9">
        <v>108</v>
      </c>
      <c r="J34" s="9">
        <v>149</v>
      </c>
      <c r="K34" s="9">
        <v>15</v>
      </c>
      <c r="L34" s="9">
        <v>192</v>
      </c>
      <c r="M34" s="9">
        <v>38</v>
      </c>
      <c r="N34" s="9">
        <v>94</v>
      </c>
      <c r="O34" s="9">
        <v>200</v>
      </c>
      <c r="P34" s="9">
        <v>119</v>
      </c>
      <c r="Q34" s="10">
        <v>237</v>
      </c>
      <c r="R34" s="2">
        <f t="shared" si="6"/>
        <v>2056</v>
      </c>
      <c r="S34" s="2">
        <f t="shared" si="7"/>
        <v>351576</v>
      </c>
      <c r="T34" s="2">
        <f t="shared" si="5"/>
        <v>67634176</v>
      </c>
      <c r="V34" s="1">
        <v>4</v>
      </c>
      <c r="W34" s="56" t="s">
        <v>244</v>
      </c>
      <c r="X34" s="57" t="s">
        <v>52</v>
      </c>
      <c r="Y34" s="57" t="s">
        <v>157</v>
      </c>
      <c r="Z34" s="182" t="s">
        <v>76</v>
      </c>
      <c r="AA34" s="57" t="s">
        <v>115</v>
      </c>
      <c r="AB34" s="57" t="s">
        <v>181</v>
      </c>
      <c r="AC34" s="57" t="s">
        <v>14</v>
      </c>
      <c r="AD34" s="57" t="s">
        <v>219</v>
      </c>
      <c r="AE34" s="57" t="s">
        <v>45</v>
      </c>
      <c r="AF34" s="174" t="s">
        <v>251</v>
      </c>
      <c r="AG34" s="57" t="s">
        <v>83</v>
      </c>
      <c r="AH34" s="72" t="s">
        <v>150</v>
      </c>
      <c r="AI34" s="57" t="s">
        <v>188</v>
      </c>
      <c r="AJ34" s="157" t="s">
        <v>108</v>
      </c>
      <c r="AK34" s="57" t="s">
        <v>212</v>
      </c>
      <c r="AL34" s="77" t="s">
        <v>21</v>
      </c>
      <c r="AN34" s="46" t="s">
        <v>202</v>
      </c>
      <c r="AO34" s="47" t="s">
        <v>276</v>
      </c>
      <c r="AP34" s="48">
        <f>L2+(26*L4)</f>
        <v>27</v>
      </c>
    </row>
    <row r="35" spans="1:42" x14ac:dyDescent="0.2">
      <c r="A35" s="1">
        <v>5</v>
      </c>
      <c r="B35" s="8">
        <v>34</v>
      </c>
      <c r="C35" s="9">
        <v>188</v>
      </c>
      <c r="D35" s="9">
        <v>11</v>
      </c>
      <c r="E35" s="9">
        <v>145</v>
      </c>
      <c r="F35" s="9">
        <v>233</v>
      </c>
      <c r="G35" s="9">
        <v>115</v>
      </c>
      <c r="H35" s="9">
        <v>196</v>
      </c>
      <c r="I35" s="9">
        <v>90</v>
      </c>
      <c r="J35" s="9">
        <v>167</v>
      </c>
      <c r="K35" s="9">
        <v>61</v>
      </c>
      <c r="L35" s="9">
        <v>142</v>
      </c>
      <c r="M35" s="9">
        <v>24</v>
      </c>
      <c r="N35" s="9">
        <v>112</v>
      </c>
      <c r="O35" s="9">
        <v>246</v>
      </c>
      <c r="P35" s="9">
        <v>69</v>
      </c>
      <c r="Q35" s="10">
        <v>223</v>
      </c>
      <c r="R35" s="2">
        <f t="shared" si="6"/>
        <v>2056</v>
      </c>
      <c r="S35" s="2">
        <f t="shared" si="7"/>
        <v>351576</v>
      </c>
      <c r="T35" s="2">
        <f t="shared" si="5"/>
        <v>67634176</v>
      </c>
      <c r="V35" s="1">
        <v>5</v>
      </c>
      <c r="W35" s="56" t="s">
        <v>64</v>
      </c>
      <c r="X35" s="57" t="s">
        <v>232</v>
      </c>
      <c r="Y35" s="57" t="s">
        <v>88</v>
      </c>
      <c r="Z35" s="57" t="s">
        <v>145</v>
      </c>
      <c r="AA35" s="182" t="s">
        <v>170</v>
      </c>
      <c r="AB35" s="57" t="s">
        <v>127</v>
      </c>
      <c r="AC35" s="57" t="s">
        <v>207</v>
      </c>
      <c r="AD35" s="57" t="s">
        <v>26</v>
      </c>
      <c r="AE35" s="74" t="s">
        <v>239</v>
      </c>
      <c r="AF35" s="57" t="s">
        <v>57</v>
      </c>
      <c r="AG35" s="157" t="s">
        <v>138</v>
      </c>
      <c r="AH35" s="57" t="s">
        <v>95</v>
      </c>
      <c r="AI35" s="72" t="s">
        <v>120</v>
      </c>
      <c r="AJ35" s="57" t="s">
        <v>177</v>
      </c>
      <c r="AK35" s="174" t="s">
        <v>33</v>
      </c>
      <c r="AL35" s="58" t="s">
        <v>201</v>
      </c>
      <c r="AN35" s="46" t="s">
        <v>53</v>
      </c>
      <c r="AO35" s="47" t="s">
        <v>276</v>
      </c>
      <c r="AP35" s="48">
        <f>L2+(27*L4)</f>
        <v>28</v>
      </c>
    </row>
    <row r="36" spans="1:42" x14ac:dyDescent="0.2">
      <c r="A36" s="1">
        <v>6</v>
      </c>
      <c r="B36" s="8">
        <v>62</v>
      </c>
      <c r="C36" s="9">
        <v>168</v>
      </c>
      <c r="D36" s="9">
        <v>23</v>
      </c>
      <c r="E36" s="9">
        <v>141</v>
      </c>
      <c r="F36" s="9">
        <v>245</v>
      </c>
      <c r="G36" s="9">
        <v>111</v>
      </c>
      <c r="H36" s="9">
        <v>224</v>
      </c>
      <c r="I36" s="9">
        <v>70</v>
      </c>
      <c r="J36" s="9">
        <v>187</v>
      </c>
      <c r="K36" s="9">
        <v>33</v>
      </c>
      <c r="L36" s="9">
        <v>146</v>
      </c>
      <c r="M36" s="9">
        <v>12</v>
      </c>
      <c r="N36" s="9">
        <v>116</v>
      </c>
      <c r="O36" s="9">
        <v>234</v>
      </c>
      <c r="P36" s="9">
        <v>89</v>
      </c>
      <c r="Q36" s="10">
        <v>195</v>
      </c>
      <c r="R36" s="2">
        <f t="shared" si="6"/>
        <v>2056</v>
      </c>
      <c r="S36" s="2">
        <f t="shared" si="7"/>
        <v>351576</v>
      </c>
      <c r="T36" s="2">
        <f t="shared" si="5"/>
        <v>67634176</v>
      </c>
      <c r="V36" s="1">
        <v>6</v>
      </c>
      <c r="W36" s="56" t="s">
        <v>221</v>
      </c>
      <c r="X36" s="57" t="s">
        <v>12</v>
      </c>
      <c r="Y36" s="57" t="s">
        <v>183</v>
      </c>
      <c r="Z36" s="57" t="s">
        <v>113</v>
      </c>
      <c r="AA36" s="57" t="s">
        <v>75</v>
      </c>
      <c r="AB36" s="182" t="s">
        <v>159</v>
      </c>
      <c r="AC36" s="57" t="s">
        <v>50</v>
      </c>
      <c r="AD36" s="57" t="s">
        <v>246</v>
      </c>
      <c r="AE36" s="57" t="s">
        <v>19</v>
      </c>
      <c r="AF36" s="74" t="s">
        <v>214</v>
      </c>
      <c r="AG36" s="57" t="s">
        <v>106</v>
      </c>
      <c r="AH36" s="157" t="s">
        <v>190</v>
      </c>
      <c r="AI36" s="57" t="s">
        <v>152</v>
      </c>
      <c r="AJ36" s="72" t="s">
        <v>81</v>
      </c>
      <c r="AK36" s="57" t="s">
        <v>253</v>
      </c>
      <c r="AL36" s="185" t="s">
        <v>43</v>
      </c>
      <c r="AN36" s="46" t="s">
        <v>227</v>
      </c>
      <c r="AO36" s="47" t="s">
        <v>276</v>
      </c>
      <c r="AP36" s="48">
        <f>L2+(28*L4)</f>
        <v>29</v>
      </c>
    </row>
    <row r="37" spans="1:42" x14ac:dyDescent="0.2">
      <c r="A37" s="1">
        <v>7</v>
      </c>
      <c r="B37" s="8">
        <v>179</v>
      </c>
      <c r="C37" s="9">
        <v>41</v>
      </c>
      <c r="D37" s="9">
        <v>154</v>
      </c>
      <c r="E37" s="9">
        <v>4</v>
      </c>
      <c r="F37" s="9">
        <v>124</v>
      </c>
      <c r="G37" s="9">
        <v>226</v>
      </c>
      <c r="H37" s="9">
        <v>81</v>
      </c>
      <c r="I37" s="9">
        <v>203</v>
      </c>
      <c r="J37" s="9">
        <v>54</v>
      </c>
      <c r="K37" s="9">
        <v>176</v>
      </c>
      <c r="L37" s="9">
        <v>31</v>
      </c>
      <c r="M37" s="9">
        <v>133</v>
      </c>
      <c r="N37" s="9">
        <v>253</v>
      </c>
      <c r="O37" s="9">
        <v>103</v>
      </c>
      <c r="P37" s="9">
        <v>216</v>
      </c>
      <c r="Q37" s="10">
        <v>78</v>
      </c>
      <c r="R37" s="2">
        <f t="shared" si="6"/>
        <v>2056</v>
      </c>
      <c r="S37" s="2">
        <f t="shared" si="7"/>
        <v>351576</v>
      </c>
      <c r="T37" s="2">
        <f t="shared" si="5"/>
        <v>67634176</v>
      </c>
      <c r="V37" s="1">
        <v>7</v>
      </c>
      <c r="W37" s="56" t="s">
        <v>213</v>
      </c>
      <c r="X37" s="57" t="s">
        <v>20</v>
      </c>
      <c r="Y37" s="57" t="s">
        <v>191</v>
      </c>
      <c r="Z37" s="57" t="s">
        <v>105</v>
      </c>
      <c r="AA37" s="57" t="s">
        <v>82</v>
      </c>
      <c r="AB37" s="57" t="s">
        <v>151</v>
      </c>
      <c r="AC37" s="182" t="s">
        <v>42</v>
      </c>
      <c r="AD37" s="57" t="s">
        <v>254</v>
      </c>
      <c r="AE37" s="157" t="s">
        <v>11</v>
      </c>
      <c r="AF37" s="57" t="s">
        <v>222</v>
      </c>
      <c r="AG37" s="74" t="s">
        <v>114</v>
      </c>
      <c r="AH37" s="57" t="s">
        <v>182</v>
      </c>
      <c r="AI37" s="174" t="s">
        <v>160</v>
      </c>
      <c r="AJ37" s="57" t="s">
        <v>74</v>
      </c>
      <c r="AK37" s="72" t="s">
        <v>245</v>
      </c>
      <c r="AL37" s="58" t="s">
        <v>51</v>
      </c>
      <c r="AN37" s="46" t="s">
        <v>16</v>
      </c>
      <c r="AO37" s="47" t="s">
        <v>276</v>
      </c>
      <c r="AP37" s="48">
        <f>L2+(29*L4)</f>
        <v>30</v>
      </c>
    </row>
    <row r="38" spans="1:42" x14ac:dyDescent="0.2">
      <c r="A38" s="1">
        <v>8</v>
      </c>
      <c r="B38" s="8">
        <v>175</v>
      </c>
      <c r="C38" s="9">
        <v>53</v>
      </c>
      <c r="D38" s="9">
        <v>134</v>
      </c>
      <c r="E38" s="9">
        <v>32</v>
      </c>
      <c r="F38" s="9">
        <v>104</v>
      </c>
      <c r="G38" s="9">
        <v>254</v>
      </c>
      <c r="H38" s="9">
        <v>77</v>
      </c>
      <c r="I38" s="9">
        <v>215</v>
      </c>
      <c r="J38" s="9">
        <v>42</v>
      </c>
      <c r="K38" s="9">
        <v>180</v>
      </c>
      <c r="L38" s="9">
        <v>3</v>
      </c>
      <c r="M38" s="9">
        <v>153</v>
      </c>
      <c r="N38" s="9">
        <v>225</v>
      </c>
      <c r="O38" s="9">
        <v>123</v>
      </c>
      <c r="P38" s="9">
        <v>204</v>
      </c>
      <c r="Q38" s="10">
        <v>82</v>
      </c>
      <c r="R38" s="2">
        <f t="shared" si="6"/>
        <v>2056</v>
      </c>
      <c r="S38" s="2">
        <f t="shared" si="7"/>
        <v>351576</v>
      </c>
      <c r="T38" s="2">
        <f t="shared" si="5"/>
        <v>67634176</v>
      </c>
      <c r="V38" s="1">
        <v>8</v>
      </c>
      <c r="W38" s="56" t="s">
        <v>56</v>
      </c>
      <c r="X38" s="57" t="s">
        <v>240</v>
      </c>
      <c r="Y38" s="57" t="s">
        <v>96</v>
      </c>
      <c r="Z38" s="57" t="s">
        <v>137</v>
      </c>
      <c r="AA38" s="57" t="s">
        <v>178</v>
      </c>
      <c r="AB38" s="57" t="s">
        <v>119</v>
      </c>
      <c r="AC38" s="57" t="s">
        <v>200</v>
      </c>
      <c r="AD38" s="182" t="s">
        <v>34</v>
      </c>
      <c r="AE38" s="57" t="s">
        <v>231</v>
      </c>
      <c r="AF38" s="157" t="s">
        <v>65</v>
      </c>
      <c r="AG38" s="57" t="s">
        <v>146</v>
      </c>
      <c r="AH38" s="74" t="s">
        <v>87</v>
      </c>
      <c r="AI38" s="57" t="s">
        <v>128</v>
      </c>
      <c r="AJ38" s="174" t="s">
        <v>169</v>
      </c>
      <c r="AK38" s="57" t="s">
        <v>25</v>
      </c>
      <c r="AL38" s="79" t="s">
        <v>208</v>
      </c>
      <c r="AN38" s="46" t="s">
        <v>114</v>
      </c>
      <c r="AO38" s="47" t="s">
        <v>276</v>
      </c>
      <c r="AP38" s="48">
        <f>L2+(30*L4)</f>
        <v>31</v>
      </c>
    </row>
    <row r="39" spans="1:42" x14ac:dyDescent="0.2">
      <c r="A39" s="1">
        <v>9</v>
      </c>
      <c r="B39" s="8">
        <v>117</v>
      </c>
      <c r="C39" s="9">
        <v>239</v>
      </c>
      <c r="D39" s="9">
        <v>96</v>
      </c>
      <c r="E39" s="9">
        <v>198</v>
      </c>
      <c r="F39" s="9">
        <v>190</v>
      </c>
      <c r="G39" s="9">
        <v>40</v>
      </c>
      <c r="H39" s="9">
        <v>151</v>
      </c>
      <c r="I39" s="9">
        <v>13</v>
      </c>
      <c r="J39" s="9">
        <v>244</v>
      </c>
      <c r="K39" s="9">
        <v>106</v>
      </c>
      <c r="L39" s="9">
        <v>217</v>
      </c>
      <c r="M39" s="9">
        <v>67</v>
      </c>
      <c r="N39" s="9">
        <v>59</v>
      </c>
      <c r="O39" s="9">
        <v>161</v>
      </c>
      <c r="P39" s="9">
        <v>18</v>
      </c>
      <c r="Q39" s="10">
        <v>140</v>
      </c>
      <c r="R39" s="2">
        <f t="shared" si="6"/>
        <v>2056</v>
      </c>
      <c r="S39" s="2">
        <f t="shared" si="7"/>
        <v>351576</v>
      </c>
      <c r="T39" s="2">
        <f t="shared" si="5"/>
        <v>67634176</v>
      </c>
      <c r="V39" s="1">
        <v>9</v>
      </c>
      <c r="W39" s="80" t="s">
        <v>97</v>
      </c>
      <c r="X39" s="57" t="s">
        <v>136</v>
      </c>
      <c r="Y39" s="174" t="s">
        <v>59</v>
      </c>
      <c r="Z39" s="57" t="s">
        <v>237</v>
      </c>
      <c r="AA39" s="74" t="s">
        <v>199</v>
      </c>
      <c r="AB39" s="57" t="s">
        <v>35</v>
      </c>
      <c r="AC39" s="157" t="s">
        <v>175</v>
      </c>
      <c r="AD39" s="57" t="s">
        <v>122</v>
      </c>
      <c r="AE39" s="182" t="s">
        <v>143</v>
      </c>
      <c r="AF39" s="57" t="s">
        <v>90</v>
      </c>
      <c r="AG39" s="57" t="s">
        <v>230</v>
      </c>
      <c r="AH39" s="57" t="s">
        <v>66</v>
      </c>
      <c r="AI39" s="57" t="s">
        <v>28</v>
      </c>
      <c r="AJ39" s="57" t="s">
        <v>206</v>
      </c>
      <c r="AK39" s="57" t="s">
        <v>129</v>
      </c>
      <c r="AL39" s="58" t="s">
        <v>168</v>
      </c>
      <c r="AN39" s="46" t="s">
        <v>137</v>
      </c>
      <c r="AO39" s="47" t="s">
        <v>276</v>
      </c>
      <c r="AP39" s="48">
        <f>L2+(31*L4)</f>
        <v>32</v>
      </c>
    </row>
    <row r="40" spans="1:42" x14ac:dyDescent="0.2">
      <c r="A40" s="1">
        <v>10</v>
      </c>
      <c r="B40" s="8">
        <v>105</v>
      </c>
      <c r="C40" s="9">
        <v>243</v>
      </c>
      <c r="D40" s="9">
        <v>68</v>
      </c>
      <c r="E40" s="9">
        <v>218</v>
      </c>
      <c r="F40" s="9">
        <v>162</v>
      </c>
      <c r="G40" s="9">
        <v>60</v>
      </c>
      <c r="H40" s="9">
        <v>139</v>
      </c>
      <c r="I40" s="9">
        <v>17</v>
      </c>
      <c r="J40" s="9">
        <v>240</v>
      </c>
      <c r="K40" s="9">
        <v>118</v>
      </c>
      <c r="L40" s="9">
        <v>197</v>
      </c>
      <c r="M40" s="9">
        <v>95</v>
      </c>
      <c r="N40" s="9">
        <v>39</v>
      </c>
      <c r="O40" s="9">
        <v>189</v>
      </c>
      <c r="P40" s="9">
        <v>14</v>
      </c>
      <c r="Q40" s="10">
        <v>152</v>
      </c>
      <c r="R40" s="2">
        <f t="shared" si="6"/>
        <v>2056</v>
      </c>
      <c r="S40" s="2">
        <f t="shared" si="7"/>
        <v>351576</v>
      </c>
      <c r="T40" s="2">
        <f t="shared" si="5"/>
        <v>67634176</v>
      </c>
      <c r="V40" s="1">
        <v>10</v>
      </c>
      <c r="W40" s="56" t="s">
        <v>192</v>
      </c>
      <c r="X40" s="72" t="s">
        <v>104</v>
      </c>
      <c r="Y40" s="57" t="s">
        <v>216</v>
      </c>
      <c r="Z40" s="174" t="s">
        <v>17</v>
      </c>
      <c r="AA40" s="57" t="s">
        <v>41</v>
      </c>
      <c r="AB40" s="74" t="s">
        <v>255</v>
      </c>
      <c r="AC40" s="57" t="s">
        <v>79</v>
      </c>
      <c r="AD40" s="157" t="s">
        <v>154</v>
      </c>
      <c r="AE40" s="57" t="s">
        <v>111</v>
      </c>
      <c r="AF40" s="182" t="s">
        <v>185</v>
      </c>
      <c r="AG40" s="57" t="s">
        <v>10</v>
      </c>
      <c r="AH40" s="57" t="s">
        <v>223</v>
      </c>
      <c r="AI40" s="57" t="s">
        <v>248</v>
      </c>
      <c r="AJ40" s="57" t="s">
        <v>48</v>
      </c>
      <c r="AK40" s="57" t="s">
        <v>161</v>
      </c>
      <c r="AL40" s="58" t="s">
        <v>73</v>
      </c>
      <c r="AN40" s="46" t="s">
        <v>214</v>
      </c>
      <c r="AO40" s="47" t="s">
        <v>276</v>
      </c>
      <c r="AP40" s="48">
        <f>L2+(32*L4)</f>
        <v>33</v>
      </c>
    </row>
    <row r="41" spans="1:42" x14ac:dyDescent="0.2">
      <c r="A41" s="1">
        <v>11</v>
      </c>
      <c r="B41" s="8">
        <v>232</v>
      </c>
      <c r="C41" s="9">
        <v>126</v>
      </c>
      <c r="D41" s="9">
        <v>205</v>
      </c>
      <c r="E41" s="9">
        <v>87</v>
      </c>
      <c r="F41" s="9">
        <v>47</v>
      </c>
      <c r="G41" s="9">
        <v>181</v>
      </c>
      <c r="H41" s="9">
        <v>6</v>
      </c>
      <c r="I41" s="9">
        <v>160</v>
      </c>
      <c r="J41" s="9">
        <v>97</v>
      </c>
      <c r="K41" s="9">
        <v>251</v>
      </c>
      <c r="L41" s="9">
        <v>76</v>
      </c>
      <c r="M41" s="9">
        <v>210</v>
      </c>
      <c r="N41" s="9">
        <v>170</v>
      </c>
      <c r="O41" s="9">
        <v>52</v>
      </c>
      <c r="P41" s="9">
        <v>131</v>
      </c>
      <c r="Q41" s="10">
        <v>25</v>
      </c>
      <c r="R41" s="2">
        <f t="shared" si="6"/>
        <v>2056</v>
      </c>
      <c r="S41" s="2">
        <f t="shared" si="7"/>
        <v>351576</v>
      </c>
      <c r="T41" s="2">
        <f t="shared" si="5"/>
        <v>67634176</v>
      </c>
      <c r="V41" s="1">
        <v>11</v>
      </c>
      <c r="W41" s="186" t="s">
        <v>184</v>
      </c>
      <c r="X41" s="57" t="s">
        <v>112</v>
      </c>
      <c r="Y41" s="72" t="s">
        <v>224</v>
      </c>
      <c r="Z41" s="57" t="s">
        <v>9</v>
      </c>
      <c r="AA41" s="157" t="s">
        <v>49</v>
      </c>
      <c r="AB41" s="57" t="s">
        <v>247</v>
      </c>
      <c r="AC41" s="74" t="s">
        <v>72</v>
      </c>
      <c r="AD41" s="57" t="s">
        <v>162</v>
      </c>
      <c r="AE41" s="57" t="s">
        <v>103</v>
      </c>
      <c r="AF41" s="57" t="s">
        <v>193</v>
      </c>
      <c r="AG41" s="182" t="s">
        <v>18</v>
      </c>
      <c r="AH41" s="57" t="s">
        <v>215</v>
      </c>
      <c r="AI41" s="57" t="s">
        <v>256</v>
      </c>
      <c r="AJ41" s="57" t="s">
        <v>6</v>
      </c>
      <c r="AK41" s="57" t="s">
        <v>153</v>
      </c>
      <c r="AL41" s="58" t="s">
        <v>80</v>
      </c>
      <c r="AN41" s="46" t="s">
        <v>64</v>
      </c>
      <c r="AO41" s="47" t="s">
        <v>276</v>
      </c>
      <c r="AP41" s="48">
        <f>L2+(33*L4)</f>
        <v>34</v>
      </c>
    </row>
    <row r="42" spans="1:42" x14ac:dyDescent="0.2">
      <c r="A42" s="1">
        <v>12</v>
      </c>
      <c r="B42" s="8">
        <v>252</v>
      </c>
      <c r="C42" s="9">
        <v>98</v>
      </c>
      <c r="D42" s="9">
        <v>209</v>
      </c>
      <c r="E42" s="9">
        <v>75</v>
      </c>
      <c r="F42" s="9">
        <v>51</v>
      </c>
      <c r="G42" s="9">
        <v>169</v>
      </c>
      <c r="H42" s="9">
        <v>26</v>
      </c>
      <c r="I42" s="9">
        <v>132</v>
      </c>
      <c r="J42" s="9">
        <v>125</v>
      </c>
      <c r="K42" s="9">
        <v>231</v>
      </c>
      <c r="L42" s="9">
        <v>88</v>
      </c>
      <c r="M42" s="9">
        <v>206</v>
      </c>
      <c r="N42" s="9">
        <v>182</v>
      </c>
      <c r="O42" s="9">
        <v>48</v>
      </c>
      <c r="P42" s="9">
        <v>159</v>
      </c>
      <c r="Q42" s="10">
        <v>5</v>
      </c>
      <c r="R42" s="2">
        <f t="shared" si="6"/>
        <v>2056</v>
      </c>
      <c r="S42" s="2">
        <f t="shared" si="7"/>
        <v>351576</v>
      </c>
      <c r="T42" s="2">
        <f t="shared" si="5"/>
        <v>67634176</v>
      </c>
      <c r="V42" s="1">
        <v>12</v>
      </c>
      <c r="W42" s="56" t="s">
        <v>89</v>
      </c>
      <c r="X42" s="174" t="s">
        <v>144</v>
      </c>
      <c r="Y42" s="57" t="s">
        <v>67</v>
      </c>
      <c r="Z42" s="72" t="s">
        <v>229</v>
      </c>
      <c r="AA42" s="57" t="s">
        <v>5</v>
      </c>
      <c r="AB42" s="157" t="s">
        <v>27</v>
      </c>
      <c r="AC42" s="57" t="s">
        <v>167</v>
      </c>
      <c r="AD42" s="74" t="s">
        <v>130</v>
      </c>
      <c r="AE42" s="57" t="s">
        <v>135</v>
      </c>
      <c r="AF42" s="57" t="s">
        <v>98</v>
      </c>
      <c r="AG42" s="57" t="s">
        <v>238</v>
      </c>
      <c r="AH42" s="182" t="s">
        <v>58</v>
      </c>
      <c r="AI42" s="57" t="s">
        <v>36</v>
      </c>
      <c r="AJ42" s="57" t="s">
        <v>198</v>
      </c>
      <c r="AK42" s="57" t="s">
        <v>121</v>
      </c>
      <c r="AL42" s="58" t="s">
        <v>176</v>
      </c>
      <c r="AN42" s="46" t="s">
        <v>99</v>
      </c>
      <c r="AO42" s="47" t="s">
        <v>276</v>
      </c>
      <c r="AP42" s="48">
        <f>L2+(34*L4)</f>
        <v>35</v>
      </c>
    </row>
    <row r="43" spans="1:42" x14ac:dyDescent="0.2">
      <c r="A43" s="1">
        <v>13</v>
      </c>
      <c r="B43" s="8">
        <v>202</v>
      </c>
      <c r="C43" s="9">
        <v>84</v>
      </c>
      <c r="D43" s="9">
        <v>227</v>
      </c>
      <c r="E43" s="9">
        <v>121</v>
      </c>
      <c r="F43" s="9">
        <v>1</v>
      </c>
      <c r="G43" s="9">
        <v>155</v>
      </c>
      <c r="H43" s="9">
        <v>44</v>
      </c>
      <c r="I43" s="9">
        <v>178</v>
      </c>
      <c r="J43" s="9">
        <v>79</v>
      </c>
      <c r="K43" s="9">
        <v>213</v>
      </c>
      <c r="L43" s="9">
        <v>102</v>
      </c>
      <c r="M43" s="9">
        <v>256</v>
      </c>
      <c r="N43" s="9">
        <v>136</v>
      </c>
      <c r="O43" s="9">
        <v>30</v>
      </c>
      <c r="P43" s="9">
        <v>173</v>
      </c>
      <c r="Q43" s="10">
        <v>55</v>
      </c>
      <c r="R43" s="2">
        <f t="shared" si="6"/>
        <v>2056</v>
      </c>
      <c r="S43" s="2">
        <f t="shared" si="7"/>
        <v>351576</v>
      </c>
      <c r="T43" s="2">
        <f t="shared" si="5"/>
        <v>67634176</v>
      </c>
      <c r="V43" s="1">
        <v>13</v>
      </c>
      <c r="W43" s="82" t="s">
        <v>164</v>
      </c>
      <c r="X43" s="57" t="s">
        <v>70</v>
      </c>
      <c r="Y43" s="157" t="s">
        <v>249</v>
      </c>
      <c r="Z43" s="57" t="s">
        <v>47</v>
      </c>
      <c r="AA43" s="72" t="s">
        <v>7</v>
      </c>
      <c r="AB43" s="57" t="s">
        <v>226</v>
      </c>
      <c r="AC43" s="174" t="s">
        <v>110</v>
      </c>
      <c r="AD43" s="57" t="s">
        <v>186</v>
      </c>
      <c r="AE43" s="57" t="s">
        <v>78</v>
      </c>
      <c r="AF43" s="57" t="s">
        <v>155</v>
      </c>
      <c r="AG43" s="57" t="s">
        <v>39</v>
      </c>
      <c r="AH43" s="57" t="s">
        <v>258</v>
      </c>
      <c r="AI43" s="182" t="s">
        <v>217</v>
      </c>
      <c r="AJ43" s="57" t="s">
        <v>16</v>
      </c>
      <c r="AK43" s="57" t="s">
        <v>195</v>
      </c>
      <c r="AL43" s="58" t="s">
        <v>101</v>
      </c>
      <c r="AN43" s="46" t="s">
        <v>187</v>
      </c>
      <c r="AO43" s="47" t="s">
        <v>276</v>
      </c>
      <c r="AP43" s="48">
        <f>L2+(35*L4)</f>
        <v>36</v>
      </c>
    </row>
    <row r="44" spans="1:42" x14ac:dyDescent="0.2">
      <c r="A44" s="1">
        <v>14</v>
      </c>
      <c r="B44" s="8">
        <v>214</v>
      </c>
      <c r="C44" s="9">
        <v>80</v>
      </c>
      <c r="D44" s="9">
        <v>255</v>
      </c>
      <c r="E44" s="9">
        <v>101</v>
      </c>
      <c r="F44" s="9">
        <v>29</v>
      </c>
      <c r="G44" s="9">
        <v>135</v>
      </c>
      <c r="H44" s="9">
        <v>56</v>
      </c>
      <c r="I44" s="9">
        <v>174</v>
      </c>
      <c r="J44" s="9">
        <v>83</v>
      </c>
      <c r="K44" s="9">
        <v>201</v>
      </c>
      <c r="L44" s="9">
        <v>122</v>
      </c>
      <c r="M44" s="9">
        <v>228</v>
      </c>
      <c r="N44" s="9">
        <v>156</v>
      </c>
      <c r="O44" s="9">
        <v>2</v>
      </c>
      <c r="P44" s="9">
        <v>177</v>
      </c>
      <c r="Q44" s="10">
        <v>43</v>
      </c>
      <c r="R44" s="2">
        <f t="shared" si="6"/>
        <v>2056</v>
      </c>
      <c r="S44" s="2">
        <f t="shared" si="7"/>
        <v>351576</v>
      </c>
      <c r="T44" s="2">
        <f t="shared" si="5"/>
        <v>67634176</v>
      </c>
      <c r="V44" s="1">
        <v>14</v>
      </c>
      <c r="W44" s="56" t="s">
        <v>132</v>
      </c>
      <c r="X44" s="74" t="s">
        <v>165</v>
      </c>
      <c r="Y44" s="57" t="s">
        <v>29</v>
      </c>
      <c r="Z44" s="157" t="s">
        <v>205</v>
      </c>
      <c r="AA44" s="57" t="s">
        <v>227</v>
      </c>
      <c r="AB44" s="72" t="s">
        <v>69</v>
      </c>
      <c r="AC44" s="57" t="s">
        <v>142</v>
      </c>
      <c r="AD44" s="174" t="s">
        <v>91</v>
      </c>
      <c r="AE44" s="57" t="s">
        <v>174</v>
      </c>
      <c r="AF44" s="57" t="s">
        <v>123</v>
      </c>
      <c r="AG44" s="57" t="s">
        <v>196</v>
      </c>
      <c r="AH44" s="57" t="s">
        <v>38</v>
      </c>
      <c r="AI44" s="57" t="s">
        <v>60</v>
      </c>
      <c r="AJ44" s="182" t="s">
        <v>236</v>
      </c>
      <c r="AK44" s="57" t="s">
        <v>100</v>
      </c>
      <c r="AL44" s="58" t="s">
        <v>133</v>
      </c>
      <c r="AN44" s="46" t="s">
        <v>125</v>
      </c>
      <c r="AO44" s="47" t="s">
        <v>276</v>
      </c>
      <c r="AP44" s="48">
        <f>L2+(36*L4)</f>
        <v>37</v>
      </c>
    </row>
    <row r="45" spans="1:42" x14ac:dyDescent="0.2">
      <c r="A45" s="1">
        <v>15</v>
      </c>
      <c r="B45" s="8">
        <v>91</v>
      </c>
      <c r="C45" s="9">
        <v>193</v>
      </c>
      <c r="D45" s="9">
        <v>114</v>
      </c>
      <c r="E45" s="9">
        <v>236</v>
      </c>
      <c r="F45" s="9">
        <v>148</v>
      </c>
      <c r="G45" s="9">
        <v>10</v>
      </c>
      <c r="H45" s="9">
        <v>185</v>
      </c>
      <c r="I45" s="9">
        <v>35</v>
      </c>
      <c r="J45" s="9">
        <v>222</v>
      </c>
      <c r="K45" s="9">
        <v>72</v>
      </c>
      <c r="L45" s="9">
        <v>247</v>
      </c>
      <c r="M45" s="9">
        <v>109</v>
      </c>
      <c r="N45" s="9">
        <v>21</v>
      </c>
      <c r="O45" s="9">
        <v>143</v>
      </c>
      <c r="P45" s="9">
        <v>64</v>
      </c>
      <c r="Q45" s="10">
        <v>166</v>
      </c>
      <c r="R45" s="2">
        <f t="shared" si="6"/>
        <v>2056</v>
      </c>
      <c r="S45" s="2">
        <f>SUMSQ(B45:Q45)</f>
        <v>351576</v>
      </c>
      <c r="T45" s="2">
        <f t="shared" si="5"/>
        <v>67634176</v>
      </c>
      <c r="V45" s="1">
        <v>15</v>
      </c>
      <c r="W45" s="161" t="s">
        <v>124</v>
      </c>
      <c r="X45" s="57" t="s">
        <v>173</v>
      </c>
      <c r="Y45" s="74" t="s">
        <v>37</v>
      </c>
      <c r="Z45" s="57" t="s">
        <v>197</v>
      </c>
      <c r="AA45" s="174" t="s">
        <v>235</v>
      </c>
      <c r="AB45" s="57" t="s">
        <v>61</v>
      </c>
      <c r="AC45" s="72" t="s">
        <v>134</v>
      </c>
      <c r="AD45" s="57" t="s">
        <v>99</v>
      </c>
      <c r="AE45" s="57" t="s">
        <v>166</v>
      </c>
      <c r="AF45" s="57" t="s">
        <v>131</v>
      </c>
      <c r="AG45" s="57" t="s">
        <v>204</v>
      </c>
      <c r="AH45" s="57" t="s">
        <v>30</v>
      </c>
      <c r="AI45" s="57" t="s">
        <v>68</v>
      </c>
      <c r="AJ45" s="57" t="s">
        <v>228</v>
      </c>
      <c r="AK45" s="182" t="s">
        <v>92</v>
      </c>
      <c r="AL45" s="58" t="s">
        <v>141</v>
      </c>
      <c r="AN45" s="46" t="s">
        <v>150</v>
      </c>
      <c r="AO45" s="47" t="s">
        <v>276</v>
      </c>
      <c r="AP45" s="48">
        <f>L2+(37*L4)</f>
        <v>38</v>
      </c>
    </row>
    <row r="46" spans="1:42" x14ac:dyDescent="0.2">
      <c r="A46" s="1">
        <v>16</v>
      </c>
      <c r="B46" s="11">
        <v>71</v>
      </c>
      <c r="C46" s="12">
        <v>221</v>
      </c>
      <c r="D46" s="12">
        <v>110</v>
      </c>
      <c r="E46" s="12">
        <v>248</v>
      </c>
      <c r="F46" s="12">
        <v>144</v>
      </c>
      <c r="G46" s="12">
        <v>22</v>
      </c>
      <c r="H46" s="12">
        <v>165</v>
      </c>
      <c r="I46" s="12">
        <v>63</v>
      </c>
      <c r="J46" s="12">
        <v>194</v>
      </c>
      <c r="K46" s="12">
        <v>92</v>
      </c>
      <c r="L46" s="12">
        <v>235</v>
      </c>
      <c r="M46" s="12">
        <v>113</v>
      </c>
      <c r="N46" s="12">
        <v>9</v>
      </c>
      <c r="O46" s="12">
        <v>147</v>
      </c>
      <c r="P46" s="12">
        <v>36</v>
      </c>
      <c r="Q46" s="13">
        <v>186</v>
      </c>
      <c r="R46" s="2">
        <f t="shared" si="6"/>
        <v>2056</v>
      </c>
      <c r="S46" s="2">
        <f t="shared" ref="S46" si="8">SUMSQ(B46:Q46)</f>
        <v>351576</v>
      </c>
      <c r="T46" s="2">
        <f t="shared" si="5"/>
        <v>67634176</v>
      </c>
      <c r="V46" s="1">
        <v>16</v>
      </c>
      <c r="W46" s="59" t="s">
        <v>156</v>
      </c>
      <c r="X46" s="162" t="s">
        <v>77</v>
      </c>
      <c r="Y46" s="60" t="s">
        <v>257</v>
      </c>
      <c r="Z46" s="85" t="s">
        <v>40</v>
      </c>
      <c r="AA46" s="60" t="s">
        <v>15</v>
      </c>
      <c r="AB46" s="187" t="s">
        <v>218</v>
      </c>
      <c r="AC46" s="60" t="s">
        <v>102</v>
      </c>
      <c r="AD46" s="87" t="s">
        <v>194</v>
      </c>
      <c r="AE46" s="60" t="s">
        <v>71</v>
      </c>
      <c r="AF46" s="60" t="s">
        <v>163</v>
      </c>
      <c r="AG46" s="60" t="s">
        <v>46</v>
      </c>
      <c r="AH46" s="60" t="s">
        <v>250</v>
      </c>
      <c r="AI46" s="60" t="s">
        <v>225</v>
      </c>
      <c r="AJ46" s="60" t="s">
        <v>8</v>
      </c>
      <c r="AK46" s="60" t="s">
        <v>187</v>
      </c>
      <c r="AL46" s="188" t="s">
        <v>109</v>
      </c>
      <c r="AN46" s="46" t="s">
        <v>248</v>
      </c>
      <c r="AO46" s="47" t="s">
        <v>276</v>
      </c>
      <c r="AP46" s="48">
        <f>L2+(38*L4)</f>
        <v>39</v>
      </c>
    </row>
    <row r="47" spans="1:42" x14ac:dyDescent="0.2">
      <c r="A47" s="3" t="s">
        <v>0</v>
      </c>
      <c r="B47" s="2">
        <f>SUM(B31:B46)</f>
        <v>2056</v>
      </c>
      <c r="C47" s="2">
        <f t="shared" ref="C47:Q47" si="9">SUM(C31:C46)</f>
        <v>2056</v>
      </c>
      <c r="D47" s="2">
        <f t="shared" si="9"/>
        <v>2056</v>
      </c>
      <c r="E47" s="2">
        <f t="shared" si="9"/>
        <v>2056</v>
      </c>
      <c r="F47" s="2">
        <f t="shared" si="9"/>
        <v>2056</v>
      </c>
      <c r="G47" s="2">
        <f t="shared" si="9"/>
        <v>2056</v>
      </c>
      <c r="H47" s="2">
        <f t="shared" si="9"/>
        <v>2056</v>
      </c>
      <c r="I47" s="2">
        <f t="shared" si="9"/>
        <v>2056</v>
      </c>
      <c r="J47" s="2">
        <f t="shared" si="9"/>
        <v>2056</v>
      </c>
      <c r="K47" s="2">
        <f t="shared" si="9"/>
        <v>2056</v>
      </c>
      <c r="L47" s="2">
        <f t="shared" si="9"/>
        <v>2056</v>
      </c>
      <c r="M47" s="2">
        <f t="shared" si="9"/>
        <v>2056</v>
      </c>
      <c r="N47" s="2">
        <f t="shared" si="9"/>
        <v>2056</v>
      </c>
      <c r="O47" s="2">
        <f t="shared" si="9"/>
        <v>2056</v>
      </c>
      <c r="P47" s="2">
        <f t="shared" si="9"/>
        <v>2056</v>
      </c>
      <c r="Q47" s="2">
        <f t="shared" si="9"/>
        <v>2056</v>
      </c>
      <c r="AN47" s="46" t="s">
        <v>35</v>
      </c>
      <c r="AO47" s="47" t="s">
        <v>276</v>
      </c>
      <c r="AP47" s="48">
        <f>L2+(39*L4)</f>
        <v>40</v>
      </c>
    </row>
    <row r="48" spans="1:42" x14ac:dyDescent="0.2">
      <c r="A48" s="3" t="s">
        <v>1</v>
      </c>
      <c r="B48" s="2">
        <f>SUMSQ(B31:B46)</f>
        <v>351576</v>
      </c>
      <c r="C48" s="2">
        <f t="shared" ref="C48:E48" si="10">SUMSQ(C31:C46)</f>
        <v>351576</v>
      </c>
      <c r="D48" s="2">
        <f t="shared" si="10"/>
        <v>351576</v>
      </c>
      <c r="E48" s="2">
        <f t="shared" si="10"/>
        <v>351576</v>
      </c>
      <c r="F48" s="2">
        <f>SUMSQ(F31:F46)</f>
        <v>351576</v>
      </c>
      <c r="G48" s="2">
        <f t="shared" ref="G48:Q48" si="11">SUMSQ(G31:G46)</f>
        <v>351576</v>
      </c>
      <c r="H48" s="2">
        <f t="shared" si="11"/>
        <v>351576</v>
      </c>
      <c r="I48" s="2">
        <f t="shared" si="11"/>
        <v>351576</v>
      </c>
      <c r="J48" s="2">
        <f t="shared" si="11"/>
        <v>351576</v>
      </c>
      <c r="K48" s="2">
        <f t="shared" si="11"/>
        <v>351576</v>
      </c>
      <c r="L48" s="2">
        <f t="shared" si="11"/>
        <v>351576</v>
      </c>
      <c r="M48" s="2">
        <f t="shared" si="11"/>
        <v>351576</v>
      </c>
      <c r="N48" s="2">
        <f t="shared" si="11"/>
        <v>351576</v>
      </c>
      <c r="O48" s="2">
        <f t="shared" si="11"/>
        <v>351576</v>
      </c>
      <c r="P48" s="2">
        <f t="shared" si="11"/>
        <v>351576</v>
      </c>
      <c r="Q48" s="2">
        <f t="shared" si="11"/>
        <v>351576</v>
      </c>
      <c r="AN48" s="46" t="s">
        <v>20</v>
      </c>
      <c r="AO48" s="47" t="s">
        <v>276</v>
      </c>
      <c r="AP48" s="48">
        <f>L2+(40*L4)</f>
        <v>41</v>
      </c>
    </row>
    <row r="49" spans="1:42" x14ac:dyDescent="0.2">
      <c r="A49" s="3" t="s">
        <v>262</v>
      </c>
      <c r="B49" s="14">
        <f>SUMSQ(B31,C31,D31,E31,F31,G31,H31,I31,I32,H32,G32,F32,E32,D32,C32,B32)</f>
        <v>351576</v>
      </c>
      <c r="C49" s="14">
        <f>SUMSQ(J31,K31,L31,M31,N31,O31,P31,Q31,Q32,P32,O32,N32,M32,L32,K32,J32)</f>
        <v>351576</v>
      </c>
      <c r="D49" s="14">
        <f>SUMSQ(B33,C33,D33,E33,F33,G33,H33,I33,I34,H34,G34,F34,E34,D34,C34,B34)</f>
        <v>351576</v>
      </c>
      <c r="E49" s="14">
        <f>SUMSQ(J33,K33,L33,M33,N33,O33,P33,Q33,Q34,P34,O34,N34,M34,L34,K34,J34)</f>
        <v>351576</v>
      </c>
      <c r="F49" s="14">
        <f>SUMSQ(B35,C35,D35,E35,F35,G35,H35,I35,I36,H36,G36,F36,E36,D36,C36,B36)</f>
        <v>351576</v>
      </c>
      <c r="G49" s="14">
        <f>SUMSQ(J35,K35,L35,M35,N35,O35,P35,Q35,Q36,P36,O36,N36,M36,L36,K36,J36)</f>
        <v>351576</v>
      </c>
      <c r="H49" s="14">
        <f>SUMSQ(B37,C37,D37,E37,F37,G37,H37,I37,I38,H38,G38,F38,E38,D38,C38,B38)</f>
        <v>351576</v>
      </c>
      <c r="I49" s="14">
        <f>SUMSQ(J37,K37,L37,M37,N37,O37,P37,Q37,Q38,P38,O38,N38,M38,L38,K38,J38)</f>
        <v>351576</v>
      </c>
      <c r="J49" s="14">
        <f>SUMSQ(B39,C39,D39,E39,F39,G39,H39,I39,I40,H40,G40,F40,E40,D40,C40,B40)</f>
        <v>351576</v>
      </c>
      <c r="K49" s="14">
        <f>SUMSQ(J39,K39,L39,M39,N39,O39,P39,Q39,Q40,P40,O40,N40,M40,L40,K40,J40)</f>
        <v>351576</v>
      </c>
      <c r="L49" s="14">
        <f>SUMSQ(B41,C41,D41,E41,F41,G41,H41,I41,I42,H42,G42,F42,E42,D42,C42,B42)</f>
        <v>351576</v>
      </c>
      <c r="M49" s="14">
        <f>SUMSQ(J41,K41,L41,M41,N41,O41,P41,Q41,Q42,P42,O42,N42,M42,L42,K42,J42)</f>
        <v>351576</v>
      </c>
      <c r="N49" s="14">
        <f>SUMSQ(B43,C43,D43,E43,F43,G43,H43,I43,I44,H44,G44,F44,E44,D44,C44,B44)</f>
        <v>351576</v>
      </c>
      <c r="O49" s="14">
        <f>SUMSQ(J43,K43,L43,M43,N43,O43,P43,Q43,Q44,P44,O44,N44,M44,L44,K44,J44)</f>
        <v>351576</v>
      </c>
      <c r="P49" s="14">
        <f>SUMSQ(B45,C45,D45,E45,F45,G45,H45,I45,I46,H46,G46,F46,E46,D46,C46,B46)</f>
        <v>351576</v>
      </c>
      <c r="Q49" s="14">
        <f>SUMSQ(J45,K45,L45,M45,N45,O45,P45,Q45,Q46,P46,O46,N46,M46,L46,K46,J46)</f>
        <v>351576</v>
      </c>
      <c r="V49" s="3" t="s">
        <v>3</v>
      </c>
      <c r="W49" s="173" t="s">
        <v>252</v>
      </c>
      <c r="X49" s="173" t="s">
        <v>202</v>
      </c>
      <c r="Y49" s="173" t="s">
        <v>125</v>
      </c>
      <c r="Z49" s="173" t="s">
        <v>76</v>
      </c>
      <c r="AA49" s="173" t="s">
        <v>170</v>
      </c>
      <c r="AB49" s="173" t="s">
        <v>159</v>
      </c>
      <c r="AC49" s="173" t="s">
        <v>42</v>
      </c>
      <c r="AD49" s="173" t="s">
        <v>34</v>
      </c>
      <c r="AE49" s="173" t="s">
        <v>143</v>
      </c>
      <c r="AF49" s="173" t="s">
        <v>185</v>
      </c>
      <c r="AG49" s="173" t="s">
        <v>18</v>
      </c>
      <c r="AH49" s="173" t="s">
        <v>58</v>
      </c>
      <c r="AI49" s="173" t="s">
        <v>217</v>
      </c>
      <c r="AJ49" s="173" t="s">
        <v>236</v>
      </c>
      <c r="AK49" s="173" t="s">
        <v>92</v>
      </c>
      <c r="AL49" s="173" t="s">
        <v>109</v>
      </c>
      <c r="AN49" s="46" t="s">
        <v>231</v>
      </c>
      <c r="AO49" s="47" t="s">
        <v>276</v>
      </c>
      <c r="AP49" s="48">
        <f>L2+(41*L4)</f>
        <v>42</v>
      </c>
    </row>
    <row r="50" spans="1:42" x14ac:dyDescent="0.2">
      <c r="A50" s="3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V50" s="3" t="s">
        <v>4</v>
      </c>
      <c r="W50" s="173" t="s">
        <v>156</v>
      </c>
      <c r="X50" s="173" t="s">
        <v>173</v>
      </c>
      <c r="Y50" s="173" t="s">
        <v>29</v>
      </c>
      <c r="Z50" s="173" t="s">
        <v>47</v>
      </c>
      <c r="AA50" s="173" t="s">
        <v>5</v>
      </c>
      <c r="AB50" s="173" t="s">
        <v>247</v>
      </c>
      <c r="AC50" s="173" t="s">
        <v>79</v>
      </c>
      <c r="AD50" s="173" t="s">
        <v>122</v>
      </c>
      <c r="AE50" s="173" t="s">
        <v>231</v>
      </c>
      <c r="AF50" s="173" t="s">
        <v>222</v>
      </c>
      <c r="AG50" s="173" t="s">
        <v>106</v>
      </c>
      <c r="AH50" s="173" t="s">
        <v>95</v>
      </c>
      <c r="AI50" s="173" t="s">
        <v>188</v>
      </c>
      <c r="AJ50" s="173" t="s">
        <v>140</v>
      </c>
      <c r="AK50" s="173" t="s">
        <v>63</v>
      </c>
      <c r="AL50" s="173" t="s">
        <v>13</v>
      </c>
      <c r="AN50" s="46" t="s">
        <v>133</v>
      </c>
      <c r="AO50" s="47" t="s">
        <v>276</v>
      </c>
      <c r="AP50" s="48">
        <f>L2+(42*L4)</f>
        <v>43</v>
      </c>
    </row>
    <row r="51" spans="1:42" x14ac:dyDescent="0.2">
      <c r="A51" s="3" t="s">
        <v>3</v>
      </c>
      <c r="B51" s="15">
        <f>B31</f>
        <v>157</v>
      </c>
      <c r="C51" s="15">
        <f>C32</f>
        <v>27</v>
      </c>
      <c r="D51" s="15">
        <f>D33</f>
        <v>37</v>
      </c>
      <c r="E51" s="15">
        <f>E34</f>
        <v>163</v>
      </c>
      <c r="F51" s="15">
        <f>F35</f>
        <v>233</v>
      </c>
      <c r="G51" s="15">
        <f>G36</f>
        <v>111</v>
      </c>
      <c r="H51" s="15">
        <f>H37</f>
        <v>81</v>
      </c>
      <c r="I51" s="15">
        <f>I38</f>
        <v>215</v>
      </c>
      <c r="J51" s="15">
        <f>J39</f>
        <v>244</v>
      </c>
      <c r="K51" s="15">
        <f>K40</f>
        <v>118</v>
      </c>
      <c r="L51" s="15">
        <f>L41</f>
        <v>76</v>
      </c>
      <c r="M51" s="15">
        <f>M42</f>
        <v>206</v>
      </c>
      <c r="N51" s="15">
        <f>N43</f>
        <v>136</v>
      </c>
      <c r="O51" s="15">
        <f>O44</f>
        <v>2</v>
      </c>
      <c r="P51" s="15">
        <f>P45</f>
        <v>64</v>
      </c>
      <c r="Q51" s="16">
        <f>Q46</f>
        <v>186</v>
      </c>
      <c r="R51" s="2">
        <f>SUM(B51:Q51)</f>
        <v>2056</v>
      </c>
      <c r="S51" s="2">
        <f>SUMSQ(B51:Q51)</f>
        <v>351576</v>
      </c>
      <c r="AN51" s="46" t="s">
        <v>110</v>
      </c>
      <c r="AO51" s="47" t="s">
        <v>276</v>
      </c>
      <c r="AP51" s="48">
        <f>L2+(43*L4)</f>
        <v>44</v>
      </c>
    </row>
    <row r="52" spans="1:42" x14ac:dyDescent="0.2">
      <c r="A52" s="3" t="s">
        <v>4</v>
      </c>
      <c r="B52" s="15">
        <f>B46</f>
        <v>71</v>
      </c>
      <c r="C52" s="15">
        <f>C45</f>
        <v>193</v>
      </c>
      <c r="D52" s="15">
        <f>D44</f>
        <v>255</v>
      </c>
      <c r="E52" s="15">
        <f>E43</f>
        <v>121</v>
      </c>
      <c r="F52" s="15">
        <f>F42</f>
        <v>51</v>
      </c>
      <c r="G52" s="15">
        <f>G41</f>
        <v>181</v>
      </c>
      <c r="H52" s="15">
        <f>H40</f>
        <v>139</v>
      </c>
      <c r="I52" s="15">
        <f>I39</f>
        <v>13</v>
      </c>
      <c r="J52" s="15">
        <f>J38</f>
        <v>42</v>
      </c>
      <c r="K52" s="15">
        <f>K37</f>
        <v>176</v>
      </c>
      <c r="L52" s="15">
        <f>L36</f>
        <v>146</v>
      </c>
      <c r="M52" s="15">
        <f>M35</f>
        <v>24</v>
      </c>
      <c r="N52" s="15">
        <f>N34</f>
        <v>94</v>
      </c>
      <c r="O52" s="15">
        <f>O33</f>
        <v>220</v>
      </c>
      <c r="P52" s="15">
        <f>P32</f>
        <v>230</v>
      </c>
      <c r="Q52" s="16">
        <f>Q31</f>
        <v>100</v>
      </c>
      <c r="R52" s="2">
        <f>SUM(B52:Q52)</f>
        <v>2056</v>
      </c>
      <c r="S52" s="2">
        <f>SUMSQ(B52:Q52)</f>
        <v>351576</v>
      </c>
      <c r="AN52" s="46" t="s">
        <v>171</v>
      </c>
      <c r="AO52" s="47" t="s">
        <v>276</v>
      </c>
      <c r="AP52" s="48">
        <f>L2+(44*L4)</f>
        <v>45</v>
      </c>
    </row>
    <row r="53" spans="1:42" x14ac:dyDescent="0.2">
      <c r="A53" s="3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AN53" s="46" t="s">
        <v>84</v>
      </c>
      <c r="AO53" s="47" t="s">
        <v>276</v>
      </c>
      <c r="AP53" s="48">
        <f>L2+(45*L4)</f>
        <v>46</v>
      </c>
    </row>
    <row r="54" spans="1:42" x14ac:dyDescent="0.2">
      <c r="A54" s="3" t="s">
        <v>260</v>
      </c>
      <c r="I54" s="62" t="s">
        <v>314</v>
      </c>
      <c r="R54" s="4" t="s">
        <v>0</v>
      </c>
      <c r="S54" s="4" t="s">
        <v>1</v>
      </c>
      <c r="T54" s="4" t="s">
        <v>2</v>
      </c>
      <c r="AD54" s="62" t="s">
        <v>309</v>
      </c>
      <c r="AN54" s="46" t="s">
        <v>49</v>
      </c>
      <c r="AO54" s="47" t="s">
        <v>276</v>
      </c>
      <c r="AP54" s="48">
        <f>L2+(46*L4)</f>
        <v>47</v>
      </c>
    </row>
    <row r="55" spans="1:42" x14ac:dyDescent="0.2">
      <c r="A55" s="1">
        <v>1</v>
      </c>
      <c r="B55" s="5">
        <v>147</v>
      </c>
      <c r="C55" s="6">
        <v>9</v>
      </c>
      <c r="D55" s="6">
        <v>186</v>
      </c>
      <c r="E55" s="6">
        <v>36</v>
      </c>
      <c r="F55" s="6">
        <v>92</v>
      </c>
      <c r="G55" s="6">
        <v>194</v>
      </c>
      <c r="H55" s="6">
        <v>113</v>
      </c>
      <c r="I55" s="6">
        <v>235</v>
      </c>
      <c r="J55" s="6">
        <v>22</v>
      </c>
      <c r="K55" s="6">
        <v>144</v>
      </c>
      <c r="L55" s="6">
        <v>63</v>
      </c>
      <c r="M55" s="6">
        <v>165</v>
      </c>
      <c r="N55" s="6">
        <v>221</v>
      </c>
      <c r="O55" s="6">
        <v>71</v>
      </c>
      <c r="P55" s="6">
        <v>248</v>
      </c>
      <c r="Q55" s="7">
        <v>110</v>
      </c>
      <c r="R55" s="2">
        <f>SUM(B55:Q55)</f>
        <v>2056</v>
      </c>
      <c r="S55" s="2">
        <f>SUMSQ(B55:Q55)</f>
        <v>351576</v>
      </c>
      <c r="T55" s="2">
        <f t="shared" ref="T55:T70" si="12">B55^3+C55^3+D55^3+E55^3+F55^3+G55^3+H55^3+I55^3+J55^3+K55^3+L55^3+M55^3+N55^3+O55^3+P55^3+Q55^3</f>
        <v>67634176</v>
      </c>
      <c r="V55" s="1">
        <v>1</v>
      </c>
      <c r="W55" s="183" t="s">
        <v>8</v>
      </c>
      <c r="X55" s="54" t="s">
        <v>225</v>
      </c>
      <c r="Y55" s="54" t="s">
        <v>109</v>
      </c>
      <c r="Z55" s="54" t="s">
        <v>187</v>
      </c>
      <c r="AA55" s="54" t="s">
        <v>163</v>
      </c>
      <c r="AB55" s="54" t="s">
        <v>71</v>
      </c>
      <c r="AC55" s="54" t="s">
        <v>250</v>
      </c>
      <c r="AD55" s="54" t="s">
        <v>46</v>
      </c>
      <c r="AE55" s="67" t="s">
        <v>218</v>
      </c>
      <c r="AF55" s="54" t="s">
        <v>15</v>
      </c>
      <c r="AG55" s="184" t="s">
        <v>194</v>
      </c>
      <c r="AH55" s="54" t="s">
        <v>102</v>
      </c>
      <c r="AI55" s="69" t="s">
        <v>77</v>
      </c>
      <c r="AJ55" s="54" t="s">
        <v>156</v>
      </c>
      <c r="AK55" s="159" t="s">
        <v>40</v>
      </c>
      <c r="AL55" s="55" t="s">
        <v>257</v>
      </c>
      <c r="AN55" s="46" t="s">
        <v>198</v>
      </c>
      <c r="AO55" s="47" t="s">
        <v>276</v>
      </c>
      <c r="AP55" s="48">
        <f>L2+(47*L4)</f>
        <v>48</v>
      </c>
    </row>
    <row r="56" spans="1:42" x14ac:dyDescent="0.2">
      <c r="A56" s="1">
        <v>2</v>
      </c>
      <c r="B56" s="8">
        <v>143</v>
      </c>
      <c r="C56" s="9">
        <v>21</v>
      </c>
      <c r="D56" s="9">
        <v>166</v>
      </c>
      <c r="E56" s="9">
        <v>64</v>
      </c>
      <c r="F56" s="9">
        <v>72</v>
      </c>
      <c r="G56" s="9">
        <v>222</v>
      </c>
      <c r="H56" s="9">
        <v>109</v>
      </c>
      <c r="I56" s="9">
        <v>247</v>
      </c>
      <c r="J56" s="9">
        <v>10</v>
      </c>
      <c r="K56" s="9">
        <v>148</v>
      </c>
      <c r="L56" s="9">
        <v>35</v>
      </c>
      <c r="M56" s="9">
        <v>185</v>
      </c>
      <c r="N56" s="9">
        <v>193</v>
      </c>
      <c r="O56" s="9">
        <v>91</v>
      </c>
      <c r="P56" s="9">
        <v>236</v>
      </c>
      <c r="Q56" s="10">
        <v>114</v>
      </c>
      <c r="R56" s="2">
        <f t="shared" ref="R56:R70" si="13">SUM(B56:Q56)</f>
        <v>2056</v>
      </c>
      <c r="S56" s="2">
        <f t="shared" ref="S56:S68" si="14">SUMSQ(B56:Q56)</f>
        <v>351576</v>
      </c>
      <c r="T56" s="2">
        <f t="shared" si="12"/>
        <v>67634176</v>
      </c>
      <c r="V56" s="1">
        <v>2</v>
      </c>
      <c r="W56" s="56" t="s">
        <v>228</v>
      </c>
      <c r="X56" s="182" t="s">
        <v>68</v>
      </c>
      <c r="Y56" s="57" t="s">
        <v>141</v>
      </c>
      <c r="Z56" s="57" t="s">
        <v>92</v>
      </c>
      <c r="AA56" s="57" t="s">
        <v>131</v>
      </c>
      <c r="AB56" s="57" t="s">
        <v>166</v>
      </c>
      <c r="AC56" s="57" t="s">
        <v>30</v>
      </c>
      <c r="AD56" s="57" t="s">
        <v>204</v>
      </c>
      <c r="AE56" s="57" t="s">
        <v>61</v>
      </c>
      <c r="AF56" s="72" t="s">
        <v>235</v>
      </c>
      <c r="AG56" s="57" t="s">
        <v>99</v>
      </c>
      <c r="AH56" s="174" t="s">
        <v>134</v>
      </c>
      <c r="AI56" s="57" t="s">
        <v>173</v>
      </c>
      <c r="AJ56" s="74" t="s">
        <v>124</v>
      </c>
      <c r="AK56" s="57" t="s">
        <v>197</v>
      </c>
      <c r="AL56" s="160" t="s">
        <v>37</v>
      </c>
      <c r="AN56" s="46" t="s">
        <v>3</v>
      </c>
      <c r="AO56" s="47" t="s">
        <v>276</v>
      </c>
      <c r="AP56" s="48">
        <f>L2+(48*L4)</f>
        <v>49</v>
      </c>
    </row>
    <row r="57" spans="1:42" x14ac:dyDescent="0.2">
      <c r="A57" s="1">
        <v>3</v>
      </c>
      <c r="B57" s="8">
        <v>2</v>
      </c>
      <c r="C57" s="9">
        <v>156</v>
      </c>
      <c r="D57" s="9">
        <v>43</v>
      </c>
      <c r="E57" s="9">
        <v>177</v>
      </c>
      <c r="F57" s="9">
        <v>201</v>
      </c>
      <c r="G57" s="9">
        <v>83</v>
      </c>
      <c r="H57" s="9">
        <v>228</v>
      </c>
      <c r="I57" s="9">
        <v>122</v>
      </c>
      <c r="J57" s="9">
        <v>135</v>
      </c>
      <c r="K57" s="9">
        <v>29</v>
      </c>
      <c r="L57" s="9">
        <v>174</v>
      </c>
      <c r="M57" s="9">
        <v>56</v>
      </c>
      <c r="N57" s="9">
        <v>80</v>
      </c>
      <c r="O57" s="9">
        <v>214</v>
      </c>
      <c r="P57" s="9">
        <v>101</v>
      </c>
      <c r="Q57" s="10">
        <v>255</v>
      </c>
      <c r="R57" s="2">
        <f t="shared" si="13"/>
        <v>2056</v>
      </c>
      <c r="S57" s="2">
        <f t="shared" si="14"/>
        <v>351576</v>
      </c>
      <c r="T57" s="2">
        <f t="shared" si="12"/>
        <v>67634176</v>
      </c>
      <c r="V57" s="1">
        <v>3</v>
      </c>
      <c r="W57" s="56" t="s">
        <v>236</v>
      </c>
      <c r="X57" s="57" t="s">
        <v>60</v>
      </c>
      <c r="Y57" s="182" t="s">
        <v>133</v>
      </c>
      <c r="Z57" s="57" t="s">
        <v>100</v>
      </c>
      <c r="AA57" s="57" t="s">
        <v>123</v>
      </c>
      <c r="AB57" s="57" t="s">
        <v>174</v>
      </c>
      <c r="AC57" s="57" t="s">
        <v>38</v>
      </c>
      <c r="AD57" s="57" t="s">
        <v>196</v>
      </c>
      <c r="AE57" s="174" t="s">
        <v>69</v>
      </c>
      <c r="AF57" s="57" t="s">
        <v>227</v>
      </c>
      <c r="AG57" s="72" t="s">
        <v>91</v>
      </c>
      <c r="AH57" s="57" t="s">
        <v>142</v>
      </c>
      <c r="AI57" s="157" t="s">
        <v>165</v>
      </c>
      <c r="AJ57" s="57" t="s">
        <v>132</v>
      </c>
      <c r="AK57" s="74" t="s">
        <v>205</v>
      </c>
      <c r="AL57" s="58" t="s">
        <v>29</v>
      </c>
      <c r="AN57" s="46" t="s">
        <v>4</v>
      </c>
      <c r="AO57" s="47" t="s">
        <v>276</v>
      </c>
      <c r="AP57" s="48">
        <f>L2+(49*L4)</f>
        <v>50</v>
      </c>
    </row>
    <row r="58" spans="1:42" x14ac:dyDescent="0.2">
      <c r="A58" s="1">
        <v>4</v>
      </c>
      <c r="B58" s="8">
        <v>30</v>
      </c>
      <c r="C58" s="9">
        <v>136</v>
      </c>
      <c r="D58" s="9">
        <v>55</v>
      </c>
      <c r="E58" s="9">
        <v>173</v>
      </c>
      <c r="F58" s="9">
        <v>213</v>
      </c>
      <c r="G58" s="9">
        <v>79</v>
      </c>
      <c r="H58" s="9">
        <v>256</v>
      </c>
      <c r="I58" s="9">
        <v>102</v>
      </c>
      <c r="J58" s="9">
        <v>155</v>
      </c>
      <c r="K58" s="9">
        <v>1</v>
      </c>
      <c r="L58" s="9">
        <v>178</v>
      </c>
      <c r="M58" s="9">
        <v>44</v>
      </c>
      <c r="N58" s="9">
        <v>84</v>
      </c>
      <c r="O58" s="9">
        <v>202</v>
      </c>
      <c r="P58" s="9">
        <v>121</v>
      </c>
      <c r="Q58" s="10">
        <v>227</v>
      </c>
      <c r="R58" s="2">
        <f t="shared" si="13"/>
        <v>2056</v>
      </c>
      <c r="S58" s="2">
        <f t="shared" si="14"/>
        <v>351576</v>
      </c>
      <c r="T58" s="2">
        <f t="shared" si="12"/>
        <v>67634176</v>
      </c>
      <c r="V58" s="1">
        <v>4</v>
      </c>
      <c r="W58" s="56" t="s">
        <v>16</v>
      </c>
      <c r="X58" s="57" t="s">
        <v>217</v>
      </c>
      <c r="Y58" s="57" t="s">
        <v>101</v>
      </c>
      <c r="Z58" s="182" t="s">
        <v>195</v>
      </c>
      <c r="AA58" s="57" t="s">
        <v>155</v>
      </c>
      <c r="AB58" s="57" t="s">
        <v>78</v>
      </c>
      <c r="AC58" s="57" t="s">
        <v>258</v>
      </c>
      <c r="AD58" s="57" t="s">
        <v>39</v>
      </c>
      <c r="AE58" s="57" t="s">
        <v>226</v>
      </c>
      <c r="AF58" s="174" t="s">
        <v>7</v>
      </c>
      <c r="AG58" s="57" t="s">
        <v>186</v>
      </c>
      <c r="AH58" s="72" t="s">
        <v>110</v>
      </c>
      <c r="AI58" s="57" t="s">
        <v>70</v>
      </c>
      <c r="AJ58" s="157" t="s">
        <v>164</v>
      </c>
      <c r="AK58" s="57" t="s">
        <v>47</v>
      </c>
      <c r="AL58" s="77" t="s">
        <v>249</v>
      </c>
      <c r="AN58" s="46" t="s">
        <v>5</v>
      </c>
      <c r="AO58" s="47" t="s">
        <v>276</v>
      </c>
      <c r="AP58" s="48">
        <f>L2+(50*L4)</f>
        <v>51</v>
      </c>
    </row>
    <row r="59" spans="1:42" x14ac:dyDescent="0.2">
      <c r="A59" s="1">
        <v>5</v>
      </c>
      <c r="B59" s="8">
        <v>48</v>
      </c>
      <c r="C59" s="9">
        <v>182</v>
      </c>
      <c r="D59" s="9">
        <v>5</v>
      </c>
      <c r="E59" s="9">
        <v>159</v>
      </c>
      <c r="F59" s="9">
        <v>231</v>
      </c>
      <c r="G59" s="9">
        <v>125</v>
      </c>
      <c r="H59" s="9">
        <v>206</v>
      </c>
      <c r="I59" s="9">
        <v>88</v>
      </c>
      <c r="J59" s="9">
        <v>169</v>
      </c>
      <c r="K59" s="9">
        <v>51</v>
      </c>
      <c r="L59" s="9">
        <v>132</v>
      </c>
      <c r="M59" s="9">
        <v>26</v>
      </c>
      <c r="N59" s="9">
        <v>98</v>
      </c>
      <c r="O59" s="9">
        <v>252</v>
      </c>
      <c r="P59" s="9">
        <v>75</v>
      </c>
      <c r="Q59" s="10">
        <v>209</v>
      </c>
      <c r="R59" s="2">
        <f t="shared" si="13"/>
        <v>2056</v>
      </c>
      <c r="S59" s="2">
        <f t="shared" si="14"/>
        <v>351576</v>
      </c>
      <c r="T59" s="2">
        <f t="shared" si="12"/>
        <v>67634176</v>
      </c>
      <c r="V59" s="1">
        <v>5</v>
      </c>
      <c r="W59" s="56" t="s">
        <v>198</v>
      </c>
      <c r="X59" s="57" t="s">
        <v>36</v>
      </c>
      <c r="Y59" s="57" t="s">
        <v>176</v>
      </c>
      <c r="Z59" s="57" t="s">
        <v>121</v>
      </c>
      <c r="AA59" s="182" t="s">
        <v>98</v>
      </c>
      <c r="AB59" s="57" t="s">
        <v>135</v>
      </c>
      <c r="AC59" s="57" t="s">
        <v>58</v>
      </c>
      <c r="AD59" s="57" t="s">
        <v>238</v>
      </c>
      <c r="AE59" s="74" t="s">
        <v>27</v>
      </c>
      <c r="AF59" s="57" t="s">
        <v>5</v>
      </c>
      <c r="AG59" s="157" t="s">
        <v>130</v>
      </c>
      <c r="AH59" s="57" t="s">
        <v>167</v>
      </c>
      <c r="AI59" s="72" t="s">
        <v>144</v>
      </c>
      <c r="AJ59" s="57" t="s">
        <v>89</v>
      </c>
      <c r="AK59" s="174" t="s">
        <v>229</v>
      </c>
      <c r="AL59" s="58" t="s">
        <v>67</v>
      </c>
      <c r="AN59" s="46" t="s">
        <v>6</v>
      </c>
      <c r="AO59" s="47" t="s">
        <v>276</v>
      </c>
      <c r="AP59" s="48">
        <f>L2+(51*L4)</f>
        <v>52</v>
      </c>
    </row>
    <row r="60" spans="1:42" x14ac:dyDescent="0.2">
      <c r="A60" s="1">
        <v>6</v>
      </c>
      <c r="B60" s="8">
        <v>52</v>
      </c>
      <c r="C60" s="9">
        <v>170</v>
      </c>
      <c r="D60" s="9">
        <v>25</v>
      </c>
      <c r="E60" s="9">
        <v>131</v>
      </c>
      <c r="F60" s="9">
        <v>251</v>
      </c>
      <c r="G60" s="9">
        <v>97</v>
      </c>
      <c r="H60" s="9">
        <v>210</v>
      </c>
      <c r="I60" s="9">
        <v>76</v>
      </c>
      <c r="J60" s="9">
        <v>181</v>
      </c>
      <c r="K60" s="9">
        <v>47</v>
      </c>
      <c r="L60" s="9">
        <v>160</v>
      </c>
      <c r="M60" s="9">
        <v>6</v>
      </c>
      <c r="N60" s="9">
        <v>126</v>
      </c>
      <c r="O60" s="9">
        <v>232</v>
      </c>
      <c r="P60" s="9">
        <v>87</v>
      </c>
      <c r="Q60" s="10">
        <v>205</v>
      </c>
      <c r="R60" s="2">
        <f t="shared" si="13"/>
        <v>2056</v>
      </c>
      <c r="S60" s="2">
        <f t="shared" si="14"/>
        <v>351576</v>
      </c>
      <c r="T60" s="2">
        <f t="shared" si="12"/>
        <v>67634176</v>
      </c>
      <c r="V60" s="1">
        <v>6</v>
      </c>
      <c r="W60" s="56" t="s">
        <v>6</v>
      </c>
      <c r="X60" s="57" t="s">
        <v>256</v>
      </c>
      <c r="Y60" s="57" t="s">
        <v>80</v>
      </c>
      <c r="Z60" s="57" t="s">
        <v>153</v>
      </c>
      <c r="AA60" s="57" t="s">
        <v>193</v>
      </c>
      <c r="AB60" s="182" t="s">
        <v>103</v>
      </c>
      <c r="AC60" s="57" t="s">
        <v>215</v>
      </c>
      <c r="AD60" s="57" t="s">
        <v>18</v>
      </c>
      <c r="AE60" s="57" t="s">
        <v>247</v>
      </c>
      <c r="AF60" s="74" t="s">
        <v>49</v>
      </c>
      <c r="AG60" s="57" t="s">
        <v>162</v>
      </c>
      <c r="AH60" s="157" t="s">
        <v>72</v>
      </c>
      <c r="AI60" s="57" t="s">
        <v>112</v>
      </c>
      <c r="AJ60" s="72" t="s">
        <v>184</v>
      </c>
      <c r="AK60" s="57" t="s">
        <v>9</v>
      </c>
      <c r="AL60" s="185" t="s">
        <v>224</v>
      </c>
      <c r="AN60" s="46" t="s">
        <v>240</v>
      </c>
      <c r="AO60" s="47" t="s">
        <v>276</v>
      </c>
      <c r="AP60" s="48">
        <f>L2+(52*L4)</f>
        <v>53</v>
      </c>
    </row>
    <row r="61" spans="1:42" x14ac:dyDescent="0.2">
      <c r="A61" s="1">
        <v>7</v>
      </c>
      <c r="B61" s="8">
        <v>189</v>
      </c>
      <c r="C61" s="9">
        <v>39</v>
      </c>
      <c r="D61" s="9">
        <v>152</v>
      </c>
      <c r="E61" s="9">
        <v>14</v>
      </c>
      <c r="F61" s="9">
        <v>118</v>
      </c>
      <c r="G61" s="9">
        <v>240</v>
      </c>
      <c r="H61" s="9">
        <v>95</v>
      </c>
      <c r="I61" s="9">
        <v>197</v>
      </c>
      <c r="J61" s="9">
        <v>60</v>
      </c>
      <c r="K61" s="9">
        <v>162</v>
      </c>
      <c r="L61" s="9">
        <v>17</v>
      </c>
      <c r="M61" s="9">
        <v>139</v>
      </c>
      <c r="N61" s="9">
        <v>243</v>
      </c>
      <c r="O61" s="9">
        <v>105</v>
      </c>
      <c r="P61" s="9">
        <v>218</v>
      </c>
      <c r="Q61" s="10">
        <v>68</v>
      </c>
      <c r="R61" s="2">
        <f t="shared" si="13"/>
        <v>2056</v>
      </c>
      <c r="S61" s="2">
        <f t="shared" si="14"/>
        <v>351576</v>
      </c>
      <c r="T61" s="2">
        <f t="shared" si="12"/>
        <v>67634176</v>
      </c>
      <c r="V61" s="1">
        <v>7</v>
      </c>
      <c r="W61" s="56" t="s">
        <v>48</v>
      </c>
      <c r="X61" s="57" t="s">
        <v>248</v>
      </c>
      <c r="Y61" s="57" t="s">
        <v>73</v>
      </c>
      <c r="Z61" s="57" t="s">
        <v>161</v>
      </c>
      <c r="AA61" s="57" t="s">
        <v>185</v>
      </c>
      <c r="AB61" s="57" t="s">
        <v>111</v>
      </c>
      <c r="AC61" s="182" t="s">
        <v>223</v>
      </c>
      <c r="AD61" s="57" t="s">
        <v>10</v>
      </c>
      <c r="AE61" s="157" t="s">
        <v>255</v>
      </c>
      <c r="AF61" s="57" t="s">
        <v>41</v>
      </c>
      <c r="AG61" s="74" t="s">
        <v>154</v>
      </c>
      <c r="AH61" s="57" t="s">
        <v>79</v>
      </c>
      <c r="AI61" s="174" t="s">
        <v>104</v>
      </c>
      <c r="AJ61" s="57" t="s">
        <v>192</v>
      </c>
      <c r="AK61" s="72" t="s">
        <v>17</v>
      </c>
      <c r="AL61" s="58" t="s">
        <v>216</v>
      </c>
      <c r="AN61" s="46" t="s">
        <v>11</v>
      </c>
      <c r="AO61" s="47" t="s">
        <v>276</v>
      </c>
      <c r="AP61" s="48">
        <f>L2+(53*L4)</f>
        <v>54</v>
      </c>
    </row>
    <row r="62" spans="1:42" x14ac:dyDescent="0.2">
      <c r="A62" s="1">
        <v>8</v>
      </c>
      <c r="B62" s="8">
        <v>161</v>
      </c>
      <c r="C62" s="9">
        <v>59</v>
      </c>
      <c r="D62" s="9">
        <v>140</v>
      </c>
      <c r="E62" s="9">
        <v>18</v>
      </c>
      <c r="F62" s="9">
        <v>106</v>
      </c>
      <c r="G62" s="9">
        <v>244</v>
      </c>
      <c r="H62" s="9">
        <v>67</v>
      </c>
      <c r="I62" s="9">
        <v>217</v>
      </c>
      <c r="J62" s="9">
        <v>40</v>
      </c>
      <c r="K62" s="9">
        <v>190</v>
      </c>
      <c r="L62" s="9">
        <v>13</v>
      </c>
      <c r="M62" s="9">
        <v>151</v>
      </c>
      <c r="N62" s="9">
        <v>239</v>
      </c>
      <c r="O62" s="9">
        <v>117</v>
      </c>
      <c r="P62" s="9">
        <v>198</v>
      </c>
      <c r="Q62" s="10">
        <v>96</v>
      </c>
      <c r="R62" s="2">
        <f t="shared" si="13"/>
        <v>2056</v>
      </c>
      <c r="S62" s="2">
        <f t="shared" si="14"/>
        <v>351576</v>
      </c>
      <c r="T62" s="2">
        <f t="shared" si="12"/>
        <v>67634176</v>
      </c>
      <c r="V62" s="1">
        <v>8</v>
      </c>
      <c r="W62" s="56" t="s">
        <v>206</v>
      </c>
      <c r="X62" s="57" t="s">
        <v>28</v>
      </c>
      <c r="Y62" s="57" t="s">
        <v>168</v>
      </c>
      <c r="Z62" s="57" t="s">
        <v>129</v>
      </c>
      <c r="AA62" s="57" t="s">
        <v>90</v>
      </c>
      <c r="AB62" s="57" t="s">
        <v>143</v>
      </c>
      <c r="AC62" s="57" t="s">
        <v>66</v>
      </c>
      <c r="AD62" s="182" t="s">
        <v>230</v>
      </c>
      <c r="AE62" s="57" t="s">
        <v>35</v>
      </c>
      <c r="AF62" s="157" t="s">
        <v>199</v>
      </c>
      <c r="AG62" s="57" t="s">
        <v>122</v>
      </c>
      <c r="AH62" s="74" t="s">
        <v>175</v>
      </c>
      <c r="AI62" s="57" t="s">
        <v>136</v>
      </c>
      <c r="AJ62" s="174" t="s">
        <v>97</v>
      </c>
      <c r="AK62" s="57" t="s">
        <v>237</v>
      </c>
      <c r="AL62" s="79" t="s">
        <v>59</v>
      </c>
      <c r="AN62" s="46" t="s">
        <v>101</v>
      </c>
      <c r="AO62" s="47" t="s">
        <v>276</v>
      </c>
      <c r="AP62" s="48">
        <f>L2+(54*L4)</f>
        <v>55</v>
      </c>
    </row>
    <row r="63" spans="1:42" x14ac:dyDescent="0.2">
      <c r="A63" s="1">
        <v>9</v>
      </c>
      <c r="B63" s="8">
        <v>123</v>
      </c>
      <c r="C63" s="9">
        <v>225</v>
      </c>
      <c r="D63" s="9">
        <v>82</v>
      </c>
      <c r="E63" s="9">
        <v>204</v>
      </c>
      <c r="F63" s="9">
        <v>180</v>
      </c>
      <c r="G63" s="9">
        <v>42</v>
      </c>
      <c r="H63" s="9">
        <v>153</v>
      </c>
      <c r="I63" s="9">
        <v>3</v>
      </c>
      <c r="J63" s="9">
        <v>254</v>
      </c>
      <c r="K63" s="9">
        <v>104</v>
      </c>
      <c r="L63" s="9">
        <v>215</v>
      </c>
      <c r="M63" s="9">
        <v>77</v>
      </c>
      <c r="N63" s="9">
        <v>53</v>
      </c>
      <c r="O63" s="9">
        <v>175</v>
      </c>
      <c r="P63" s="9">
        <v>32</v>
      </c>
      <c r="Q63" s="10">
        <v>134</v>
      </c>
      <c r="R63" s="2">
        <f t="shared" si="13"/>
        <v>2056</v>
      </c>
      <c r="S63" s="2">
        <f t="shared" si="14"/>
        <v>351576</v>
      </c>
      <c r="T63" s="2">
        <f t="shared" si="12"/>
        <v>67634176</v>
      </c>
      <c r="V63" s="1">
        <v>9</v>
      </c>
      <c r="W63" s="80" t="s">
        <v>169</v>
      </c>
      <c r="X63" s="57" t="s">
        <v>128</v>
      </c>
      <c r="Y63" s="174" t="s">
        <v>208</v>
      </c>
      <c r="Z63" s="57" t="s">
        <v>25</v>
      </c>
      <c r="AA63" s="74" t="s">
        <v>65</v>
      </c>
      <c r="AB63" s="57" t="s">
        <v>231</v>
      </c>
      <c r="AC63" s="157" t="s">
        <v>87</v>
      </c>
      <c r="AD63" s="57" t="s">
        <v>146</v>
      </c>
      <c r="AE63" s="182" t="s">
        <v>119</v>
      </c>
      <c r="AF63" s="57" t="s">
        <v>178</v>
      </c>
      <c r="AG63" s="57" t="s">
        <v>34</v>
      </c>
      <c r="AH63" s="57" t="s">
        <v>200</v>
      </c>
      <c r="AI63" s="57" t="s">
        <v>240</v>
      </c>
      <c r="AJ63" s="57" t="s">
        <v>56</v>
      </c>
      <c r="AK63" s="57" t="s">
        <v>137</v>
      </c>
      <c r="AL63" s="58" t="s">
        <v>96</v>
      </c>
      <c r="AN63" s="46" t="s">
        <v>142</v>
      </c>
      <c r="AO63" s="47" t="s">
        <v>276</v>
      </c>
      <c r="AP63" s="48">
        <f>L2+(55*L4)</f>
        <v>56</v>
      </c>
    </row>
    <row r="64" spans="1:42" x14ac:dyDescent="0.2">
      <c r="A64" s="1">
        <v>10</v>
      </c>
      <c r="B64" s="8">
        <v>103</v>
      </c>
      <c r="C64" s="9">
        <v>253</v>
      </c>
      <c r="D64" s="9">
        <v>78</v>
      </c>
      <c r="E64" s="9">
        <v>216</v>
      </c>
      <c r="F64" s="9">
        <v>176</v>
      </c>
      <c r="G64" s="9">
        <v>54</v>
      </c>
      <c r="H64" s="9">
        <v>133</v>
      </c>
      <c r="I64" s="9">
        <v>31</v>
      </c>
      <c r="J64" s="9">
        <v>226</v>
      </c>
      <c r="K64" s="9">
        <v>124</v>
      </c>
      <c r="L64" s="9">
        <v>203</v>
      </c>
      <c r="M64" s="9">
        <v>81</v>
      </c>
      <c r="N64" s="9">
        <v>41</v>
      </c>
      <c r="O64" s="9">
        <v>179</v>
      </c>
      <c r="P64" s="9">
        <v>4</v>
      </c>
      <c r="Q64" s="10">
        <v>154</v>
      </c>
      <c r="R64" s="2">
        <f t="shared" si="13"/>
        <v>2056</v>
      </c>
      <c r="S64" s="2">
        <f t="shared" si="14"/>
        <v>351576</v>
      </c>
      <c r="T64" s="2">
        <f t="shared" si="12"/>
        <v>67634176</v>
      </c>
      <c r="V64" s="1">
        <v>10</v>
      </c>
      <c r="W64" s="56" t="s">
        <v>74</v>
      </c>
      <c r="X64" s="72" t="s">
        <v>160</v>
      </c>
      <c r="Y64" s="57" t="s">
        <v>51</v>
      </c>
      <c r="Z64" s="174" t="s">
        <v>245</v>
      </c>
      <c r="AA64" s="57" t="s">
        <v>222</v>
      </c>
      <c r="AB64" s="74" t="s">
        <v>11</v>
      </c>
      <c r="AC64" s="57" t="s">
        <v>182</v>
      </c>
      <c r="AD64" s="157" t="s">
        <v>114</v>
      </c>
      <c r="AE64" s="57" t="s">
        <v>151</v>
      </c>
      <c r="AF64" s="182" t="s">
        <v>82</v>
      </c>
      <c r="AG64" s="57" t="s">
        <v>254</v>
      </c>
      <c r="AH64" s="57" t="s">
        <v>42</v>
      </c>
      <c r="AI64" s="57" t="s">
        <v>20</v>
      </c>
      <c r="AJ64" s="57" t="s">
        <v>213</v>
      </c>
      <c r="AK64" s="57" t="s">
        <v>105</v>
      </c>
      <c r="AL64" s="58" t="s">
        <v>191</v>
      </c>
      <c r="AN64" s="46" t="s">
        <v>157</v>
      </c>
      <c r="AO64" s="47" t="s">
        <v>276</v>
      </c>
      <c r="AP64" s="48">
        <f>L2+(56*L4)</f>
        <v>57</v>
      </c>
    </row>
    <row r="65" spans="1:42" x14ac:dyDescent="0.2">
      <c r="A65" s="1">
        <v>11</v>
      </c>
      <c r="B65" s="8">
        <v>234</v>
      </c>
      <c r="C65" s="9">
        <v>116</v>
      </c>
      <c r="D65" s="9">
        <v>195</v>
      </c>
      <c r="E65" s="9">
        <v>89</v>
      </c>
      <c r="F65" s="9">
        <v>33</v>
      </c>
      <c r="G65" s="9">
        <v>187</v>
      </c>
      <c r="H65" s="9">
        <v>12</v>
      </c>
      <c r="I65" s="9">
        <v>146</v>
      </c>
      <c r="J65" s="9">
        <v>111</v>
      </c>
      <c r="K65" s="9">
        <v>245</v>
      </c>
      <c r="L65" s="9">
        <v>70</v>
      </c>
      <c r="M65" s="9">
        <v>224</v>
      </c>
      <c r="N65" s="9">
        <v>168</v>
      </c>
      <c r="O65" s="9">
        <v>62</v>
      </c>
      <c r="P65" s="9">
        <v>141</v>
      </c>
      <c r="Q65" s="10">
        <v>23</v>
      </c>
      <c r="R65" s="2">
        <f t="shared" si="13"/>
        <v>2056</v>
      </c>
      <c r="S65" s="2">
        <f t="shared" si="14"/>
        <v>351576</v>
      </c>
      <c r="T65" s="2">
        <f t="shared" si="12"/>
        <v>67634176</v>
      </c>
      <c r="V65" s="1">
        <v>11</v>
      </c>
      <c r="W65" s="186" t="s">
        <v>81</v>
      </c>
      <c r="X65" s="57" t="s">
        <v>152</v>
      </c>
      <c r="Y65" s="72" t="s">
        <v>43</v>
      </c>
      <c r="Z65" s="57" t="s">
        <v>253</v>
      </c>
      <c r="AA65" s="157" t="s">
        <v>214</v>
      </c>
      <c r="AB65" s="57" t="s">
        <v>19</v>
      </c>
      <c r="AC65" s="74" t="s">
        <v>190</v>
      </c>
      <c r="AD65" s="57" t="s">
        <v>106</v>
      </c>
      <c r="AE65" s="57" t="s">
        <v>159</v>
      </c>
      <c r="AF65" s="57" t="s">
        <v>75</v>
      </c>
      <c r="AG65" s="182" t="s">
        <v>246</v>
      </c>
      <c r="AH65" s="57" t="s">
        <v>50</v>
      </c>
      <c r="AI65" s="57" t="s">
        <v>12</v>
      </c>
      <c r="AJ65" s="57" t="s">
        <v>221</v>
      </c>
      <c r="AK65" s="57" t="s">
        <v>113</v>
      </c>
      <c r="AL65" s="58" t="s">
        <v>183</v>
      </c>
      <c r="AN65" s="46" t="s">
        <v>118</v>
      </c>
      <c r="AO65" s="47" t="s">
        <v>276</v>
      </c>
      <c r="AP65" s="48">
        <f>L2+(57*L4)</f>
        <v>58</v>
      </c>
    </row>
    <row r="66" spans="1:42" x14ac:dyDescent="0.2">
      <c r="A66" s="1">
        <v>12</v>
      </c>
      <c r="B66" s="8">
        <v>246</v>
      </c>
      <c r="C66" s="9">
        <v>112</v>
      </c>
      <c r="D66" s="9">
        <v>223</v>
      </c>
      <c r="E66" s="9">
        <v>69</v>
      </c>
      <c r="F66" s="9">
        <v>61</v>
      </c>
      <c r="G66" s="9">
        <v>167</v>
      </c>
      <c r="H66" s="9">
        <v>24</v>
      </c>
      <c r="I66" s="9">
        <v>142</v>
      </c>
      <c r="J66" s="9">
        <v>115</v>
      </c>
      <c r="K66" s="9">
        <v>233</v>
      </c>
      <c r="L66" s="9">
        <v>90</v>
      </c>
      <c r="M66" s="9">
        <v>196</v>
      </c>
      <c r="N66" s="9">
        <v>188</v>
      </c>
      <c r="O66" s="9">
        <v>34</v>
      </c>
      <c r="P66" s="9">
        <v>145</v>
      </c>
      <c r="Q66" s="10">
        <v>11</v>
      </c>
      <c r="R66" s="2">
        <f t="shared" si="13"/>
        <v>2056</v>
      </c>
      <c r="S66" s="2">
        <f t="shared" si="14"/>
        <v>351576</v>
      </c>
      <c r="T66" s="2">
        <f t="shared" si="12"/>
        <v>67634176</v>
      </c>
      <c r="V66" s="1">
        <v>12</v>
      </c>
      <c r="W66" s="56" t="s">
        <v>177</v>
      </c>
      <c r="X66" s="174" t="s">
        <v>120</v>
      </c>
      <c r="Y66" s="57" t="s">
        <v>201</v>
      </c>
      <c r="Z66" s="72" t="s">
        <v>33</v>
      </c>
      <c r="AA66" s="57" t="s">
        <v>57</v>
      </c>
      <c r="AB66" s="157" t="s">
        <v>239</v>
      </c>
      <c r="AC66" s="57" t="s">
        <v>95</v>
      </c>
      <c r="AD66" s="74" t="s">
        <v>138</v>
      </c>
      <c r="AE66" s="57" t="s">
        <v>127</v>
      </c>
      <c r="AF66" s="57" t="s">
        <v>170</v>
      </c>
      <c r="AG66" s="57" t="s">
        <v>26</v>
      </c>
      <c r="AH66" s="182" t="s">
        <v>207</v>
      </c>
      <c r="AI66" s="57" t="s">
        <v>232</v>
      </c>
      <c r="AJ66" s="57" t="s">
        <v>64</v>
      </c>
      <c r="AK66" s="57" t="s">
        <v>145</v>
      </c>
      <c r="AL66" s="58" t="s">
        <v>88</v>
      </c>
      <c r="AN66" s="46" t="s">
        <v>28</v>
      </c>
      <c r="AO66" s="47" t="s">
        <v>276</v>
      </c>
      <c r="AP66" s="48">
        <f>L2+(58*L4)</f>
        <v>59</v>
      </c>
    </row>
    <row r="67" spans="1:42" x14ac:dyDescent="0.2">
      <c r="A67" s="1">
        <v>13</v>
      </c>
      <c r="B67" s="8">
        <v>200</v>
      </c>
      <c r="C67" s="9">
        <v>94</v>
      </c>
      <c r="D67" s="9">
        <v>237</v>
      </c>
      <c r="E67" s="9">
        <v>119</v>
      </c>
      <c r="F67" s="9">
        <v>15</v>
      </c>
      <c r="G67" s="9">
        <v>149</v>
      </c>
      <c r="H67" s="9">
        <v>38</v>
      </c>
      <c r="I67" s="9">
        <v>192</v>
      </c>
      <c r="J67" s="9">
        <v>65</v>
      </c>
      <c r="K67" s="9">
        <v>219</v>
      </c>
      <c r="L67" s="9">
        <v>108</v>
      </c>
      <c r="M67" s="9">
        <v>242</v>
      </c>
      <c r="N67" s="9">
        <v>138</v>
      </c>
      <c r="O67" s="9">
        <v>20</v>
      </c>
      <c r="P67" s="9">
        <v>163</v>
      </c>
      <c r="Q67" s="10">
        <v>57</v>
      </c>
      <c r="R67" s="2">
        <f t="shared" si="13"/>
        <v>2056</v>
      </c>
      <c r="S67" s="2">
        <f t="shared" si="14"/>
        <v>351576</v>
      </c>
      <c r="T67" s="2">
        <f t="shared" si="12"/>
        <v>67634176</v>
      </c>
      <c r="V67" s="1">
        <v>13</v>
      </c>
      <c r="W67" s="82" t="s">
        <v>108</v>
      </c>
      <c r="X67" s="57" t="s">
        <v>188</v>
      </c>
      <c r="Y67" s="157" t="s">
        <v>21</v>
      </c>
      <c r="Z67" s="57" t="s">
        <v>212</v>
      </c>
      <c r="AA67" s="72" t="s">
        <v>251</v>
      </c>
      <c r="AB67" s="57" t="s">
        <v>45</v>
      </c>
      <c r="AC67" s="174" t="s">
        <v>150</v>
      </c>
      <c r="AD67" s="57" t="s">
        <v>83</v>
      </c>
      <c r="AE67" s="57" t="s">
        <v>181</v>
      </c>
      <c r="AF67" s="57" t="s">
        <v>115</v>
      </c>
      <c r="AG67" s="57" t="s">
        <v>219</v>
      </c>
      <c r="AH67" s="57" t="s">
        <v>14</v>
      </c>
      <c r="AI67" s="182" t="s">
        <v>52</v>
      </c>
      <c r="AJ67" s="57" t="s">
        <v>244</v>
      </c>
      <c r="AK67" s="57" t="s">
        <v>76</v>
      </c>
      <c r="AL67" s="58" t="s">
        <v>157</v>
      </c>
      <c r="AN67" s="46" t="s">
        <v>255</v>
      </c>
      <c r="AO67" s="47" t="s">
        <v>276</v>
      </c>
      <c r="AP67" s="48">
        <f>L2+(59*L4)</f>
        <v>60</v>
      </c>
    </row>
    <row r="68" spans="1:42" x14ac:dyDescent="0.2">
      <c r="A68" s="1">
        <v>14</v>
      </c>
      <c r="B68" s="8">
        <v>220</v>
      </c>
      <c r="C68" s="9">
        <v>66</v>
      </c>
      <c r="D68" s="9">
        <v>241</v>
      </c>
      <c r="E68" s="9">
        <v>107</v>
      </c>
      <c r="F68" s="9">
        <v>19</v>
      </c>
      <c r="G68" s="9">
        <v>137</v>
      </c>
      <c r="H68" s="9">
        <v>58</v>
      </c>
      <c r="I68" s="9">
        <v>164</v>
      </c>
      <c r="J68" s="9">
        <v>93</v>
      </c>
      <c r="K68" s="9">
        <v>199</v>
      </c>
      <c r="L68" s="9">
        <v>120</v>
      </c>
      <c r="M68" s="9">
        <v>238</v>
      </c>
      <c r="N68" s="9">
        <v>150</v>
      </c>
      <c r="O68" s="9">
        <v>16</v>
      </c>
      <c r="P68" s="9">
        <v>191</v>
      </c>
      <c r="Q68" s="10">
        <v>37</v>
      </c>
      <c r="R68" s="2">
        <f t="shared" si="13"/>
        <v>2056</v>
      </c>
      <c r="S68" s="2">
        <f t="shared" si="14"/>
        <v>351576</v>
      </c>
      <c r="T68" s="2">
        <f t="shared" si="12"/>
        <v>67634176</v>
      </c>
      <c r="V68" s="1">
        <v>14</v>
      </c>
      <c r="W68" s="56" t="s">
        <v>140</v>
      </c>
      <c r="X68" s="74" t="s">
        <v>93</v>
      </c>
      <c r="Y68" s="57" t="s">
        <v>241</v>
      </c>
      <c r="Z68" s="157" t="s">
        <v>55</v>
      </c>
      <c r="AA68" s="57" t="s">
        <v>31</v>
      </c>
      <c r="AB68" s="72" t="s">
        <v>203</v>
      </c>
      <c r="AC68" s="57" t="s">
        <v>118</v>
      </c>
      <c r="AD68" s="174" t="s">
        <v>179</v>
      </c>
      <c r="AE68" s="57" t="s">
        <v>86</v>
      </c>
      <c r="AF68" s="57" t="s">
        <v>147</v>
      </c>
      <c r="AG68" s="57" t="s">
        <v>62</v>
      </c>
      <c r="AH68" s="57" t="s">
        <v>234</v>
      </c>
      <c r="AI68" s="57" t="s">
        <v>209</v>
      </c>
      <c r="AJ68" s="182" t="s">
        <v>24</v>
      </c>
      <c r="AK68" s="57" t="s">
        <v>172</v>
      </c>
      <c r="AL68" s="58" t="s">
        <v>125</v>
      </c>
      <c r="AN68" s="46" t="s">
        <v>57</v>
      </c>
      <c r="AO68" s="47" t="s">
        <v>276</v>
      </c>
      <c r="AP68" s="48">
        <f>L2+(60*L4)</f>
        <v>61</v>
      </c>
    </row>
    <row r="69" spans="1:42" x14ac:dyDescent="0.2">
      <c r="A69" s="1">
        <v>15</v>
      </c>
      <c r="B69" s="8">
        <v>85</v>
      </c>
      <c r="C69" s="9">
        <v>207</v>
      </c>
      <c r="D69" s="9">
        <v>128</v>
      </c>
      <c r="E69" s="9">
        <v>230</v>
      </c>
      <c r="F69" s="9">
        <v>158</v>
      </c>
      <c r="G69" s="9">
        <v>8</v>
      </c>
      <c r="H69" s="9">
        <v>183</v>
      </c>
      <c r="I69" s="9">
        <v>45</v>
      </c>
      <c r="J69" s="9">
        <v>212</v>
      </c>
      <c r="K69" s="9">
        <v>74</v>
      </c>
      <c r="L69" s="9">
        <v>249</v>
      </c>
      <c r="M69" s="9">
        <v>99</v>
      </c>
      <c r="N69" s="9">
        <v>27</v>
      </c>
      <c r="O69" s="9">
        <v>129</v>
      </c>
      <c r="P69" s="9">
        <v>50</v>
      </c>
      <c r="Q69" s="10">
        <v>172</v>
      </c>
      <c r="R69" s="2">
        <f t="shared" si="13"/>
        <v>2056</v>
      </c>
      <c r="S69" s="2">
        <f>SUMSQ(B69:Q69)</f>
        <v>351576</v>
      </c>
      <c r="T69" s="2">
        <f t="shared" si="12"/>
        <v>67634176</v>
      </c>
      <c r="V69" s="1">
        <v>15</v>
      </c>
      <c r="W69" s="161" t="s">
        <v>148</v>
      </c>
      <c r="X69" s="57" t="s">
        <v>85</v>
      </c>
      <c r="Y69" s="74" t="s">
        <v>233</v>
      </c>
      <c r="Z69" s="57" t="s">
        <v>63</v>
      </c>
      <c r="AA69" s="174" t="s">
        <v>23</v>
      </c>
      <c r="AB69" s="57" t="s">
        <v>210</v>
      </c>
      <c r="AC69" s="72" t="s">
        <v>126</v>
      </c>
      <c r="AD69" s="57" t="s">
        <v>171</v>
      </c>
      <c r="AE69" s="57" t="s">
        <v>94</v>
      </c>
      <c r="AF69" s="57" t="s">
        <v>139</v>
      </c>
      <c r="AG69" s="57" t="s">
        <v>54</v>
      </c>
      <c r="AH69" s="57" t="s">
        <v>242</v>
      </c>
      <c r="AI69" s="57" t="s">
        <v>202</v>
      </c>
      <c r="AJ69" s="57" t="s">
        <v>32</v>
      </c>
      <c r="AK69" s="182" t="s">
        <v>4</v>
      </c>
      <c r="AL69" s="58" t="s">
        <v>117</v>
      </c>
      <c r="AN69" s="46" t="s">
        <v>221</v>
      </c>
      <c r="AO69" s="47" t="s">
        <v>276</v>
      </c>
      <c r="AP69" s="48">
        <f>L2+(61*L4)</f>
        <v>62</v>
      </c>
    </row>
    <row r="70" spans="1:42" x14ac:dyDescent="0.2">
      <c r="A70" s="1">
        <v>16</v>
      </c>
      <c r="B70" s="11">
        <v>73</v>
      </c>
      <c r="C70" s="12">
        <v>211</v>
      </c>
      <c r="D70" s="12">
        <v>100</v>
      </c>
      <c r="E70" s="12">
        <v>250</v>
      </c>
      <c r="F70" s="12">
        <v>130</v>
      </c>
      <c r="G70" s="12">
        <v>28</v>
      </c>
      <c r="H70" s="12">
        <v>171</v>
      </c>
      <c r="I70" s="12">
        <v>49</v>
      </c>
      <c r="J70" s="12">
        <v>208</v>
      </c>
      <c r="K70" s="12">
        <v>86</v>
      </c>
      <c r="L70" s="12">
        <v>229</v>
      </c>
      <c r="M70" s="12">
        <v>127</v>
      </c>
      <c r="N70" s="12">
        <v>7</v>
      </c>
      <c r="O70" s="12">
        <v>157</v>
      </c>
      <c r="P70" s="12">
        <v>46</v>
      </c>
      <c r="Q70" s="13">
        <v>184</v>
      </c>
      <c r="R70" s="2">
        <f t="shared" si="13"/>
        <v>2056</v>
      </c>
      <c r="S70" s="2">
        <f t="shared" ref="S70" si="15">SUMSQ(B70:Q70)</f>
        <v>351576</v>
      </c>
      <c r="T70" s="2">
        <f t="shared" si="12"/>
        <v>67634176</v>
      </c>
      <c r="V70" s="1">
        <v>16</v>
      </c>
      <c r="W70" s="59" t="s">
        <v>116</v>
      </c>
      <c r="X70" s="162" t="s">
        <v>180</v>
      </c>
      <c r="Y70" s="60" t="s">
        <v>13</v>
      </c>
      <c r="Z70" s="85" t="s">
        <v>220</v>
      </c>
      <c r="AA70" s="60" t="s">
        <v>243</v>
      </c>
      <c r="AB70" s="187" t="s">
        <v>53</v>
      </c>
      <c r="AC70" s="60" t="s">
        <v>158</v>
      </c>
      <c r="AD70" s="87" t="s">
        <v>3</v>
      </c>
      <c r="AE70" s="60" t="s">
        <v>189</v>
      </c>
      <c r="AF70" s="60" t="s">
        <v>107</v>
      </c>
      <c r="AG70" s="60" t="s">
        <v>211</v>
      </c>
      <c r="AH70" s="60" t="s">
        <v>22</v>
      </c>
      <c r="AI70" s="60" t="s">
        <v>44</v>
      </c>
      <c r="AJ70" s="60" t="s">
        <v>252</v>
      </c>
      <c r="AK70" s="60" t="s">
        <v>84</v>
      </c>
      <c r="AL70" s="188" t="s">
        <v>149</v>
      </c>
      <c r="AN70" s="46" t="s">
        <v>194</v>
      </c>
      <c r="AO70" s="47" t="s">
        <v>276</v>
      </c>
      <c r="AP70" s="48">
        <f>L2+(62*L4)</f>
        <v>63</v>
      </c>
    </row>
    <row r="71" spans="1:42" x14ac:dyDescent="0.2">
      <c r="A71" s="3" t="s">
        <v>0</v>
      </c>
      <c r="B71" s="2">
        <f>SUM(B55:B70)</f>
        <v>2056</v>
      </c>
      <c r="C71" s="2">
        <f t="shared" ref="C71:Q71" si="16">SUM(C55:C70)</f>
        <v>2056</v>
      </c>
      <c r="D71" s="2">
        <f t="shared" si="16"/>
        <v>2056</v>
      </c>
      <c r="E71" s="2">
        <f t="shared" si="16"/>
        <v>2056</v>
      </c>
      <c r="F71" s="2">
        <f t="shared" si="16"/>
        <v>2056</v>
      </c>
      <c r="G71" s="2">
        <f t="shared" si="16"/>
        <v>2056</v>
      </c>
      <c r="H71" s="2">
        <f t="shared" si="16"/>
        <v>2056</v>
      </c>
      <c r="I71" s="2">
        <f t="shared" si="16"/>
        <v>2056</v>
      </c>
      <c r="J71" s="2">
        <f t="shared" si="16"/>
        <v>2056</v>
      </c>
      <c r="K71" s="2">
        <f t="shared" si="16"/>
        <v>2056</v>
      </c>
      <c r="L71" s="2">
        <f t="shared" si="16"/>
        <v>2056</v>
      </c>
      <c r="M71" s="2">
        <f t="shared" si="16"/>
        <v>2056</v>
      </c>
      <c r="N71" s="2">
        <f t="shared" si="16"/>
        <v>2056</v>
      </c>
      <c r="O71" s="2">
        <f t="shared" si="16"/>
        <v>2056</v>
      </c>
      <c r="P71" s="2">
        <f t="shared" si="16"/>
        <v>2056</v>
      </c>
      <c r="Q71" s="2">
        <f t="shared" si="16"/>
        <v>2056</v>
      </c>
      <c r="AN71" s="46" t="s">
        <v>92</v>
      </c>
      <c r="AO71" s="47" t="s">
        <v>276</v>
      </c>
      <c r="AP71" s="48">
        <f>L2+(63*L4)</f>
        <v>64</v>
      </c>
    </row>
    <row r="72" spans="1:42" x14ac:dyDescent="0.2">
      <c r="A72" s="3" t="s">
        <v>1</v>
      </c>
      <c r="B72" s="2">
        <f>SUMSQ(B55:B70)</f>
        <v>351576</v>
      </c>
      <c r="C72" s="2">
        <f t="shared" ref="C72:E72" si="17">SUMSQ(C55:C70)</f>
        <v>351576</v>
      </c>
      <c r="D72" s="2">
        <f t="shared" si="17"/>
        <v>351576</v>
      </c>
      <c r="E72" s="2">
        <f t="shared" si="17"/>
        <v>351576</v>
      </c>
      <c r="F72" s="2">
        <f>SUMSQ(F55:F70)</f>
        <v>351576</v>
      </c>
      <c r="G72" s="2">
        <f t="shared" ref="G72:Q72" si="18">SUMSQ(G55:G70)</f>
        <v>351576</v>
      </c>
      <c r="H72" s="2">
        <f t="shared" si="18"/>
        <v>351576</v>
      </c>
      <c r="I72" s="2">
        <f t="shared" si="18"/>
        <v>351576</v>
      </c>
      <c r="J72" s="2">
        <f t="shared" si="18"/>
        <v>351576</v>
      </c>
      <c r="K72" s="2">
        <f t="shared" si="18"/>
        <v>351576</v>
      </c>
      <c r="L72" s="2">
        <f t="shared" si="18"/>
        <v>351576</v>
      </c>
      <c r="M72" s="2">
        <f t="shared" si="18"/>
        <v>351576</v>
      </c>
      <c r="N72" s="2">
        <f t="shared" si="18"/>
        <v>351576</v>
      </c>
      <c r="O72" s="2">
        <f t="shared" si="18"/>
        <v>351576</v>
      </c>
      <c r="P72" s="2">
        <f t="shared" si="18"/>
        <v>351576</v>
      </c>
      <c r="Q72" s="2">
        <f t="shared" si="18"/>
        <v>351576</v>
      </c>
      <c r="AN72" s="46" t="s">
        <v>181</v>
      </c>
      <c r="AO72" s="47" t="s">
        <v>276</v>
      </c>
      <c r="AP72" s="48">
        <f>L2+(64*L4)</f>
        <v>65</v>
      </c>
    </row>
    <row r="73" spans="1:42" x14ac:dyDescent="0.2">
      <c r="A73" s="3" t="s">
        <v>262</v>
      </c>
      <c r="B73" s="14">
        <f>SUMSQ(B55,C55,D55,E55,F55,G55,H55,I55,I56,H56,G56,F56,E56,D56,C56,B56)</f>
        <v>351576</v>
      </c>
      <c r="C73" s="14">
        <f>SUMSQ(J55,K55,L55,M55,N55,O55,P55,Q55,Q56,P56,O56,N56,M56,L56,K56,J56)</f>
        <v>351576</v>
      </c>
      <c r="D73" s="14">
        <f>SUMSQ(B57,C57,D57,E57,F57,G57,H57,I57,I58,H58,G58,F58,E58,D58,C58,B58)</f>
        <v>351576</v>
      </c>
      <c r="E73" s="14">
        <f>SUMSQ(J57,K57,L57,M57,N57,O57,P57,Q57,Q58,P58,O58,N58,M58,L58,K58,J58)</f>
        <v>351576</v>
      </c>
      <c r="F73" s="14">
        <f>SUMSQ(B59,C59,D59,E59,F59,G59,H59,I59,I60,H60,G60,F60,E60,D60,C60,B60)</f>
        <v>351576</v>
      </c>
      <c r="G73" s="14">
        <f>SUMSQ(J59,K59,L59,M59,N59,O59,P59,Q59,Q60,P60,O60,N60,M60,L60,K60,J60)</f>
        <v>351576</v>
      </c>
      <c r="H73" s="14">
        <f>SUMSQ(B61,C61,D61,E61,F61,G61,H61,I61,I62,H62,G62,F62,E62,D62,C62,B62)</f>
        <v>351576</v>
      </c>
      <c r="I73" s="14">
        <f>SUMSQ(J61,K61,L61,M61,N61,O61,P61,Q61,Q62,P62,O62,N62,M62,L62,K62,J62)</f>
        <v>351576</v>
      </c>
      <c r="J73" s="14">
        <f>SUMSQ(B63,C63,D63,E63,F63,G63,H63,I63,I64,H64,G64,F64,E64,D64,C64,B64)</f>
        <v>351576</v>
      </c>
      <c r="K73" s="14">
        <f>SUMSQ(J63,K63,L63,M63,N63,O63,P63,Q63,Q64,P64,O64,N64,M64,L64,K64,J64)</f>
        <v>351576</v>
      </c>
      <c r="L73" s="14">
        <f>SUMSQ(B65,C65,D65,E65,F65,G65,H65,I65,I66,H66,G66,F66,E66,D66,C66,B66)</f>
        <v>351576</v>
      </c>
      <c r="M73" s="14">
        <f>SUMSQ(J65,K65,L65,M65,N65,O65,P65,Q65,Q66,P66,O66,N66,M66,L66,K66,J66)</f>
        <v>351576</v>
      </c>
      <c r="N73" s="14">
        <f>SUMSQ(B67,C67,D67,E67,F67,G67,H67,I67,I68,H68,G68,F68,E68,D68,C68,B68)</f>
        <v>351576</v>
      </c>
      <c r="O73" s="14">
        <f>SUMSQ(J67,K67,L67,M67,N67,O67,P67,Q67,Q68,P68,O68,N68,M68,L68,K68,J68)</f>
        <v>351576</v>
      </c>
      <c r="P73" s="14">
        <f>SUMSQ(B69,C69,D69,E69,F69,G69,H69,I69,I70,H70,G70,F70,E70,D70,C70,B70)</f>
        <v>351576</v>
      </c>
      <c r="Q73" s="14">
        <f>SUMSQ(J69,K69,L69,M69,N69,O69,P69,Q69,Q70,P70,O70,N70,M70,L70,K70,J70)</f>
        <v>351576</v>
      </c>
      <c r="V73" s="3" t="s">
        <v>3</v>
      </c>
      <c r="W73" s="173" t="s">
        <v>8</v>
      </c>
      <c r="X73" s="173" t="s">
        <v>68</v>
      </c>
      <c r="Y73" s="173" t="s">
        <v>133</v>
      </c>
      <c r="Z73" s="173" t="s">
        <v>195</v>
      </c>
      <c r="AA73" s="173" t="s">
        <v>98</v>
      </c>
      <c r="AB73" s="173" t="s">
        <v>103</v>
      </c>
      <c r="AC73" s="173" t="s">
        <v>223</v>
      </c>
      <c r="AD73" s="173" t="s">
        <v>230</v>
      </c>
      <c r="AE73" s="173" t="s">
        <v>119</v>
      </c>
      <c r="AF73" s="173" t="s">
        <v>82</v>
      </c>
      <c r="AG73" s="173" t="s">
        <v>246</v>
      </c>
      <c r="AH73" s="173" t="s">
        <v>207</v>
      </c>
      <c r="AI73" s="173" t="s">
        <v>52</v>
      </c>
      <c r="AJ73" s="173" t="s">
        <v>24</v>
      </c>
      <c r="AK73" s="173" t="s">
        <v>4</v>
      </c>
      <c r="AL73" s="173" t="s">
        <v>149</v>
      </c>
      <c r="AN73" s="46" t="s">
        <v>93</v>
      </c>
      <c r="AO73" s="47" t="s">
        <v>276</v>
      </c>
      <c r="AP73" s="48">
        <f>L2+(65*L4)</f>
        <v>66</v>
      </c>
    </row>
    <row r="74" spans="1:42" x14ac:dyDescent="0.2">
      <c r="A74" s="3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V74" s="3" t="s">
        <v>4</v>
      </c>
      <c r="W74" s="173" t="s">
        <v>116</v>
      </c>
      <c r="X74" s="173" t="s">
        <v>85</v>
      </c>
      <c r="Y74" s="173" t="s">
        <v>241</v>
      </c>
      <c r="Z74" s="173" t="s">
        <v>212</v>
      </c>
      <c r="AA74" s="173" t="s">
        <v>57</v>
      </c>
      <c r="AB74" s="173" t="s">
        <v>19</v>
      </c>
      <c r="AC74" s="173" t="s">
        <v>182</v>
      </c>
      <c r="AD74" s="173" t="s">
        <v>146</v>
      </c>
      <c r="AE74" s="173" t="s">
        <v>35</v>
      </c>
      <c r="AF74" s="173" t="s">
        <v>41</v>
      </c>
      <c r="AG74" s="173" t="s">
        <v>162</v>
      </c>
      <c r="AH74" s="173" t="s">
        <v>167</v>
      </c>
      <c r="AI74" s="173" t="s">
        <v>70</v>
      </c>
      <c r="AJ74" s="173" t="s">
        <v>132</v>
      </c>
      <c r="AK74" s="173" t="s">
        <v>197</v>
      </c>
      <c r="AL74" s="173" t="s">
        <v>257</v>
      </c>
      <c r="AN74" s="46" t="s">
        <v>66</v>
      </c>
      <c r="AO74" s="47" t="s">
        <v>276</v>
      </c>
      <c r="AP74" s="48">
        <f>L2+(66*L4)</f>
        <v>67</v>
      </c>
    </row>
    <row r="75" spans="1:42" x14ac:dyDescent="0.2">
      <c r="A75" s="3" t="s">
        <v>3</v>
      </c>
      <c r="B75" s="15">
        <f>B55</f>
        <v>147</v>
      </c>
      <c r="C75" s="15">
        <f>C56</f>
        <v>21</v>
      </c>
      <c r="D75" s="15">
        <f>D57</f>
        <v>43</v>
      </c>
      <c r="E75" s="15">
        <f>E58</f>
        <v>173</v>
      </c>
      <c r="F75" s="15">
        <f>F59</f>
        <v>231</v>
      </c>
      <c r="G75" s="15">
        <f>G60</f>
        <v>97</v>
      </c>
      <c r="H75" s="15">
        <f>H61</f>
        <v>95</v>
      </c>
      <c r="I75" s="15">
        <f>I62</f>
        <v>217</v>
      </c>
      <c r="J75" s="15">
        <f>J63</f>
        <v>254</v>
      </c>
      <c r="K75" s="15">
        <f>K64</f>
        <v>124</v>
      </c>
      <c r="L75" s="15">
        <f>L65</f>
        <v>70</v>
      </c>
      <c r="M75" s="15">
        <f>M66</f>
        <v>196</v>
      </c>
      <c r="N75" s="15">
        <f>N67</f>
        <v>138</v>
      </c>
      <c r="O75" s="15">
        <f>O68</f>
        <v>16</v>
      </c>
      <c r="P75" s="15">
        <f>P69</f>
        <v>50</v>
      </c>
      <c r="Q75" s="16">
        <f>Q70</f>
        <v>184</v>
      </c>
      <c r="R75" s="2">
        <f>SUM(B75:Q75)</f>
        <v>2056</v>
      </c>
      <c r="S75" s="2">
        <f>SUMSQ(B75:Q75)</f>
        <v>351576</v>
      </c>
      <c r="AN75" s="46" t="s">
        <v>216</v>
      </c>
      <c r="AO75" s="47" t="s">
        <v>276</v>
      </c>
      <c r="AP75" s="48">
        <f>L2+(67*L4)</f>
        <v>68</v>
      </c>
    </row>
    <row r="76" spans="1:42" x14ac:dyDescent="0.2">
      <c r="A76" s="3" t="s">
        <v>4</v>
      </c>
      <c r="B76" s="15">
        <f>B70</f>
        <v>73</v>
      </c>
      <c r="C76" s="15">
        <f>C69</f>
        <v>207</v>
      </c>
      <c r="D76" s="15">
        <f>D68</f>
        <v>241</v>
      </c>
      <c r="E76" s="15">
        <f>E67</f>
        <v>119</v>
      </c>
      <c r="F76" s="15">
        <f>F66</f>
        <v>61</v>
      </c>
      <c r="G76" s="15">
        <f>G65</f>
        <v>187</v>
      </c>
      <c r="H76" s="15">
        <f>H64</f>
        <v>133</v>
      </c>
      <c r="I76" s="15">
        <f>I63</f>
        <v>3</v>
      </c>
      <c r="J76" s="15">
        <f>J62</f>
        <v>40</v>
      </c>
      <c r="K76" s="15">
        <f>K61</f>
        <v>162</v>
      </c>
      <c r="L76" s="15">
        <f>L60</f>
        <v>160</v>
      </c>
      <c r="M76" s="15">
        <f>M59</f>
        <v>26</v>
      </c>
      <c r="N76" s="15">
        <f>N58</f>
        <v>84</v>
      </c>
      <c r="O76" s="15">
        <f>O57</f>
        <v>214</v>
      </c>
      <c r="P76" s="15">
        <f>P56</f>
        <v>236</v>
      </c>
      <c r="Q76" s="16">
        <f>Q55</f>
        <v>110</v>
      </c>
      <c r="R76" s="2">
        <f>SUM(B76:Q76)</f>
        <v>2056</v>
      </c>
      <c r="S76" s="2">
        <f>SUMSQ(B76:Q76)</f>
        <v>351576</v>
      </c>
      <c r="AN76" s="46" t="s">
        <v>33</v>
      </c>
      <c r="AO76" s="47" t="s">
        <v>276</v>
      </c>
      <c r="AP76" s="48">
        <f>L2+(68*L4)</f>
        <v>69</v>
      </c>
    </row>
    <row r="77" spans="1:42" x14ac:dyDescent="0.2">
      <c r="A77" s="3"/>
      <c r="AN77" s="46" t="s">
        <v>246</v>
      </c>
      <c r="AO77" s="47" t="s">
        <v>276</v>
      </c>
      <c r="AP77" s="48">
        <f>L2+(69*L4)</f>
        <v>70</v>
      </c>
    </row>
    <row r="78" spans="1:42" x14ac:dyDescent="0.2">
      <c r="A78" s="3" t="s">
        <v>261</v>
      </c>
      <c r="I78" s="62" t="s">
        <v>315</v>
      </c>
      <c r="AD78" s="62" t="s">
        <v>311</v>
      </c>
      <c r="AN78" s="46" t="s">
        <v>156</v>
      </c>
      <c r="AO78" s="47" t="s">
        <v>276</v>
      </c>
      <c r="AP78" s="48">
        <f>L2+(70*L4)</f>
        <v>71</v>
      </c>
    </row>
    <row r="79" spans="1:42" x14ac:dyDescent="0.2">
      <c r="A79" s="1">
        <v>1</v>
      </c>
      <c r="B79" s="5">
        <v>158</v>
      </c>
      <c r="C79" s="6">
        <v>8</v>
      </c>
      <c r="D79" s="6">
        <v>183</v>
      </c>
      <c r="E79" s="6">
        <v>45</v>
      </c>
      <c r="F79" s="6">
        <v>85</v>
      </c>
      <c r="G79" s="6">
        <v>207</v>
      </c>
      <c r="H79" s="6">
        <v>128</v>
      </c>
      <c r="I79" s="6">
        <v>230</v>
      </c>
      <c r="J79" s="6">
        <v>27</v>
      </c>
      <c r="K79" s="6">
        <v>129</v>
      </c>
      <c r="L79" s="6">
        <v>50</v>
      </c>
      <c r="M79" s="6">
        <v>172</v>
      </c>
      <c r="N79" s="6">
        <v>212</v>
      </c>
      <c r="O79" s="6">
        <v>74</v>
      </c>
      <c r="P79" s="6">
        <v>249</v>
      </c>
      <c r="Q79" s="7">
        <v>99</v>
      </c>
      <c r="R79" s="2">
        <f>SUM(B79:Q79)</f>
        <v>2056</v>
      </c>
      <c r="S79" s="2">
        <f>SUMSQ(B79:Q79)</f>
        <v>351576</v>
      </c>
      <c r="T79" s="2">
        <f t="shared" ref="T79:T94" si="19">B79^3+C79^3+D79^3+E79^3+F79^3+G79^3+H79^3+I79^3+J79^3+K79^3+L79^3+M79^3+N79^3+O79^3+P79^3+Q79^3</f>
        <v>67634176</v>
      </c>
      <c r="V79" s="1">
        <v>1</v>
      </c>
      <c r="W79" s="183" t="s">
        <v>23</v>
      </c>
      <c r="X79" s="54" t="s">
        <v>210</v>
      </c>
      <c r="Y79" s="54" t="s">
        <v>126</v>
      </c>
      <c r="Z79" s="54" t="s">
        <v>171</v>
      </c>
      <c r="AA79" s="54" t="s">
        <v>148</v>
      </c>
      <c r="AB79" s="54" t="s">
        <v>85</v>
      </c>
      <c r="AC79" s="54" t="s">
        <v>233</v>
      </c>
      <c r="AD79" s="54" t="s">
        <v>63</v>
      </c>
      <c r="AE79" s="67" t="s">
        <v>202</v>
      </c>
      <c r="AF79" s="54" t="s">
        <v>32</v>
      </c>
      <c r="AG79" s="184" t="s">
        <v>4</v>
      </c>
      <c r="AH79" s="54" t="s">
        <v>117</v>
      </c>
      <c r="AI79" s="69" t="s">
        <v>94</v>
      </c>
      <c r="AJ79" s="54" t="s">
        <v>139</v>
      </c>
      <c r="AK79" s="159" t="s">
        <v>54</v>
      </c>
      <c r="AL79" s="55" t="s">
        <v>242</v>
      </c>
      <c r="AN79" s="46" t="s">
        <v>131</v>
      </c>
      <c r="AO79" s="47" t="s">
        <v>276</v>
      </c>
      <c r="AP79" s="48">
        <f>L2+(71*L4)</f>
        <v>72</v>
      </c>
    </row>
    <row r="80" spans="1:42" x14ac:dyDescent="0.2">
      <c r="A80" s="1">
        <v>2</v>
      </c>
      <c r="B80" s="8">
        <v>130</v>
      </c>
      <c r="C80" s="9">
        <v>28</v>
      </c>
      <c r="D80" s="9">
        <v>171</v>
      </c>
      <c r="E80" s="9">
        <v>49</v>
      </c>
      <c r="F80" s="9">
        <v>73</v>
      </c>
      <c r="G80" s="9">
        <v>211</v>
      </c>
      <c r="H80" s="9">
        <v>100</v>
      </c>
      <c r="I80" s="9">
        <v>250</v>
      </c>
      <c r="J80" s="9">
        <v>7</v>
      </c>
      <c r="K80" s="9">
        <v>157</v>
      </c>
      <c r="L80" s="9">
        <v>46</v>
      </c>
      <c r="M80" s="9">
        <v>184</v>
      </c>
      <c r="N80" s="9">
        <v>208</v>
      </c>
      <c r="O80" s="9">
        <v>86</v>
      </c>
      <c r="P80" s="9">
        <v>229</v>
      </c>
      <c r="Q80" s="10">
        <v>127</v>
      </c>
      <c r="R80" s="2">
        <f t="shared" ref="R80:R94" si="20">SUM(B80:Q80)</f>
        <v>2056</v>
      </c>
      <c r="S80" s="2">
        <f t="shared" ref="S80:S92" si="21">SUMSQ(B80:Q80)</f>
        <v>351576</v>
      </c>
      <c r="T80" s="2">
        <f t="shared" si="19"/>
        <v>67634176</v>
      </c>
      <c r="V80" s="1">
        <v>2</v>
      </c>
      <c r="W80" s="56" t="s">
        <v>243</v>
      </c>
      <c r="X80" s="182" t="s">
        <v>53</v>
      </c>
      <c r="Y80" s="57" t="s">
        <v>158</v>
      </c>
      <c r="Z80" s="57" t="s">
        <v>3</v>
      </c>
      <c r="AA80" s="57" t="s">
        <v>116</v>
      </c>
      <c r="AB80" s="57" t="s">
        <v>180</v>
      </c>
      <c r="AC80" s="57" t="s">
        <v>13</v>
      </c>
      <c r="AD80" s="57" t="s">
        <v>220</v>
      </c>
      <c r="AE80" s="57" t="s">
        <v>44</v>
      </c>
      <c r="AF80" s="72" t="s">
        <v>252</v>
      </c>
      <c r="AG80" s="57" t="s">
        <v>84</v>
      </c>
      <c r="AH80" s="174" t="s">
        <v>149</v>
      </c>
      <c r="AI80" s="57" t="s">
        <v>189</v>
      </c>
      <c r="AJ80" s="74" t="s">
        <v>107</v>
      </c>
      <c r="AK80" s="57" t="s">
        <v>211</v>
      </c>
      <c r="AL80" s="160" t="s">
        <v>22</v>
      </c>
      <c r="AN80" s="46" t="s">
        <v>116</v>
      </c>
      <c r="AO80" s="47" t="s">
        <v>276</v>
      </c>
      <c r="AP80" s="48">
        <f>L2+(72*L4)</f>
        <v>73</v>
      </c>
    </row>
    <row r="81" spans="1:42" x14ac:dyDescent="0.2">
      <c r="A81" s="1">
        <v>3</v>
      </c>
      <c r="B81" s="8">
        <v>15</v>
      </c>
      <c r="C81" s="9">
        <v>149</v>
      </c>
      <c r="D81" s="9">
        <v>38</v>
      </c>
      <c r="E81" s="9">
        <v>192</v>
      </c>
      <c r="F81" s="9">
        <v>200</v>
      </c>
      <c r="G81" s="9">
        <v>94</v>
      </c>
      <c r="H81" s="9">
        <v>237</v>
      </c>
      <c r="I81" s="9">
        <v>119</v>
      </c>
      <c r="J81" s="9">
        <v>138</v>
      </c>
      <c r="K81" s="9">
        <v>20</v>
      </c>
      <c r="L81" s="9">
        <v>163</v>
      </c>
      <c r="M81" s="9">
        <v>57</v>
      </c>
      <c r="N81" s="9">
        <v>65</v>
      </c>
      <c r="O81" s="9">
        <v>219</v>
      </c>
      <c r="P81" s="9">
        <v>108</v>
      </c>
      <c r="Q81" s="10">
        <v>242</v>
      </c>
      <c r="R81" s="2">
        <f t="shared" si="20"/>
        <v>2056</v>
      </c>
      <c r="S81" s="2">
        <f t="shared" si="21"/>
        <v>351576</v>
      </c>
      <c r="T81" s="2">
        <f t="shared" si="19"/>
        <v>67634176</v>
      </c>
      <c r="V81" s="1">
        <v>3</v>
      </c>
      <c r="W81" s="56" t="s">
        <v>251</v>
      </c>
      <c r="X81" s="57" t="s">
        <v>45</v>
      </c>
      <c r="Y81" s="182" t="s">
        <v>150</v>
      </c>
      <c r="Z81" s="57" t="s">
        <v>83</v>
      </c>
      <c r="AA81" s="57" t="s">
        <v>108</v>
      </c>
      <c r="AB81" s="57" t="s">
        <v>188</v>
      </c>
      <c r="AC81" s="57" t="s">
        <v>21</v>
      </c>
      <c r="AD81" s="57" t="s">
        <v>212</v>
      </c>
      <c r="AE81" s="174" t="s">
        <v>52</v>
      </c>
      <c r="AF81" s="57" t="s">
        <v>244</v>
      </c>
      <c r="AG81" s="72" t="s">
        <v>76</v>
      </c>
      <c r="AH81" s="57" t="s">
        <v>157</v>
      </c>
      <c r="AI81" s="157" t="s">
        <v>181</v>
      </c>
      <c r="AJ81" s="57" t="s">
        <v>115</v>
      </c>
      <c r="AK81" s="74" t="s">
        <v>219</v>
      </c>
      <c r="AL81" s="58" t="s">
        <v>14</v>
      </c>
      <c r="AN81" s="46" t="s">
        <v>139</v>
      </c>
      <c r="AO81" s="47" t="s">
        <v>276</v>
      </c>
      <c r="AP81" s="48">
        <f>L2+(73*L4)</f>
        <v>74</v>
      </c>
    </row>
    <row r="82" spans="1:42" x14ac:dyDescent="0.2">
      <c r="A82" s="1">
        <v>4</v>
      </c>
      <c r="B82" s="8">
        <v>19</v>
      </c>
      <c r="C82" s="9">
        <v>137</v>
      </c>
      <c r="D82" s="9">
        <v>58</v>
      </c>
      <c r="E82" s="9">
        <v>164</v>
      </c>
      <c r="F82" s="9">
        <v>220</v>
      </c>
      <c r="G82" s="9">
        <v>66</v>
      </c>
      <c r="H82" s="9">
        <v>241</v>
      </c>
      <c r="I82" s="9">
        <v>107</v>
      </c>
      <c r="J82" s="9">
        <v>150</v>
      </c>
      <c r="K82" s="9">
        <v>16</v>
      </c>
      <c r="L82" s="9">
        <v>191</v>
      </c>
      <c r="M82" s="9">
        <v>37</v>
      </c>
      <c r="N82" s="9">
        <v>93</v>
      </c>
      <c r="O82" s="9">
        <v>199</v>
      </c>
      <c r="P82" s="9">
        <v>120</v>
      </c>
      <c r="Q82" s="10">
        <v>238</v>
      </c>
      <c r="R82" s="2">
        <f t="shared" si="20"/>
        <v>2056</v>
      </c>
      <c r="S82" s="2">
        <f t="shared" si="21"/>
        <v>351576</v>
      </c>
      <c r="T82" s="2">
        <f t="shared" si="19"/>
        <v>67634176</v>
      </c>
      <c r="V82" s="1">
        <v>4</v>
      </c>
      <c r="W82" s="56" t="s">
        <v>31</v>
      </c>
      <c r="X82" s="57" t="s">
        <v>203</v>
      </c>
      <c r="Y82" s="57" t="s">
        <v>118</v>
      </c>
      <c r="Z82" s="182" t="s">
        <v>179</v>
      </c>
      <c r="AA82" s="57" t="s">
        <v>140</v>
      </c>
      <c r="AB82" s="57" t="s">
        <v>93</v>
      </c>
      <c r="AC82" s="57" t="s">
        <v>241</v>
      </c>
      <c r="AD82" s="57" t="s">
        <v>55</v>
      </c>
      <c r="AE82" s="57" t="s">
        <v>209</v>
      </c>
      <c r="AF82" s="174" t="s">
        <v>24</v>
      </c>
      <c r="AG82" s="57" t="s">
        <v>172</v>
      </c>
      <c r="AH82" s="72" t="s">
        <v>125</v>
      </c>
      <c r="AI82" s="57" t="s">
        <v>86</v>
      </c>
      <c r="AJ82" s="157" t="s">
        <v>147</v>
      </c>
      <c r="AK82" s="57" t="s">
        <v>62</v>
      </c>
      <c r="AL82" s="77" t="s">
        <v>234</v>
      </c>
      <c r="AN82" s="46" t="s">
        <v>229</v>
      </c>
      <c r="AO82" s="47" t="s">
        <v>276</v>
      </c>
      <c r="AP82" s="48">
        <f>L2+(74*L4)</f>
        <v>75</v>
      </c>
    </row>
    <row r="83" spans="1:42" x14ac:dyDescent="0.2">
      <c r="A83" s="1">
        <v>5</v>
      </c>
      <c r="B83" s="8">
        <v>33</v>
      </c>
      <c r="C83" s="9">
        <v>187</v>
      </c>
      <c r="D83" s="9">
        <v>12</v>
      </c>
      <c r="E83" s="9">
        <v>146</v>
      </c>
      <c r="F83" s="9">
        <v>234</v>
      </c>
      <c r="G83" s="9">
        <v>116</v>
      </c>
      <c r="H83" s="9">
        <v>195</v>
      </c>
      <c r="I83" s="9">
        <v>89</v>
      </c>
      <c r="J83" s="9">
        <v>168</v>
      </c>
      <c r="K83" s="9">
        <v>62</v>
      </c>
      <c r="L83" s="9">
        <v>141</v>
      </c>
      <c r="M83" s="9">
        <v>23</v>
      </c>
      <c r="N83" s="9">
        <v>111</v>
      </c>
      <c r="O83" s="9">
        <v>245</v>
      </c>
      <c r="P83" s="9">
        <v>70</v>
      </c>
      <c r="Q83" s="10">
        <v>224</v>
      </c>
      <c r="R83" s="2">
        <f t="shared" si="20"/>
        <v>2056</v>
      </c>
      <c r="S83" s="2">
        <f t="shared" si="21"/>
        <v>351576</v>
      </c>
      <c r="T83" s="2">
        <f t="shared" si="19"/>
        <v>67634176</v>
      </c>
      <c r="V83" s="1">
        <v>5</v>
      </c>
      <c r="W83" s="56" t="s">
        <v>214</v>
      </c>
      <c r="X83" s="57" t="s">
        <v>19</v>
      </c>
      <c r="Y83" s="57" t="s">
        <v>190</v>
      </c>
      <c r="Z83" s="57" t="s">
        <v>106</v>
      </c>
      <c r="AA83" s="182" t="s">
        <v>81</v>
      </c>
      <c r="AB83" s="57" t="s">
        <v>152</v>
      </c>
      <c r="AC83" s="57" t="s">
        <v>43</v>
      </c>
      <c r="AD83" s="57" t="s">
        <v>253</v>
      </c>
      <c r="AE83" s="74" t="s">
        <v>12</v>
      </c>
      <c r="AF83" s="57" t="s">
        <v>221</v>
      </c>
      <c r="AG83" s="157" t="s">
        <v>113</v>
      </c>
      <c r="AH83" s="57" t="s">
        <v>183</v>
      </c>
      <c r="AI83" s="72" t="s">
        <v>159</v>
      </c>
      <c r="AJ83" s="57" t="s">
        <v>75</v>
      </c>
      <c r="AK83" s="174" t="s">
        <v>246</v>
      </c>
      <c r="AL83" s="58" t="s">
        <v>50</v>
      </c>
      <c r="AN83" s="46" t="s">
        <v>18</v>
      </c>
      <c r="AO83" s="47" t="s">
        <v>276</v>
      </c>
      <c r="AP83" s="48">
        <f>L2+(75*L4)</f>
        <v>76</v>
      </c>
    </row>
    <row r="84" spans="1:42" x14ac:dyDescent="0.2">
      <c r="A84" s="1">
        <v>6</v>
      </c>
      <c r="B84" s="8">
        <v>61</v>
      </c>
      <c r="C84" s="9">
        <v>167</v>
      </c>
      <c r="D84" s="9">
        <v>24</v>
      </c>
      <c r="E84" s="9">
        <v>142</v>
      </c>
      <c r="F84" s="9">
        <v>246</v>
      </c>
      <c r="G84" s="9">
        <v>112</v>
      </c>
      <c r="H84" s="9">
        <v>223</v>
      </c>
      <c r="I84" s="9">
        <v>69</v>
      </c>
      <c r="J84" s="9">
        <v>188</v>
      </c>
      <c r="K84" s="9">
        <v>34</v>
      </c>
      <c r="L84" s="9">
        <v>145</v>
      </c>
      <c r="M84" s="9">
        <v>11</v>
      </c>
      <c r="N84" s="9">
        <v>115</v>
      </c>
      <c r="O84" s="9">
        <v>233</v>
      </c>
      <c r="P84" s="9">
        <v>90</v>
      </c>
      <c r="Q84" s="10">
        <v>196</v>
      </c>
      <c r="R84" s="2">
        <f t="shared" si="20"/>
        <v>2056</v>
      </c>
      <c r="S84" s="2">
        <f t="shared" si="21"/>
        <v>351576</v>
      </c>
      <c r="T84" s="2">
        <f t="shared" si="19"/>
        <v>67634176</v>
      </c>
      <c r="V84" s="1">
        <v>6</v>
      </c>
      <c r="W84" s="56" t="s">
        <v>57</v>
      </c>
      <c r="X84" s="57" t="s">
        <v>239</v>
      </c>
      <c r="Y84" s="57" t="s">
        <v>95</v>
      </c>
      <c r="Z84" s="57" t="s">
        <v>138</v>
      </c>
      <c r="AA84" s="57" t="s">
        <v>177</v>
      </c>
      <c r="AB84" s="182" t="s">
        <v>120</v>
      </c>
      <c r="AC84" s="57" t="s">
        <v>201</v>
      </c>
      <c r="AD84" s="57" t="s">
        <v>33</v>
      </c>
      <c r="AE84" s="57" t="s">
        <v>232</v>
      </c>
      <c r="AF84" s="74" t="s">
        <v>64</v>
      </c>
      <c r="AG84" s="57" t="s">
        <v>145</v>
      </c>
      <c r="AH84" s="157" t="s">
        <v>88</v>
      </c>
      <c r="AI84" s="57" t="s">
        <v>127</v>
      </c>
      <c r="AJ84" s="72" t="s">
        <v>170</v>
      </c>
      <c r="AK84" s="57" t="s">
        <v>26</v>
      </c>
      <c r="AL84" s="185" t="s">
        <v>207</v>
      </c>
      <c r="AN84" s="46" t="s">
        <v>200</v>
      </c>
      <c r="AO84" s="47" t="s">
        <v>276</v>
      </c>
      <c r="AP84" s="48">
        <f>L2+(76*L4)</f>
        <v>77</v>
      </c>
    </row>
    <row r="85" spans="1:42" x14ac:dyDescent="0.2">
      <c r="A85" s="1">
        <v>7</v>
      </c>
      <c r="B85" s="8">
        <v>180</v>
      </c>
      <c r="C85" s="9">
        <v>42</v>
      </c>
      <c r="D85" s="9">
        <v>153</v>
      </c>
      <c r="E85" s="9">
        <v>3</v>
      </c>
      <c r="F85" s="9">
        <v>123</v>
      </c>
      <c r="G85" s="9">
        <v>225</v>
      </c>
      <c r="H85" s="9">
        <v>82</v>
      </c>
      <c r="I85" s="9">
        <v>204</v>
      </c>
      <c r="J85" s="9">
        <v>53</v>
      </c>
      <c r="K85" s="9">
        <v>175</v>
      </c>
      <c r="L85" s="9">
        <v>32</v>
      </c>
      <c r="M85" s="9">
        <v>134</v>
      </c>
      <c r="N85" s="9">
        <v>254</v>
      </c>
      <c r="O85" s="9">
        <v>104</v>
      </c>
      <c r="P85" s="9">
        <v>215</v>
      </c>
      <c r="Q85" s="10">
        <v>77</v>
      </c>
      <c r="R85" s="2">
        <f t="shared" si="20"/>
        <v>2056</v>
      </c>
      <c r="S85" s="2">
        <f t="shared" si="21"/>
        <v>351576</v>
      </c>
      <c r="T85" s="2">
        <f t="shared" si="19"/>
        <v>67634176</v>
      </c>
      <c r="V85" s="1">
        <v>7</v>
      </c>
      <c r="W85" s="56" t="s">
        <v>65</v>
      </c>
      <c r="X85" s="57" t="s">
        <v>231</v>
      </c>
      <c r="Y85" s="57" t="s">
        <v>87</v>
      </c>
      <c r="Z85" s="57" t="s">
        <v>146</v>
      </c>
      <c r="AA85" s="57" t="s">
        <v>169</v>
      </c>
      <c r="AB85" s="57" t="s">
        <v>128</v>
      </c>
      <c r="AC85" s="182" t="s">
        <v>208</v>
      </c>
      <c r="AD85" s="57" t="s">
        <v>25</v>
      </c>
      <c r="AE85" s="157" t="s">
        <v>240</v>
      </c>
      <c r="AF85" s="57" t="s">
        <v>56</v>
      </c>
      <c r="AG85" s="74" t="s">
        <v>137</v>
      </c>
      <c r="AH85" s="57" t="s">
        <v>96</v>
      </c>
      <c r="AI85" s="174" t="s">
        <v>119</v>
      </c>
      <c r="AJ85" s="57" t="s">
        <v>178</v>
      </c>
      <c r="AK85" s="72" t="s">
        <v>34</v>
      </c>
      <c r="AL85" s="58" t="s">
        <v>200</v>
      </c>
      <c r="AN85" s="46" t="s">
        <v>51</v>
      </c>
      <c r="AO85" s="47" t="s">
        <v>276</v>
      </c>
      <c r="AP85" s="48">
        <f>L2+(77*L4)</f>
        <v>78</v>
      </c>
    </row>
    <row r="86" spans="1:42" x14ac:dyDescent="0.2">
      <c r="A86" s="1">
        <v>8</v>
      </c>
      <c r="B86" s="8">
        <v>176</v>
      </c>
      <c r="C86" s="9">
        <v>54</v>
      </c>
      <c r="D86" s="9">
        <v>133</v>
      </c>
      <c r="E86" s="9">
        <v>31</v>
      </c>
      <c r="F86" s="9">
        <v>103</v>
      </c>
      <c r="G86" s="9">
        <v>253</v>
      </c>
      <c r="H86" s="9">
        <v>78</v>
      </c>
      <c r="I86" s="9">
        <v>216</v>
      </c>
      <c r="J86" s="9">
        <v>41</v>
      </c>
      <c r="K86" s="9">
        <v>179</v>
      </c>
      <c r="L86" s="9">
        <v>4</v>
      </c>
      <c r="M86" s="9">
        <v>154</v>
      </c>
      <c r="N86" s="9">
        <v>226</v>
      </c>
      <c r="O86" s="9">
        <v>124</v>
      </c>
      <c r="P86" s="9">
        <v>203</v>
      </c>
      <c r="Q86" s="10">
        <v>81</v>
      </c>
      <c r="R86" s="2">
        <f t="shared" si="20"/>
        <v>2056</v>
      </c>
      <c r="S86" s="2">
        <f t="shared" si="21"/>
        <v>351576</v>
      </c>
      <c r="T86" s="2">
        <f t="shared" si="19"/>
        <v>67634176</v>
      </c>
      <c r="V86" s="1">
        <v>8</v>
      </c>
      <c r="W86" s="56" t="s">
        <v>222</v>
      </c>
      <c r="X86" s="57" t="s">
        <v>11</v>
      </c>
      <c r="Y86" s="57" t="s">
        <v>182</v>
      </c>
      <c r="Z86" s="57" t="s">
        <v>114</v>
      </c>
      <c r="AA86" s="57" t="s">
        <v>74</v>
      </c>
      <c r="AB86" s="57" t="s">
        <v>160</v>
      </c>
      <c r="AC86" s="57" t="s">
        <v>51</v>
      </c>
      <c r="AD86" s="182" t="s">
        <v>245</v>
      </c>
      <c r="AE86" s="57" t="s">
        <v>20</v>
      </c>
      <c r="AF86" s="157" t="s">
        <v>213</v>
      </c>
      <c r="AG86" s="57" t="s">
        <v>105</v>
      </c>
      <c r="AH86" s="74" t="s">
        <v>191</v>
      </c>
      <c r="AI86" s="57" t="s">
        <v>151</v>
      </c>
      <c r="AJ86" s="174" t="s">
        <v>82</v>
      </c>
      <c r="AK86" s="57" t="s">
        <v>254</v>
      </c>
      <c r="AL86" s="79" t="s">
        <v>42</v>
      </c>
      <c r="AN86" s="46" t="s">
        <v>78</v>
      </c>
      <c r="AO86" s="47" t="s">
        <v>276</v>
      </c>
      <c r="AP86" s="48">
        <f>L2+(78*L4)</f>
        <v>79</v>
      </c>
    </row>
    <row r="87" spans="1:42" x14ac:dyDescent="0.2">
      <c r="A87" s="1">
        <v>9</v>
      </c>
      <c r="B87" s="8">
        <v>118</v>
      </c>
      <c r="C87" s="9">
        <v>240</v>
      </c>
      <c r="D87" s="9">
        <v>95</v>
      </c>
      <c r="E87" s="9">
        <v>197</v>
      </c>
      <c r="F87" s="9">
        <v>189</v>
      </c>
      <c r="G87" s="9">
        <v>39</v>
      </c>
      <c r="H87" s="9">
        <v>152</v>
      </c>
      <c r="I87" s="9">
        <v>14</v>
      </c>
      <c r="J87" s="9">
        <v>243</v>
      </c>
      <c r="K87" s="9">
        <v>105</v>
      </c>
      <c r="L87" s="9">
        <v>218</v>
      </c>
      <c r="M87" s="9">
        <v>68</v>
      </c>
      <c r="N87" s="9">
        <v>60</v>
      </c>
      <c r="O87" s="9">
        <v>162</v>
      </c>
      <c r="P87" s="9">
        <v>17</v>
      </c>
      <c r="Q87" s="10">
        <v>139</v>
      </c>
      <c r="R87" s="2">
        <f t="shared" si="20"/>
        <v>2056</v>
      </c>
      <c r="S87" s="2">
        <f t="shared" si="21"/>
        <v>351576</v>
      </c>
      <c r="T87" s="2">
        <f t="shared" si="19"/>
        <v>67634176</v>
      </c>
      <c r="V87" s="1">
        <v>9</v>
      </c>
      <c r="W87" s="80" t="s">
        <v>185</v>
      </c>
      <c r="X87" s="57" t="s">
        <v>111</v>
      </c>
      <c r="Y87" s="174" t="s">
        <v>223</v>
      </c>
      <c r="Z87" s="57" t="s">
        <v>10</v>
      </c>
      <c r="AA87" s="74" t="s">
        <v>48</v>
      </c>
      <c r="AB87" s="57" t="s">
        <v>248</v>
      </c>
      <c r="AC87" s="157" t="s">
        <v>73</v>
      </c>
      <c r="AD87" s="57" t="s">
        <v>161</v>
      </c>
      <c r="AE87" s="182" t="s">
        <v>104</v>
      </c>
      <c r="AF87" s="57" t="s">
        <v>192</v>
      </c>
      <c r="AG87" s="57" t="s">
        <v>17</v>
      </c>
      <c r="AH87" s="57" t="s">
        <v>216</v>
      </c>
      <c r="AI87" s="57" t="s">
        <v>255</v>
      </c>
      <c r="AJ87" s="57" t="s">
        <v>41</v>
      </c>
      <c r="AK87" s="57" t="s">
        <v>154</v>
      </c>
      <c r="AL87" s="58" t="s">
        <v>79</v>
      </c>
      <c r="AN87" s="46" t="s">
        <v>165</v>
      </c>
      <c r="AO87" s="47" t="s">
        <v>276</v>
      </c>
      <c r="AP87" s="48">
        <f>L2+(79*L4)</f>
        <v>80</v>
      </c>
    </row>
    <row r="88" spans="1:42" x14ac:dyDescent="0.2">
      <c r="A88" s="1">
        <v>10</v>
      </c>
      <c r="B88" s="8">
        <v>106</v>
      </c>
      <c r="C88" s="9">
        <v>244</v>
      </c>
      <c r="D88" s="9">
        <v>67</v>
      </c>
      <c r="E88" s="9">
        <v>217</v>
      </c>
      <c r="F88" s="9">
        <v>161</v>
      </c>
      <c r="G88" s="9">
        <v>59</v>
      </c>
      <c r="H88" s="9">
        <v>140</v>
      </c>
      <c r="I88" s="9">
        <v>18</v>
      </c>
      <c r="J88" s="9">
        <v>239</v>
      </c>
      <c r="K88" s="9">
        <v>117</v>
      </c>
      <c r="L88" s="9">
        <v>198</v>
      </c>
      <c r="M88" s="9">
        <v>96</v>
      </c>
      <c r="N88" s="9">
        <v>40</v>
      </c>
      <c r="O88" s="9">
        <v>190</v>
      </c>
      <c r="P88" s="9">
        <v>13</v>
      </c>
      <c r="Q88" s="10">
        <v>151</v>
      </c>
      <c r="R88" s="2">
        <f t="shared" si="20"/>
        <v>2056</v>
      </c>
      <c r="S88" s="2">
        <f t="shared" si="21"/>
        <v>351576</v>
      </c>
      <c r="T88" s="2">
        <f t="shared" si="19"/>
        <v>67634176</v>
      </c>
      <c r="V88" s="1">
        <v>10</v>
      </c>
      <c r="W88" s="56" t="s">
        <v>90</v>
      </c>
      <c r="X88" s="72" t="s">
        <v>143</v>
      </c>
      <c r="Y88" s="57" t="s">
        <v>66</v>
      </c>
      <c r="Z88" s="174" t="s">
        <v>230</v>
      </c>
      <c r="AA88" s="57" t="s">
        <v>206</v>
      </c>
      <c r="AB88" s="74" t="s">
        <v>28</v>
      </c>
      <c r="AC88" s="57" t="s">
        <v>168</v>
      </c>
      <c r="AD88" s="157" t="s">
        <v>129</v>
      </c>
      <c r="AE88" s="57" t="s">
        <v>136</v>
      </c>
      <c r="AF88" s="182" t="s">
        <v>97</v>
      </c>
      <c r="AG88" s="57" t="s">
        <v>237</v>
      </c>
      <c r="AH88" s="57" t="s">
        <v>59</v>
      </c>
      <c r="AI88" s="57" t="s">
        <v>35</v>
      </c>
      <c r="AJ88" s="57" t="s">
        <v>199</v>
      </c>
      <c r="AK88" s="57" t="s">
        <v>122</v>
      </c>
      <c r="AL88" s="58" t="s">
        <v>175</v>
      </c>
      <c r="AN88" s="46" t="s">
        <v>42</v>
      </c>
      <c r="AO88" s="47" t="s">
        <v>276</v>
      </c>
      <c r="AP88" s="48">
        <f>L2+(80*L4)</f>
        <v>81</v>
      </c>
    </row>
    <row r="89" spans="1:42" x14ac:dyDescent="0.2">
      <c r="A89" s="1">
        <v>11</v>
      </c>
      <c r="B89" s="8">
        <v>231</v>
      </c>
      <c r="C89" s="9">
        <v>125</v>
      </c>
      <c r="D89" s="9">
        <v>206</v>
      </c>
      <c r="E89" s="9">
        <v>88</v>
      </c>
      <c r="F89" s="9">
        <v>48</v>
      </c>
      <c r="G89" s="9">
        <v>182</v>
      </c>
      <c r="H89" s="9">
        <v>5</v>
      </c>
      <c r="I89" s="9">
        <v>159</v>
      </c>
      <c r="J89" s="9">
        <v>98</v>
      </c>
      <c r="K89" s="9">
        <v>252</v>
      </c>
      <c r="L89" s="9">
        <v>75</v>
      </c>
      <c r="M89" s="9">
        <v>209</v>
      </c>
      <c r="N89" s="9">
        <v>169</v>
      </c>
      <c r="O89" s="9">
        <v>51</v>
      </c>
      <c r="P89" s="9">
        <v>132</v>
      </c>
      <c r="Q89" s="10">
        <v>26</v>
      </c>
      <c r="R89" s="2">
        <f t="shared" si="20"/>
        <v>2056</v>
      </c>
      <c r="S89" s="2">
        <f t="shared" si="21"/>
        <v>351576</v>
      </c>
      <c r="T89" s="2">
        <f t="shared" si="19"/>
        <v>67634176</v>
      </c>
      <c r="V89" s="1">
        <v>11</v>
      </c>
      <c r="W89" s="186" t="s">
        <v>98</v>
      </c>
      <c r="X89" s="57" t="s">
        <v>135</v>
      </c>
      <c r="Y89" s="72" t="s">
        <v>58</v>
      </c>
      <c r="Z89" s="57" t="s">
        <v>238</v>
      </c>
      <c r="AA89" s="157" t="s">
        <v>198</v>
      </c>
      <c r="AB89" s="57" t="s">
        <v>36</v>
      </c>
      <c r="AC89" s="74" t="s">
        <v>176</v>
      </c>
      <c r="AD89" s="57" t="s">
        <v>121</v>
      </c>
      <c r="AE89" s="57" t="s">
        <v>144</v>
      </c>
      <c r="AF89" s="57" t="s">
        <v>89</v>
      </c>
      <c r="AG89" s="182" t="s">
        <v>229</v>
      </c>
      <c r="AH89" s="57" t="s">
        <v>67</v>
      </c>
      <c r="AI89" s="57" t="s">
        <v>27</v>
      </c>
      <c r="AJ89" s="57" t="s">
        <v>5</v>
      </c>
      <c r="AK89" s="57" t="s">
        <v>130</v>
      </c>
      <c r="AL89" s="58" t="s">
        <v>167</v>
      </c>
      <c r="AN89" s="46" t="s">
        <v>208</v>
      </c>
      <c r="AO89" s="47" t="s">
        <v>276</v>
      </c>
      <c r="AP89" s="48">
        <f>L2+(81*L4)</f>
        <v>82</v>
      </c>
    </row>
    <row r="90" spans="1:42" x14ac:dyDescent="0.2">
      <c r="A90" s="1">
        <v>12</v>
      </c>
      <c r="B90" s="8">
        <v>251</v>
      </c>
      <c r="C90" s="9">
        <v>97</v>
      </c>
      <c r="D90" s="9">
        <v>210</v>
      </c>
      <c r="E90" s="9">
        <v>76</v>
      </c>
      <c r="F90" s="9">
        <v>52</v>
      </c>
      <c r="G90" s="9">
        <v>170</v>
      </c>
      <c r="H90" s="9">
        <v>25</v>
      </c>
      <c r="I90" s="9">
        <v>131</v>
      </c>
      <c r="J90" s="9">
        <v>126</v>
      </c>
      <c r="K90" s="9">
        <v>232</v>
      </c>
      <c r="L90" s="9">
        <v>87</v>
      </c>
      <c r="M90" s="9">
        <v>205</v>
      </c>
      <c r="N90" s="9">
        <v>181</v>
      </c>
      <c r="O90" s="9">
        <v>47</v>
      </c>
      <c r="P90" s="9">
        <v>160</v>
      </c>
      <c r="Q90" s="10">
        <v>6</v>
      </c>
      <c r="R90" s="2">
        <f t="shared" si="20"/>
        <v>2056</v>
      </c>
      <c r="S90" s="2">
        <f t="shared" si="21"/>
        <v>351576</v>
      </c>
      <c r="T90" s="2">
        <f t="shared" si="19"/>
        <v>67634176</v>
      </c>
      <c r="V90" s="1">
        <v>12</v>
      </c>
      <c r="W90" s="56" t="s">
        <v>193</v>
      </c>
      <c r="X90" s="174" t="s">
        <v>103</v>
      </c>
      <c r="Y90" s="57" t="s">
        <v>215</v>
      </c>
      <c r="Z90" s="72" t="s">
        <v>18</v>
      </c>
      <c r="AA90" s="57" t="s">
        <v>6</v>
      </c>
      <c r="AB90" s="157" t="s">
        <v>256</v>
      </c>
      <c r="AC90" s="57" t="s">
        <v>80</v>
      </c>
      <c r="AD90" s="74" t="s">
        <v>153</v>
      </c>
      <c r="AE90" s="57" t="s">
        <v>112</v>
      </c>
      <c r="AF90" s="57" t="s">
        <v>184</v>
      </c>
      <c r="AG90" s="57" t="s">
        <v>9</v>
      </c>
      <c r="AH90" s="182" t="s">
        <v>224</v>
      </c>
      <c r="AI90" s="57" t="s">
        <v>247</v>
      </c>
      <c r="AJ90" s="57" t="s">
        <v>49</v>
      </c>
      <c r="AK90" s="57" t="s">
        <v>162</v>
      </c>
      <c r="AL90" s="58" t="s">
        <v>72</v>
      </c>
      <c r="AN90" s="46" t="s">
        <v>174</v>
      </c>
      <c r="AO90" s="47" t="s">
        <v>276</v>
      </c>
      <c r="AP90" s="48">
        <f>L2+(82*L4)</f>
        <v>83</v>
      </c>
    </row>
    <row r="91" spans="1:42" x14ac:dyDescent="0.2">
      <c r="A91" s="1">
        <v>13</v>
      </c>
      <c r="B91" s="8">
        <v>201</v>
      </c>
      <c r="C91" s="9">
        <v>83</v>
      </c>
      <c r="D91" s="9">
        <v>228</v>
      </c>
      <c r="E91" s="9">
        <v>122</v>
      </c>
      <c r="F91" s="9">
        <v>2</v>
      </c>
      <c r="G91" s="9">
        <v>156</v>
      </c>
      <c r="H91" s="9">
        <v>43</v>
      </c>
      <c r="I91" s="9">
        <v>177</v>
      </c>
      <c r="J91" s="9">
        <v>80</v>
      </c>
      <c r="K91" s="9">
        <v>214</v>
      </c>
      <c r="L91" s="9">
        <v>101</v>
      </c>
      <c r="M91" s="9">
        <v>255</v>
      </c>
      <c r="N91" s="9">
        <v>135</v>
      </c>
      <c r="O91" s="9">
        <v>29</v>
      </c>
      <c r="P91" s="9">
        <v>174</v>
      </c>
      <c r="Q91" s="10">
        <v>56</v>
      </c>
      <c r="R91" s="2">
        <f t="shared" si="20"/>
        <v>2056</v>
      </c>
      <c r="S91" s="2">
        <f t="shared" si="21"/>
        <v>351576</v>
      </c>
      <c r="T91" s="2">
        <f t="shared" si="19"/>
        <v>67634176</v>
      </c>
      <c r="V91" s="1">
        <v>13</v>
      </c>
      <c r="W91" s="82" t="s">
        <v>123</v>
      </c>
      <c r="X91" s="57" t="s">
        <v>174</v>
      </c>
      <c r="Y91" s="157" t="s">
        <v>38</v>
      </c>
      <c r="Z91" s="57" t="s">
        <v>196</v>
      </c>
      <c r="AA91" s="72" t="s">
        <v>236</v>
      </c>
      <c r="AB91" s="57" t="s">
        <v>60</v>
      </c>
      <c r="AC91" s="174" t="s">
        <v>133</v>
      </c>
      <c r="AD91" s="57" t="s">
        <v>100</v>
      </c>
      <c r="AE91" s="57" t="s">
        <v>165</v>
      </c>
      <c r="AF91" s="57" t="s">
        <v>132</v>
      </c>
      <c r="AG91" s="57" t="s">
        <v>205</v>
      </c>
      <c r="AH91" s="57" t="s">
        <v>29</v>
      </c>
      <c r="AI91" s="182" t="s">
        <v>69</v>
      </c>
      <c r="AJ91" s="57" t="s">
        <v>227</v>
      </c>
      <c r="AK91" s="57" t="s">
        <v>91</v>
      </c>
      <c r="AL91" s="58" t="s">
        <v>142</v>
      </c>
      <c r="AN91" s="46" t="s">
        <v>70</v>
      </c>
      <c r="AO91" s="47" t="s">
        <v>276</v>
      </c>
      <c r="AP91" s="48">
        <f>L2+(83*L4)</f>
        <v>84</v>
      </c>
    </row>
    <row r="92" spans="1:42" x14ac:dyDescent="0.2">
      <c r="A92" s="1">
        <v>14</v>
      </c>
      <c r="B92" s="8">
        <v>213</v>
      </c>
      <c r="C92" s="9">
        <v>79</v>
      </c>
      <c r="D92" s="9">
        <v>256</v>
      </c>
      <c r="E92" s="9">
        <v>102</v>
      </c>
      <c r="F92" s="9">
        <v>30</v>
      </c>
      <c r="G92" s="9">
        <v>136</v>
      </c>
      <c r="H92" s="9">
        <v>55</v>
      </c>
      <c r="I92" s="9">
        <v>173</v>
      </c>
      <c r="J92" s="9">
        <v>84</v>
      </c>
      <c r="K92" s="9">
        <v>202</v>
      </c>
      <c r="L92" s="9">
        <v>121</v>
      </c>
      <c r="M92" s="9">
        <v>227</v>
      </c>
      <c r="N92" s="9">
        <v>155</v>
      </c>
      <c r="O92" s="9">
        <v>1</v>
      </c>
      <c r="P92" s="9">
        <v>178</v>
      </c>
      <c r="Q92" s="10">
        <v>44</v>
      </c>
      <c r="R92" s="2">
        <f t="shared" si="20"/>
        <v>2056</v>
      </c>
      <c r="S92" s="2">
        <f t="shared" si="21"/>
        <v>351576</v>
      </c>
      <c r="T92" s="2">
        <f t="shared" si="19"/>
        <v>67634176</v>
      </c>
      <c r="V92" s="1">
        <v>14</v>
      </c>
      <c r="W92" s="56" t="s">
        <v>155</v>
      </c>
      <c r="X92" s="74" t="s">
        <v>78</v>
      </c>
      <c r="Y92" s="57" t="s">
        <v>258</v>
      </c>
      <c r="Z92" s="157" t="s">
        <v>39</v>
      </c>
      <c r="AA92" s="57" t="s">
        <v>16</v>
      </c>
      <c r="AB92" s="72" t="s">
        <v>217</v>
      </c>
      <c r="AC92" s="57" t="s">
        <v>101</v>
      </c>
      <c r="AD92" s="174" t="s">
        <v>195</v>
      </c>
      <c r="AE92" s="57" t="s">
        <v>70</v>
      </c>
      <c r="AF92" s="57" t="s">
        <v>164</v>
      </c>
      <c r="AG92" s="57" t="s">
        <v>47</v>
      </c>
      <c r="AH92" s="57" t="s">
        <v>249</v>
      </c>
      <c r="AI92" s="57" t="s">
        <v>226</v>
      </c>
      <c r="AJ92" s="182" t="s">
        <v>7</v>
      </c>
      <c r="AK92" s="57" t="s">
        <v>186</v>
      </c>
      <c r="AL92" s="58" t="s">
        <v>110</v>
      </c>
      <c r="AN92" s="46" t="s">
        <v>148</v>
      </c>
      <c r="AO92" s="47" t="s">
        <v>276</v>
      </c>
      <c r="AP92" s="48">
        <f>L2+(84*L4)</f>
        <v>85</v>
      </c>
    </row>
    <row r="93" spans="1:42" x14ac:dyDescent="0.2">
      <c r="A93" s="1">
        <v>15</v>
      </c>
      <c r="B93" s="8">
        <v>92</v>
      </c>
      <c r="C93" s="9">
        <v>194</v>
      </c>
      <c r="D93" s="9">
        <v>113</v>
      </c>
      <c r="E93" s="9">
        <v>235</v>
      </c>
      <c r="F93" s="9">
        <v>147</v>
      </c>
      <c r="G93" s="9">
        <v>9</v>
      </c>
      <c r="H93" s="9">
        <v>186</v>
      </c>
      <c r="I93" s="9">
        <v>36</v>
      </c>
      <c r="J93" s="9">
        <v>221</v>
      </c>
      <c r="K93" s="9">
        <v>71</v>
      </c>
      <c r="L93" s="9">
        <v>248</v>
      </c>
      <c r="M93" s="9">
        <v>110</v>
      </c>
      <c r="N93" s="9">
        <v>22</v>
      </c>
      <c r="O93" s="9">
        <v>144</v>
      </c>
      <c r="P93" s="9">
        <v>63</v>
      </c>
      <c r="Q93" s="10">
        <v>165</v>
      </c>
      <c r="R93" s="2">
        <f t="shared" si="20"/>
        <v>2056</v>
      </c>
      <c r="S93" s="2">
        <f>SUMSQ(B93:Q93)</f>
        <v>351576</v>
      </c>
      <c r="T93" s="2">
        <f t="shared" si="19"/>
        <v>67634176</v>
      </c>
      <c r="V93" s="1">
        <v>15</v>
      </c>
      <c r="W93" s="161" t="s">
        <v>163</v>
      </c>
      <c r="X93" s="57" t="s">
        <v>71</v>
      </c>
      <c r="Y93" s="74" t="s">
        <v>250</v>
      </c>
      <c r="Z93" s="57" t="s">
        <v>46</v>
      </c>
      <c r="AA93" s="174" t="s">
        <v>8</v>
      </c>
      <c r="AB93" s="57" t="s">
        <v>225</v>
      </c>
      <c r="AC93" s="72" t="s">
        <v>109</v>
      </c>
      <c r="AD93" s="57" t="s">
        <v>187</v>
      </c>
      <c r="AE93" s="57" t="s">
        <v>77</v>
      </c>
      <c r="AF93" s="57" t="s">
        <v>156</v>
      </c>
      <c r="AG93" s="57" t="s">
        <v>40</v>
      </c>
      <c r="AH93" s="57" t="s">
        <v>257</v>
      </c>
      <c r="AI93" s="57" t="s">
        <v>218</v>
      </c>
      <c r="AJ93" s="57" t="s">
        <v>15</v>
      </c>
      <c r="AK93" s="182" t="s">
        <v>194</v>
      </c>
      <c r="AL93" s="58" t="s">
        <v>102</v>
      </c>
      <c r="AN93" s="46" t="s">
        <v>107</v>
      </c>
      <c r="AO93" s="47" t="s">
        <v>276</v>
      </c>
      <c r="AP93" s="48">
        <f>L2+(85*L4)</f>
        <v>86</v>
      </c>
    </row>
    <row r="94" spans="1:42" x14ac:dyDescent="0.2">
      <c r="A94" s="1">
        <v>16</v>
      </c>
      <c r="B94" s="11">
        <v>72</v>
      </c>
      <c r="C94" s="12">
        <v>222</v>
      </c>
      <c r="D94" s="12">
        <v>109</v>
      </c>
      <c r="E94" s="12">
        <v>247</v>
      </c>
      <c r="F94" s="12">
        <v>143</v>
      </c>
      <c r="G94" s="12">
        <v>21</v>
      </c>
      <c r="H94" s="12">
        <v>166</v>
      </c>
      <c r="I94" s="12">
        <v>64</v>
      </c>
      <c r="J94" s="12">
        <v>193</v>
      </c>
      <c r="K94" s="12">
        <v>91</v>
      </c>
      <c r="L94" s="12">
        <v>236</v>
      </c>
      <c r="M94" s="12">
        <v>114</v>
      </c>
      <c r="N94" s="12">
        <v>10</v>
      </c>
      <c r="O94" s="12">
        <v>148</v>
      </c>
      <c r="P94" s="12">
        <v>35</v>
      </c>
      <c r="Q94" s="13">
        <v>185</v>
      </c>
      <c r="R94" s="2">
        <f t="shared" si="20"/>
        <v>2056</v>
      </c>
      <c r="S94" s="2">
        <f>SUMSQ(B94:Q94)</f>
        <v>351576</v>
      </c>
      <c r="T94" s="2">
        <f t="shared" si="19"/>
        <v>67634176</v>
      </c>
      <c r="V94" s="1">
        <v>16</v>
      </c>
      <c r="W94" s="59" t="s">
        <v>131</v>
      </c>
      <c r="X94" s="162" t="s">
        <v>166</v>
      </c>
      <c r="Y94" s="60" t="s">
        <v>30</v>
      </c>
      <c r="Z94" s="85" t="s">
        <v>204</v>
      </c>
      <c r="AA94" s="60" t="s">
        <v>228</v>
      </c>
      <c r="AB94" s="187" t="s">
        <v>68</v>
      </c>
      <c r="AC94" s="60" t="s">
        <v>141</v>
      </c>
      <c r="AD94" s="87" t="s">
        <v>92</v>
      </c>
      <c r="AE94" s="60" t="s">
        <v>173</v>
      </c>
      <c r="AF94" s="60" t="s">
        <v>124</v>
      </c>
      <c r="AG94" s="60" t="s">
        <v>197</v>
      </c>
      <c r="AH94" s="60" t="s">
        <v>37</v>
      </c>
      <c r="AI94" s="60" t="s">
        <v>61</v>
      </c>
      <c r="AJ94" s="60" t="s">
        <v>235</v>
      </c>
      <c r="AK94" s="60" t="s">
        <v>99</v>
      </c>
      <c r="AL94" s="188" t="s">
        <v>134</v>
      </c>
      <c r="AN94" s="46" t="s">
        <v>9</v>
      </c>
      <c r="AO94" s="47" t="s">
        <v>276</v>
      </c>
      <c r="AP94" s="48">
        <f>L2+(86*L4)</f>
        <v>87</v>
      </c>
    </row>
    <row r="95" spans="1:42" x14ac:dyDescent="0.2">
      <c r="A95" s="3" t="s">
        <v>0</v>
      </c>
      <c r="B95" s="2">
        <f>SUM(B79:B94)</f>
        <v>2056</v>
      </c>
      <c r="C95" s="2">
        <f t="shared" ref="C95:Q95" si="22">SUM(C79:C94)</f>
        <v>2056</v>
      </c>
      <c r="D95" s="2">
        <f t="shared" si="22"/>
        <v>2056</v>
      </c>
      <c r="E95" s="2">
        <f t="shared" si="22"/>
        <v>2056</v>
      </c>
      <c r="F95" s="2">
        <f t="shared" si="22"/>
        <v>2056</v>
      </c>
      <c r="G95" s="2">
        <f t="shared" si="22"/>
        <v>2056</v>
      </c>
      <c r="H95" s="2">
        <f t="shared" si="22"/>
        <v>2056</v>
      </c>
      <c r="I95" s="2">
        <f t="shared" si="22"/>
        <v>2056</v>
      </c>
      <c r="J95" s="2">
        <f t="shared" si="22"/>
        <v>2056</v>
      </c>
      <c r="K95" s="2">
        <f t="shared" si="22"/>
        <v>2056</v>
      </c>
      <c r="L95" s="2">
        <f t="shared" si="22"/>
        <v>2056</v>
      </c>
      <c r="M95" s="2">
        <f t="shared" si="22"/>
        <v>2056</v>
      </c>
      <c r="N95" s="2">
        <f t="shared" si="22"/>
        <v>2056</v>
      </c>
      <c r="O95" s="2">
        <f t="shared" si="22"/>
        <v>2056</v>
      </c>
      <c r="P95" s="2">
        <f t="shared" si="22"/>
        <v>2056</v>
      </c>
      <c r="Q95" s="2">
        <f t="shared" si="22"/>
        <v>2056</v>
      </c>
      <c r="AN95" s="46" t="s">
        <v>238</v>
      </c>
      <c r="AO95" s="47" t="s">
        <v>276</v>
      </c>
      <c r="AP95" s="48">
        <f>L2+(87*L4)</f>
        <v>88</v>
      </c>
    </row>
    <row r="96" spans="1:42" x14ac:dyDescent="0.2">
      <c r="A96" s="3" t="s">
        <v>1</v>
      </c>
      <c r="B96" s="2">
        <f>SUMSQ(B79:B94)</f>
        <v>351576</v>
      </c>
      <c r="C96" s="2">
        <f t="shared" ref="C96:E96" si="23">SUMSQ(C79:C94)</f>
        <v>351576</v>
      </c>
      <c r="D96" s="2">
        <f t="shared" si="23"/>
        <v>351576</v>
      </c>
      <c r="E96" s="2">
        <f t="shared" si="23"/>
        <v>351576</v>
      </c>
      <c r="F96" s="2">
        <f>SUMSQ(F79:F94)</f>
        <v>351576</v>
      </c>
      <c r="G96" s="2">
        <f t="shared" ref="G96:Q96" si="24">SUMSQ(G79:G94)</f>
        <v>351576</v>
      </c>
      <c r="H96" s="2">
        <f t="shared" si="24"/>
        <v>351576</v>
      </c>
      <c r="I96" s="2">
        <f t="shared" si="24"/>
        <v>351576</v>
      </c>
      <c r="J96" s="2">
        <f t="shared" si="24"/>
        <v>351576</v>
      </c>
      <c r="K96" s="2">
        <f t="shared" si="24"/>
        <v>351576</v>
      </c>
      <c r="L96" s="2">
        <f t="shared" si="24"/>
        <v>351576</v>
      </c>
      <c r="M96" s="2">
        <f t="shared" si="24"/>
        <v>351576</v>
      </c>
      <c r="N96" s="2">
        <f t="shared" si="24"/>
        <v>351576</v>
      </c>
      <c r="O96" s="2">
        <f t="shared" si="24"/>
        <v>351576</v>
      </c>
      <c r="P96" s="2">
        <f t="shared" si="24"/>
        <v>351576</v>
      </c>
      <c r="Q96" s="2">
        <f t="shared" si="24"/>
        <v>351576</v>
      </c>
      <c r="AN96" s="46" t="s">
        <v>253</v>
      </c>
      <c r="AO96" s="47" t="s">
        <v>276</v>
      </c>
      <c r="AP96" s="48">
        <f>L2+(88*L4)</f>
        <v>89</v>
      </c>
    </row>
    <row r="97" spans="1:42" x14ac:dyDescent="0.2">
      <c r="A97" s="3" t="s">
        <v>262</v>
      </c>
      <c r="B97" s="14">
        <f>SUMSQ(B79,C79,D79,E79,F79,G79,H79,I79,I80,H80,G80,F80,E80,D80,C80,B80)</f>
        <v>351576</v>
      </c>
      <c r="C97" s="14">
        <f>SUMSQ(J79,K79,L79,M79,N79,O79,P79,Q79,Q80,P80,O80,N80,M80,L80,K80,J80)</f>
        <v>351576</v>
      </c>
      <c r="D97" s="14">
        <f>SUMSQ(B81,C81,D81,E81,F81,G81,H81,I81,I82,H82,G82,F82,E82,D82,C82,B82)</f>
        <v>351576</v>
      </c>
      <c r="E97" s="14">
        <f>SUMSQ(J81,K81,L81,M81,N81,O81,P81,Q81,Q82,P82,O82,N82,M82,L82,K82,J82)</f>
        <v>351576</v>
      </c>
      <c r="F97" s="14">
        <f>SUMSQ(B83,C83,D83,E83,F83,G83,H83,I83,I84,H84,G84,F84,E84,D84,C84,B84)</f>
        <v>351576</v>
      </c>
      <c r="G97" s="14">
        <f>SUMSQ(J83,K83,L83,M83,N83,O83,P83,Q83,Q84,P84,O84,N84,M84,L84,K84,J84)</f>
        <v>351576</v>
      </c>
      <c r="H97" s="14">
        <f>SUMSQ(B85,C85,D85,E85,F85,G85,H85,I85,I86,H86,G86,F86,E86,D86,C86,B86)</f>
        <v>351576</v>
      </c>
      <c r="I97" s="14">
        <f>SUMSQ(J85,K85,L85,M85,N85,O85,P85,Q85,Q86,P86,O86,N86,M86,L86,K86,J86)</f>
        <v>351576</v>
      </c>
      <c r="J97" s="14">
        <f>SUMSQ(B87,C87,D87,E87,F87,G87,H87,I87,I88,H88,G88,F88,E88,D88,C88,B88)</f>
        <v>351576</v>
      </c>
      <c r="K97" s="14">
        <f>SUMSQ(J87,K87,L87,M87,N87,O87,P87,Q87,Q88,P88,O88,N88,M88,L88,K88,J88)</f>
        <v>351576</v>
      </c>
      <c r="L97" s="14">
        <f>SUMSQ(B89,C89,D89,E89,F89,G89,H89,I89,I90,H90,G90,F90,E90,D90,C90,B90)</f>
        <v>351576</v>
      </c>
      <c r="M97" s="14">
        <f>SUMSQ(J89,K89,L89,M89,N89,O89,P89,Q89,Q90,P90,O90,N90,M90,L90,K90,J90)</f>
        <v>351576</v>
      </c>
      <c r="N97" s="14">
        <f>SUMSQ(B91,C91,D91,E91,F91,G91,H91,I91,I92,H92,G92,F92,E92,D92,C92,B92)</f>
        <v>351576</v>
      </c>
      <c r="O97" s="14">
        <f>SUMSQ(J91,K91,L91,M91,N91,O91,P91,Q91,Q92,P92,O92,N92,M92,L92,K92,J92)</f>
        <v>351576</v>
      </c>
      <c r="P97" s="14">
        <f>SUMSQ(B93,C93,D93,E93,F93,G93,H93,I93,I94,H94,G94,F94,E94,D94,C94,B94)</f>
        <v>351576</v>
      </c>
      <c r="Q97" s="14">
        <f>SUMSQ(J93,K93,L93,M93,N93,O93,P93,Q93,Q94,P94,O94,N94,M94,L94,K94,J94)</f>
        <v>351576</v>
      </c>
      <c r="V97" s="3" t="s">
        <v>3</v>
      </c>
      <c r="W97" s="173" t="s">
        <v>23</v>
      </c>
      <c r="X97" s="173" t="s">
        <v>53</v>
      </c>
      <c r="Y97" s="173" t="s">
        <v>150</v>
      </c>
      <c r="Z97" s="173" t="s">
        <v>179</v>
      </c>
      <c r="AA97" s="173" t="s">
        <v>81</v>
      </c>
      <c r="AB97" s="173" t="s">
        <v>120</v>
      </c>
      <c r="AC97" s="173" t="s">
        <v>208</v>
      </c>
      <c r="AD97" s="173" t="s">
        <v>245</v>
      </c>
      <c r="AE97" s="173" t="s">
        <v>104</v>
      </c>
      <c r="AF97" s="173" t="s">
        <v>97</v>
      </c>
      <c r="AG97" s="173" t="s">
        <v>229</v>
      </c>
      <c r="AH97" s="173" t="s">
        <v>224</v>
      </c>
      <c r="AI97" s="173" t="s">
        <v>69</v>
      </c>
      <c r="AJ97" s="173" t="s">
        <v>7</v>
      </c>
      <c r="AK97" s="173" t="s">
        <v>194</v>
      </c>
      <c r="AL97" s="173" t="s">
        <v>134</v>
      </c>
      <c r="AN97" s="46" t="s">
        <v>26</v>
      </c>
      <c r="AO97" s="47" t="s">
        <v>276</v>
      </c>
      <c r="AP97" s="48">
        <f>L2+(89*L4)</f>
        <v>90</v>
      </c>
    </row>
    <row r="98" spans="1:42" x14ac:dyDescent="0.2">
      <c r="A98" s="3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V98" s="3" t="s">
        <v>4</v>
      </c>
      <c r="W98" s="173" t="s">
        <v>131</v>
      </c>
      <c r="X98" s="173" t="s">
        <v>71</v>
      </c>
      <c r="Y98" s="173" t="s">
        <v>258</v>
      </c>
      <c r="Z98" s="173" t="s">
        <v>196</v>
      </c>
      <c r="AA98" s="173" t="s">
        <v>6</v>
      </c>
      <c r="AB98" s="173" t="s">
        <v>36</v>
      </c>
      <c r="AC98" s="173" t="s">
        <v>168</v>
      </c>
      <c r="AD98" s="173" t="s">
        <v>161</v>
      </c>
      <c r="AE98" s="173" t="s">
        <v>20</v>
      </c>
      <c r="AF98" s="173" t="s">
        <v>56</v>
      </c>
      <c r="AG98" s="173" t="s">
        <v>145</v>
      </c>
      <c r="AH98" s="173" t="s">
        <v>183</v>
      </c>
      <c r="AI98" s="173" t="s">
        <v>86</v>
      </c>
      <c r="AJ98" s="173" t="s">
        <v>115</v>
      </c>
      <c r="AK98" s="173" t="s">
        <v>211</v>
      </c>
      <c r="AL98" s="173" t="s">
        <v>242</v>
      </c>
      <c r="AN98" s="46" t="s">
        <v>124</v>
      </c>
      <c r="AO98" s="47" t="s">
        <v>276</v>
      </c>
      <c r="AP98" s="48">
        <f>L2+(90*L4)</f>
        <v>91</v>
      </c>
    </row>
    <row r="99" spans="1:42" x14ac:dyDescent="0.2">
      <c r="A99" s="3" t="s">
        <v>3</v>
      </c>
      <c r="B99" s="15">
        <f>B79</f>
        <v>158</v>
      </c>
      <c r="C99" s="15">
        <f>C80</f>
        <v>28</v>
      </c>
      <c r="D99" s="15">
        <f>D81</f>
        <v>38</v>
      </c>
      <c r="E99" s="15">
        <f>E82</f>
        <v>164</v>
      </c>
      <c r="F99" s="15">
        <f>F83</f>
        <v>234</v>
      </c>
      <c r="G99" s="15">
        <f>G84</f>
        <v>112</v>
      </c>
      <c r="H99" s="15">
        <f>H85</f>
        <v>82</v>
      </c>
      <c r="I99" s="15">
        <f>I86</f>
        <v>216</v>
      </c>
      <c r="J99" s="15">
        <f>J87</f>
        <v>243</v>
      </c>
      <c r="K99" s="15">
        <f>K88</f>
        <v>117</v>
      </c>
      <c r="L99" s="15">
        <f>L89</f>
        <v>75</v>
      </c>
      <c r="M99" s="15">
        <f>M90</f>
        <v>205</v>
      </c>
      <c r="N99" s="15">
        <f>N91</f>
        <v>135</v>
      </c>
      <c r="O99" s="15">
        <f>O92</f>
        <v>1</v>
      </c>
      <c r="P99" s="15">
        <f>P93</f>
        <v>63</v>
      </c>
      <c r="Q99" s="16">
        <f>Q94</f>
        <v>185</v>
      </c>
      <c r="R99" s="2">
        <f>SUM(B99:Q99)</f>
        <v>2056</v>
      </c>
      <c r="S99" s="2">
        <f>SUMSQ(B99:Q99)</f>
        <v>351576</v>
      </c>
      <c r="AN99" s="46" t="s">
        <v>163</v>
      </c>
      <c r="AO99" s="47" t="s">
        <v>276</v>
      </c>
      <c r="AP99" s="48">
        <f>L2+(91*L4)</f>
        <v>92</v>
      </c>
    </row>
    <row r="100" spans="1:42" x14ac:dyDescent="0.2">
      <c r="A100" s="3" t="s">
        <v>4</v>
      </c>
      <c r="B100" s="15">
        <f>B94</f>
        <v>72</v>
      </c>
      <c r="C100" s="15">
        <f>C93</f>
        <v>194</v>
      </c>
      <c r="D100" s="15">
        <f>D92</f>
        <v>256</v>
      </c>
      <c r="E100" s="15">
        <f>E91</f>
        <v>122</v>
      </c>
      <c r="F100" s="15">
        <f>F90</f>
        <v>52</v>
      </c>
      <c r="G100" s="15">
        <f>G89</f>
        <v>182</v>
      </c>
      <c r="H100" s="15">
        <f>H88</f>
        <v>140</v>
      </c>
      <c r="I100" s="15">
        <f>I87</f>
        <v>14</v>
      </c>
      <c r="J100" s="15">
        <f>J86</f>
        <v>41</v>
      </c>
      <c r="K100" s="15">
        <f>K85</f>
        <v>175</v>
      </c>
      <c r="L100" s="15">
        <f>L84</f>
        <v>145</v>
      </c>
      <c r="M100" s="15">
        <f>M83</f>
        <v>23</v>
      </c>
      <c r="N100" s="15">
        <f>N82</f>
        <v>93</v>
      </c>
      <c r="O100" s="15">
        <f>O81</f>
        <v>219</v>
      </c>
      <c r="P100" s="15">
        <f>P80</f>
        <v>229</v>
      </c>
      <c r="Q100" s="16">
        <f>Q79</f>
        <v>99</v>
      </c>
      <c r="R100" s="2">
        <f>SUM(B100:Q100)</f>
        <v>2056</v>
      </c>
      <c r="S100" s="2">
        <f>SUMSQ(B100:Q100)</f>
        <v>351576</v>
      </c>
      <c r="AN100" s="46" t="s">
        <v>86</v>
      </c>
      <c r="AO100" s="47" t="s">
        <v>276</v>
      </c>
      <c r="AP100" s="48">
        <f>L2+(92*L4)</f>
        <v>93</v>
      </c>
    </row>
    <row r="101" spans="1:42" x14ac:dyDescent="0.2">
      <c r="AN101" s="46" t="s">
        <v>188</v>
      </c>
      <c r="AO101" s="47" t="s">
        <v>276</v>
      </c>
      <c r="AP101" s="48">
        <f>L2+(93*L4)</f>
        <v>94</v>
      </c>
    </row>
    <row r="102" spans="1:42" x14ac:dyDescent="0.2">
      <c r="AN102" s="46" t="s">
        <v>223</v>
      </c>
      <c r="AO102" s="47" t="s">
        <v>276</v>
      </c>
      <c r="AP102" s="48">
        <f>L2+(94*L4)</f>
        <v>95</v>
      </c>
    </row>
    <row r="103" spans="1:42" x14ac:dyDescent="0.2">
      <c r="AN103" s="46" t="s">
        <v>59</v>
      </c>
      <c r="AO103" s="47" t="s">
        <v>276</v>
      </c>
      <c r="AP103" s="48">
        <f>L2+(95*L4)</f>
        <v>96</v>
      </c>
    </row>
    <row r="104" spans="1:42" x14ac:dyDescent="0.2">
      <c r="AN104" s="46" t="s">
        <v>103</v>
      </c>
      <c r="AO104" s="47" t="s">
        <v>276</v>
      </c>
      <c r="AP104" s="48">
        <f>L2+(96*L4)</f>
        <v>97</v>
      </c>
    </row>
    <row r="105" spans="1:42" x14ac:dyDescent="0.2">
      <c r="AN105" s="46" t="s">
        <v>144</v>
      </c>
      <c r="AO105" s="47" t="s">
        <v>276</v>
      </c>
      <c r="AP105" s="48">
        <f>L2+(97*L4)</f>
        <v>98</v>
      </c>
    </row>
    <row r="106" spans="1:42" x14ac:dyDescent="0.2">
      <c r="AN106" s="46" t="s">
        <v>242</v>
      </c>
      <c r="AO106" s="47" t="s">
        <v>276</v>
      </c>
      <c r="AP106" s="48">
        <f>L2+(98*L4)</f>
        <v>99</v>
      </c>
    </row>
    <row r="107" spans="1:42" x14ac:dyDescent="0.2">
      <c r="AN107" s="46" t="s">
        <v>13</v>
      </c>
      <c r="AO107" s="47" t="s">
        <v>276</v>
      </c>
      <c r="AP107" s="48">
        <f>L2+(99*L4)</f>
        <v>100</v>
      </c>
    </row>
    <row r="108" spans="1:42" x14ac:dyDescent="0.2">
      <c r="AN108" s="46" t="s">
        <v>205</v>
      </c>
      <c r="AO108" s="47" t="s">
        <v>276</v>
      </c>
      <c r="AP108" s="48">
        <f>L2+(100*L4)</f>
        <v>101</v>
      </c>
    </row>
    <row r="109" spans="1:42" x14ac:dyDescent="0.2">
      <c r="AN109" s="46" t="s">
        <v>39</v>
      </c>
      <c r="AO109" s="47" t="s">
        <v>276</v>
      </c>
      <c r="AP109" s="48">
        <f>L2+(101*L4)</f>
        <v>102</v>
      </c>
    </row>
    <row r="110" spans="1:42" x14ac:dyDescent="0.2">
      <c r="AN110" s="46" t="s">
        <v>74</v>
      </c>
      <c r="AO110" s="47" t="s">
        <v>276</v>
      </c>
      <c r="AP110" s="48">
        <f>L2+(102*L4)</f>
        <v>103</v>
      </c>
    </row>
    <row r="111" spans="1:42" x14ac:dyDescent="0.2">
      <c r="AN111" s="46" t="s">
        <v>178</v>
      </c>
      <c r="AO111" s="47" t="s">
        <v>276</v>
      </c>
      <c r="AP111" s="48">
        <f>L2+(103*L4)</f>
        <v>104</v>
      </c>
    </row>
    <row r="112" spans="1:42" x14ac:dyDescent="0.2">
      <c r="AN112" s="46" t="s">
        <v>192</v>
      </c>
      <c r="AO112" s="47" t="s">
        <v>276</v>
      </c>
      <c r="AP112" s="48">
        <f>L2+(104*L4)</f>
        <v>105</v>
      </c>
    </row>
    <row r="113" spans="40:42" x14ac:dyDescent="0.2">
      <c r="AN113" s="46" t="s">
        <v>90</v>
      </c>
      <c r="AO113" s="47" t="s">
        <v>276</v>
      </c>
      <c r="AP113" s="48">
        <f>L2+(105*L4)</f>
        <v>106</v>
      </c>
    </row>
    <row r="114" spans="40:42" x14ac:dyDescent="0.2">
      <c r="AN114" s="46" t="s">
        <v>55</v>
      </c>
      <c r="AO114" s="47" t="s">
        <v>276</v>
      </c>
      <c r="AP114" s="48">
        <f>L2+(106*L4)</f>
        <v>107</v>
      </c>
    </row>
    <row r="115" spans="40:42" x14ac:dyDescent="0.2">
      <c r="AN115" s="46" t="s">
        <v>219</v>
      </c>
      <c r="AO115" s="47" t="s">
        <v>276</v>
      </c>
      <c r="AP115" s="48">
        <f>L2+(107*L4)</f>
        <v>108</v>
      </c>
    </row>
    <row r="116" spans="40:42" x14ac:dyDescent="0.2">
      <c r="AN116" s="46" t="s">
        <v>30</v>
      </c>
      <c r="AO116" s="47" t="s">
        <v>276</v>
      </c>
      <c r="AP116" s="48">
        <f>L2+(108*L4)</f>
        <v>109</v>
      </c>
    </row>
    <row r="117" spans="40:42" x14ac:dyDescent="0.2">
      <c r="AN117" s="46" t="s">
        <v>257</v>
      </c>
      <c r="AO117" s="47" t="s">
        <v>276</v>
      </c>
      <c r="AP117" s="48">
        <f>L2+(109*L4)</f>
        <v>110</v>
      </c>
    </row>
    <row r="118" spans="40:42" x14ac:dyDescent="0.2">
      <c r="AN118" s="46" t="s">
        <v>159</v>
      </c>
      <c r="AO118" s="47" t="s">
        <v>276</v>
      </c>
      <c r="AP118" s="48">
        <f>L2+(110*L4)</f>
        <v>111</v>
      </c>
    </row>
    <row r="119" spans="40:42" x14ac:dyDescent="0.2">
      <c r="AN119" s="46" t="s">
        <v>120</v>
      </c>
      <c r="AO119" s="47" t="s">
        <v>276</v>
      </c>
      <c r="AP119" s="48">
        <f>L2+(111*L4)</f>
        <v>112</v>
      </c>
    </row>
    <row r="120" spans="40:42" x14ac:dyDescent="0.2">
      <c r="AN120" s="46" t="s">
        <v>250</v>
      </c>
      <c r="AO120" s="47" t="s">
        <v>276</v>
      </c>
      <c r="AP120" s="48">
        <f>L2+(112*L4)</f>
        <v>113</v>
      </c>
    </row>
    <row r="121" spans="40:42" x14ac:dyDescent="0.2">
      <c r="AN121" s="46" t="s">
        <v>37</v>
      </c>
      <c r="AO121" s="47" t="s">
        <v>276</v>
      </c>
      <c r="AP121" s="48">
        <f>L2+(113*L4)</f>
        <v>114</v>
      </c>
    </row>
    <row r="122" spans="40:42" x14ac:dyDescent="0.2">
      <c r="AN122" s="46" t="s">
        <v>127</v>
      </c>
      <c r="AO122" s="47" t="s">
        <v>276</v>
      </c>
      <c r="AP122" s="48">
        <f>L2+(114*L4)</f>
        <v>115</v>
      </c>
    </row>
    <row r="123" spans="40:42" x14ac:dyDescent="0.2">
      <c r="AN123" s="46" t="s">
        <v>152</v>
      </c>
      <c r="AO123" s="47" t="s">
        <v>276</v>
      </c>
      <c r="AP123" s="48">
        <f>L2+(115*L4)</f>
        <v>116</v>
      </c>
    </row>
    <row r="124" spans="40:42" x14ac:dyDescent="0.2">
      <c r="AN124" s="46" t="s">
        <v>97</v>
      </c>
      <c r="AO124" s="47" t="s">
        <v>276</v>
      </c>
      <c r="AP124" s="48">
        <f>L2+(116*L4)</f>
        <v>117</v>
      </c>
    </row>
    <row r="125" spans="40:42" x14ac:dyDescent="0.2">
      <c r="AN125" s="46" t="s">
        <v>185</v>
      </c>
      <c r="AO125" s="47" t="s">
        <v>276</v>
      </c>
      <c r="AP125" s="48">
        <f>L2+(117*L4)</f>
        <v>118</v>
      </c>
    </row>
    <row r="126" spans="40:42" x14ac:dyDescent="0.2">
      <c r="AN126" s="46" t="s">
        <v>212</v>
      </c>
      <c r="AO126" s="47" t="s">
        <v>276</v>
      </c>
      <c r="AP126" s="48">
        <f>L2+(118*L4)</f>
        <v>119</v>
      </c>
    </row>
    <row r="127" spans="40:42" x14ac:dyDescent="0.2">
      <c r="AN127" s="46" t="s">
        <v>62</v>
      </c>
      <c r="AO127" s="47" t="s">
        <v>276</v>
      </c>
      <c r="AP127" s="48">
        <f>L2+(119*L4)</f>
        <v>120</v>
      </c>
    </row>
    <row r="128" spans="40:42" x14ac:dyDescent="0.2">
      <c r="AN128" s="46" t="s">
        <v>47</v>
      </c>
      <c r="AO128" s="47" t="s">
        <v>276</v>
      </c>
      <c r="AP128" s="48">
        <f>L2+(120*L4)</f>
        <v>121</v>
      </c>
    </row>
    <row r="129" spans="40:42" x14ac:dyDescent="0.2">
      <c r="AN129" s="46" t="s">
        <v>196</v>
      </c>
      <c r="AO129" s="47" t="s">
        <v>276</v>
      </c>
      <c r="AP129" s="48">
        <f>L2+(121*L4)</f>
        <v>122</v>
      </c>
    </row>
    <row r="130" spans="40:42" x14ac:dyDescent="0.2">
      <c r="AN130" s="46" t="s">
        <v>169</v>
      </c>
      <c r="AO130" s="47" t="s">
        <v>276</v>
      </c>
      <c r="AP130" s="48">
        <f>L2+(122*L4)</f>
        <v>123</v>
      </c>
    </row>
    <row r="131" spans="40:42" x14ac:dyDescent="0.2">
      <c r="AN131" s="46" t="s">
        <v>82</v>
      </c>
      <c r="AO131" s="47" t="s">
        <v>276</v>
      </c>
      <c r="AP131" s="48">
        <f>L2+(123*L4)</f>
        <v>124</v>
      </c>
    </row>
    <row r="132" spans="40:42" x14ac:dyDescent="0.2">
      <c r="AN132" s="46" t="s">
        <v>135</v>
      </c>
      <c r="AO132" s="47" t="s">
        <v>276</v>
      </c>
      <c r="AP132" s="48">
        <f>L2+(124*L4)</f>
        <v>125</v>
      </c>
    </row>
    <row r="133" spans="40:42" x14ac:dyDescent="0.2">
      <c r="AN133" s="46" t="s">
        <v>112</v>
      </c>
      <c r="AO133" s="47" t="s">
        <v>276</v>
      </c>
      <c r="AP133" s="48">
        <f>L2+(125*L4)</f>
        <v>126</v>
      </c>
    </row>
    <row r="134" spans="40:42" x14ac:dyDescent="0.2">
      <c r="AN134" s="46" t="s">
        <v>22</v>
      </c>
      <c r="AO134" s="47" t="s">
        <v>276</v>
      </c>
      <c r="AP134" s="48">
        <f>L2+(126*L4)</f>
        <v>127</v>
      </c>
    </row>
    <row r="135" spans="40:42" x14ac:dyDescent="0.2">
      <c r="AN135" s="46" t="s">
        <v>233</v>
      </c>
      <c r="AO135" s="47" t="s">
        <v>276</v>
      </c>
      <c r="AP135" s="48">
        <f>L2+(127*L4)</f>
        <v>128</v>
      </c>
    </row>
    <row r="136" spans="40:42" x14ac:dyDescent="0.2">
      <c r="AN136" s="46" t="s">
        <v>32</v>
      </c>
      <c r="AO136" s="47" t="s">
        <v>276</v>
      </c>
      <c r="AP136" s="48">
        <f>L2+(128*L4)</f>
        <v>129</v>
      </c>
    </row>
    <row r="137" spans="40:42" x14ac:dyDescent="0.2">
      <c r="AN137" s="46" t="s">
        <v>243</v>
      </c>
      <c r="AO137" s="47" t="s">
        <v>276</v>
      </c>
      <c r="AP137" s="48">
        <f>L2+(129*L4)</f>
        <v>130</v>
      </c>
    </row>
    <row r="138" spans="40:42" x14ac:dyDescent="0.2">
      <c r="AN138" s="46" t="s">
        <v>153</v>
      </c>
      <c r="AO138" s="47" t="s">
        <v>276</v>
      </c>
      <c r="AP138" s="48">
        <f>L2+(130*L4)</f>
        <v>131</v>
      </c>
    </row>
    <row r="139" spans="40:42" x14ac:dyDescent="0.2">
      <c r="AN139" s="46" t="s">
        <v>130</v>
      </c>
      <c r="AO139" s="47" t="s">
        <v>276</v>
      </c>
      <c r="AP139" s="48">
        <f>L2+(131*L4)</f>
        <v>132</v>
      </c>
    </row>
    <row r="140" spans="40:42" x14ac:dyDescent="0.2">
      <c r="AN140" s="46" t="s">
        <v>182</v>
      </c>
      <c r="AO140" s="47" t="s">
        <v>276</v>
      </c>
      <c r="AP140" s="48">
        <f>L2+(132*L4)</f>
        <v>133</v>
      </c>
    </row>
    <row r="141" spans="40:42" x14ac:dyDescent="0.2">
      <c r="AN141" s="46" t="s">
        <v>96</v>
      </c>
      <c r="AO141" s="47" t="s">
        <v>276</v>
      </c>
      <c r="AP141" s="48">
        <f>L2+(133*L4)</f>
        <v>134</v>
      </c>
    </row>
    <row r="142" spans="40:42" x14ac:dyDescent="0.2">
      <c r="AN142" s="46" t="s">
        <v>69</v>
      </c>
      <c r="AO142" s="47" t="s">
        <v>276</v>
      </c>
      <c r="AP142" s="48">
        <f>L2+(134*L4)</f>
        <v>135</v>
      </c>
    </row>
    <row r="143" spans="40:42" x14ac:dyDescent="0.2">
      <c r="AN143" s="46" t="s">
        <v>217</v>
      </c>
      <c r="AO143" s="47" t="s">
        <v>276</v>
      </c>
      <c r="AP143" s="48">
        <f>L2+(135*L4)</f>
        <v>136</v>
      </c>
    </row>
    <row r="144" spans="40:42" x14ac:dyDescent="0.2">
      <c r="AN144" s="46" t="s">
        <v>203</v>
      </c>
      <c r="AO144" s="47" t="s">
        <v>276</v>
      </c>
      <c r="AP144" s="48">
        <f>L2+(136*L4)</f>
        <v>137</v>
      </c>
    </row>
    <row r="145" spans="40:42" x14ac:dyDescent="0.2">
      <c r="AN145" s="46" t="s">
        <v>52</v>
      </c>
      <c r="AO145" s="47" t="s">
        <v>276</v>
      </c>
      <c r="AP145" s="48">
        <f>L2+(137*L4)</f>
        <v>138</v>
      </c>
    </row>
    <row r="146" spans="40:42" x14ac:dyDescent="0.2">
      <c r="AN146" s="46" t="s">
        <v>79</v>
      </c>
      <c r="AO146" s="47" t="s">
        <v>276</v>
      </c>
      <c r="AP146" s="48">
        <f>L2+(138*L4)</f>
        <v>139</v>
      </c>
    </row>
    <row r="147" spans="40:42" x14ac:dyDescent="0.2">
      <c r="AN147" s="46" t="s">
        <v>168</v>
      </c>
      <c r="AO147" s="47" t="s">
        <v>276</v>
      </c>
      <c r="AP147" s="48">
        <f>L2+(139*L4)</f>
        <v>140</v>
      </c>
    </row>
    <row r="148" spans="40:42" x14ac:dyDescent="0.2">
      <c r="AN148" s="46" t="s">
        <v>113</v>
      </c>
      <c r="AO148" s="47" t="s">
        <v>276</v>
      </c>
      <c r="AP148" s="48">
        <f>L2+(140*L4)</f>
        <v>141</v>
      </c>
    </row>
    <row r="149" spans="40:42" x14ac:dyDescent="0.2">
      <c r="AN149" s="46" t="s">
        <v>138</v>
      </c>
      <c r="AO149" s="47" t="s">
        <v>276</v>
      </c>
      <c r="AP149" s="48">
        <f>L2+(141*L4)</f>
        <v>142</v>
      </c>
    </row>
    <row r="150" spans="40:42" x14ac:dyDescent="0.2">
      <c r="AN150" s="46" t="s">
        <v>228</v>
      </c>
      <c r="AO150" s="47" t="s">
        <v>276</v>
      </c>
      <c r="AP150" s="48">
        <f>L2+(142*L4)</f>
        <v>143</v>
      </c>
    </row>
    <row r="151" spans="40:42" x14ac:dyDescent="0.2">
      <c r="AN151" s="46" t="s">
        <v>15</v>
      </c>
      <c r="AO151" s="47" t="s">
        <v>276</v>
      </c>
      <c r="AP151" s="48">
        <f>L2+(143*L4)</f>
        <v>144</v>
      </c>
    </row>
    <row r="152" spans="40:42" x14ac:dyDescent="0.2">
      <c r="AN152" s="46" t="s">
        <v>145</v>
      </c>
      <c r="AO152" s="47" t="s">
        <v>276</v>
      </c>
      <c r="AP152" s="48">
        <f>L2+(144*L4)</f>
        <v>145</v>
      </c>
    </row>
    <row r="153" spans="40:42" x14ac:dyDescent="0.2">
      <c r="AN153" s="46" t="s">
        <v>106</v>
      </c>
      <c r="AO153" s="47" t="s">
        <v>276</v>
      </c>
      <c r="AP153" s="48">
        <f>L2+(145*L4)</f>
        <v>146</v>
      </c>
    </row>
    <row r="154" spans="40:42" x14ac:dyDescent="0.2">
      <c r="AN154" s="46" t="s">
        <v>8</v>
      </c>
      <c r="AO154" s="47" t="s">
        <v>276</v>
      </c>
      <c r="AP154" s="48">
        <f>L2+(146*L4)</f>
        <v>147</v>
      </c>
    </row>
    <row r="155" spans="40:42" x14ac:dyDescent="0.2">
      <c r="AN155" s="46" t="s">
        <v>235</v>
      </c>
      <c r="AO155" s="47" t="s">
        <v>276</v>
      </c>
      <c r="AP155" s="48">
        <f>L2+(147*L4)</f>
        <v>148</v>
      </c>
    </row>
    <row r="156" spans="40:42" x14ac:dyDescent="0.2">
      <c r="AN156" s="46" t="s">
        <v>45</v>
      </c>
      <c r="AO156" s="47" t="s">
        <v>276</v>
      </c>
      <c r="AP156" s="48">
        <f>L2+(148*L4)</f>
        <v>149</v>
      </c>
    </row>
    <row r="157" spans="40:42" x14ac:dyDescent="0.2">
      <c r="AN157" s="46" t="s">
        <v>209</v>
      </c>
      <c r="AO157" s="47" t="s">
        <v>276</v>
      </c>
      <c r="AP157" s="48">
        <f>L2+(149*L4)</f>
        <v>150</v>
      </c>
    </row>
    <row r="158" spans="40:42" x14ac:dyDescent="0.2">
      <c r="AN158" s="46" t="s">
        <v>175</v>
      </c>
      <c r="AO158" s="47" t="s">
        <v>276</v>
      </c>
      <c r="AP158" s="48">
        <f>L2+(150*L4)</f>
        <v>151</v>
      </c>
    </row>
    <row r="159" spans="40:42" x14ac:dyDescent="0.2">
      <c r="AN159" s="46" t="s">
        <v>73</v>
      </c>
      <c r="AO159" s="47" t="s">
        <v>276</v>
      </c>
      <c r="AP159" s="48">
        <f>L2+(151*L4)</f>
        <v>152</v>
      </c>
    </row>
    <row r="160" spans="40:42" x14ac:dyDescent="0.2">
      <c r="AN160" s="46" t="s">
        <v>87</v>
      </c>
      <c r="AO160" s="47" t="s">
        <v>276</v>
      </c>
      <c r="AP160" s="48">
        <f>L2+(152*L4)</f>
        <v>153</v>
      </c>
    </row>
    <row r="161" spans="40:42" x14ac:dyDescent="0.2">
      <c r="AN161" s="46" t="s">
        <v>191</v>
      </c>
      <c r="AO161" s="47" t="s">
        <v>276</v>
      </c>
      <c r="AP161" s="48">
        <f>L2+(153*L4)</f>
        <v>154</v>
      </c>
    </row>
    <row r="162" spans="40:42" x14ac:dyDescent="0.2">
      <c r="AN162" s="46" t="s">
        <v>226</v>
      </c>
      <c r="AO162" s="47" t="s">
        <v>276</v>
      </c>
      <c r="AP162" s="48">
        <f>L2+(154*L4)</f>
        <v>155</v>
      </c>
    </row>
    <row r="163" spans="40:42" x14ac:dyDescent="0.2">
      <c r="AN163" s="46" t="s">
        <v>60</v>
      </c>
      <c r="AO163" s="47" t="s">
        <v>276</v>
      </c>
      <c r="AP163" s="48">
        <f>L2+(155*L4)</f>
        <v>156</v>
      </c>
    </row>
    <row r="164" spans="40:42" x14ac:dyDescent="0.2">
      <c r="AN164" s="46" t="s">
        <v>252</v>
      </c>
      <c r="AO164" s="47" t="s">
        <v>276</v>
      </c>
      <c r="AP164" s="48">
        <f>L2+(156*L4)</f>
        <v>157</v>
      </c>
    </row>
    <row r="165" spans="40:42" x14ac:dyDescent="0.2">
      <c r="AN165" s="46" t="s">
        <v>23</v>
      </c>
      <c r="AO165" s="47" t="s">
        <v>276</v>
      </c>
      <c r="AP165" s="48">
        <f>L2+(157*L4)</f>
        <v>158</v>
      </c>
    </row>
    <row r="166" spans="40:42" x14ac:dyDescent="0.2">
      <c r="AN166" s="46" t="s">
        <v>121</v>
      </c>
      <c r="AO166" s="47" t="s">
        <v>276</v>
      </c>
      <c r="AP166" s="48">
        <f>L2+(158*L4)</f>
        <v>159</v>
      </c>
    </row>
    <row r="167" spans="40:42" x14ac:dyDescent="0.2">
      <c r="AN167" s="46" t="s">
        <v>162</v>
      </c>
      <c r="AO167" s="47" t="s">
        <v>276</v>
      </c>
      <c r="AP167" s="48">
        <f>L2+(159*L4)</f>
        <v>160</v>
      </c>
    </row>
    <row r="168" spans="40:42" x14ac:dyDescent="0.2">
      <c r="AN168" s="46" t="s">
        <v>206</v>
      </c>
      <c r="AO168" s="47" t="s">
        <v>276</v>
      </c>
      <c r="AP168" s="48">
        <f>L2+(160*L4)</f>
        <v>161</v>
      </c>
    </row>
    <row r="169" spans="40:42" x14ac:dyDescent="0.2">
      <c r="AN169" s="46" t="s">
        <v>41</v>
      </c>
      <c r="AO169" s="47" t="s">
        <v>276</v>
      </c>
      <c r="AP169" s="48">
        <f>L2+(161*L4)</f>
        <v>162</v>
      </c>
    </row>
    <row r="170" spans="40:42" x14ac:dyDescent="0.2">
      <c r="AN170" s="46" t="s">
        <v>76</v>
      </c>
      <c r="AO170" s="47" t="s">
        <v>276</v>
      </c>
      <c r="AP170" s="48">
        <f>L2+(162*L4)</f>
        <v>163</v>
      </c>
    </row>
    <row r="171" spans="40:42" x14ac:dyDescent="0.2">
      <c r="AN171" s="46" t="s">
        <v>179</v>
      </c>
      <c r="AO171" s="47" t="s">
        <v>276</v>
      </c>
      <c r="AP171" s="48">
        <f>L2+(163*L4)</f>
        <v>164</v>
      </c>
    </row>
    <row r="172" spans="40:42" x14ac:dyDescent="0.2">
      <c r="AN172" s="46" t="s">
        <v>102</v>
      </c>
      <c r="AO172" s="47" t="s">
        <v>276</v>
      </c>
      <c r="AP172" s="48">
        <f>L2+(164*L4)</f>
        <v>165</v>
      </c>
    </row>
    <row r="173" spans="40:42" x14ac:dyDescent="0.2">
      <c r="AN173" s="46" t="s">
        <v>141</v>
      </c>
      <c r="AO173" s="47" t="s">
        <v>276</v>
      </c>
      <c r="AP173" s="48">
        <f>L2+(165*L4)</f>
        <v>166</v>
      </c>
    </row>
    <row r="174" spans="40:42" x14ac:dyDescent="0.2">
      <c r="AN174" s="46" t="s">
        <v>239</v>
      </c>
      <c r="AO174" s="47" t="s">
        <v>276</v>
      </c>
      <c r="AP174" s="48">
        <f>L2+(166*L4)</f>
        <v>167</v>
      </c>
    </row>
    <row r="175" spans="40:42" x14ac:dyDescent="0.2">
      <c r="AN175" s="46" t="s">
        <v>12</v>
      </c>
      <c r="AO175" s="47" t="s">
        <v>276</v>
      </c>
      <c r="AP175" s="48">
        <f>L2+(167*L4)</f>
        <v>168</v>
      </c>
    </row>
    <row r="176" spans="40:42" x14ac:dyDescent="0.2">
      <c r="AN176" s="46" t="s">
        <v>27</v>
      </c>
      <c r="AO176" s="47" t="s">
        <v>276</v>
      </c>
      <c r="AP176" s="48">
        <f>L2+(168*L4)</f>
        <v>169</v>
      </c>
    </row>
    <row r="177" spans="40:42" x14ac:dyDescent="0.2">
      <c r="AN177" s="46" t="s">
        <v>256</v>
      </c>
      <c r="AO177" s="47" t="s">
        <v>276</v>
      </c>
      <c r="AP177" s="48">
        <f>L2+(169*L4)</f>
        <v>170</v>
      </c>
    </row>
    <row r="178" spans="40:42" x14ac:dyDescent="0.2">
      <c r="AN178" s="46" t="s">
        <v>158</v>
      </c>
      <c r="AO178" s="47" t="s">
        <v>276</v>
      </c>
      <c r="AP178" s="48">
        <f>L2+(170*L4)</f>
        <v>171</v>
      </c>
    </row>
    <row r="179" spans="40:42" x14ac:dyDescent="0.2">
      <c r="AN179" s="46" t="s">
        <v>117</v>
      </c>
      <c r="AO179" s="47" t="s">
        <v>276</v>
      </c>
      <c r="AP179" s="48">
        <f>L2+(171*L4)</f>
        <v>172</v>
      </c>
    </row>
    <row r="180" spans="40:42" x14ac:dyDescent="0.2">
      <c r="AN180" s="46" t="s">
        <v>195</v>
      </c>
      <c r="AO180" s="47" t="s">
        <v>276</v>
      </c>
      <c r="AP180" s="48">
        <f>L2+(172*L4)</f>
        <v>173</v>
      </c>
    </row>
    <row r="181" spans="40:42" x14ac:dyDescent="0.2">
      <c r="AN181" s="46" t="s">
        <v>91</v>
      </c>
      <c r="AO181" s="47" t="s">
        <v>276</v>
      </c>
      <c r="AP181" s="48">
        <f>L2+(173*L4)</f>
        <v>174</v>
      </c>
    </row>
    <row r="182" spans="40:42" x14ac:dyDescent="0.2">
      <c r="AN182" s="46" t="s">
        <v>56</v>
      </c>
      <c r="AO182" s="47" t="s">
        <v>276</v>
      </c>
      <c r="AP182" s="48">
        <f>L2+(174*L4)</f>
        <v>175</v>
      </c>
    </row>
    <row r="183" spans="40:42" x14ac:dyDescent="0.2">
      <c r="AN183" s="46" t="s">
        <v>222</v>
      </c>
      <c r="AO183" s="47" t="s">
        <v>276</v>
      </c>
      <c r="AP183" s="48">
        <f>L2+(175*L4)</f>
        <v>176</v>
      </c>
    </row>
    <row r="184" spans="40:42" x14ac:dyDescent="0.2">
      <c r="AN184" s="46" t="s">
        <v>100</v>
      </c>
      <c r="AO184" s="47" t="s">
        <v>276</v>
      </c>
      <c r="AP184" s="48">
        <f>L2+(176*L4)</f>
        <v>177</v>
      </c>
    </row>
    <row r="185" spans="40:42" x14ac:dyDescent="0.2">
      <c r="AN185" s="46" t="s">
        <v>186</v>
      </c>
      <c r="AO185" s="47" t="s">
        <v>276</v>
      </c>
      <c r="AP185" s="48">
        <f>L2+(177*L4)</f>
        <v>178</v>
      </c>
    </row>
    <row r="186" spans="40:42" x14ac:dyDescent="0.2">
      <c r="AN186" s="46" t="s">
        <v>213</v>
      </c>
      <c r="AO186" s="47" t="s">
        <v>276</v>
      </c>
      <c r="AP186" s="48">
        <f>L2+(178*L4)</f>
        <v>179</v>
      </c>
    </row>
    <row r="187" spans="40:42" x14ac:dyDescent="0.2">
      <c r="AN187" s="46" t="s">
        <v>65</v>
      </c>
      <c r="AO187" s="47" t="s">
        <v>276</v>
      </c>
      <c r="AP187" s="48">
        <f>L2+(179*L4)</f>
        <v>180</v>
      </c>
    </row>
    <row r="188" spans="40:42" x14ac:dyDescent="0.2">
      <c r="AN188" s="46" t="s">
        <v>247</v>
      </c>
      <c r="AO188" s="47" t="s">
        <v>276</v>
      </c>
      <c r="AP188" s="48">
        <f>L2+(180*L4)</f>
        <v>181</v>
      </c>
    </row>
    <row r="189" spans="40:42" x14ac:dyDescent="0.2">
      <c r="AN189" s="46" t="s">
        <v>36</v>
      </c>
      <c r="AO189" s="47" t="s">
        <v>276</v>
      </c>
      <c r="AP189" s="48">
        <f>L2+(181*L4)</f>
        <v>182</v>
      </c>
    </row>
    <row r="190" spans="40:42" x14ac:dyDescent="0.2">
      <c r="AN190" s="46" t="s">
        <v>126</v>
      </c>
      <c r="AO190" s="47" t="s">
        <v>276</v>
      </c>
      <c r="AP190" s="48">
        <f>L2+(182*L4)</f>
        <v>183</v>
      </c>
    </row>
    <row r="191" spans="40:42" x14ac:dyDescent="0.2">
      <c r="AN191" s="46" t="s">
        <v>149</v>
      </c>
      <c r="AO191" s="47" t="s">
        <v>276</v>
      </c>
      <c r="AP191" s="48">
        <f>L2+(183*L4)</f>
        <v>184</v>
      </c>
    </row>
    <row r="192" spans="40:42" x14ac:dyDescent="0.2">
      <c r="AN192" s="46" t="s">
        <v>134</v>
      </c>
      <c r="AO192" s="47" t="s">
        <v>276</v>
      </c>
      <c r="AP192" s="48">
        <f>L2+(184*L4)</f>
        <v>185</v>
      </c>
    </row>
    <row r="193" spans="40:42" x14ac:dyDescent="0.2">
      <c r="AN193" s="46" t="s">
        <v>109</v>
      </c>
      <c r="AO193" s="47" t="s">
        <v>276</v>
      </c>
      <c r="AP193" s="48">
        <f>L2+(185*L4)</f>
        <v>186</v>
      </c>
    </row>
    <row r="194" spans="40:42" x14ac:dyDescent="0.2">
      <c r="AN194" s="46" t="s">
        <v>19</v>
      </c>
      <c r="AO194" s="47" t="s">
        <v>276</v>
      </c>
      <c r="AP194" s="48">
        <f>L2+(186*L4)</f>
        <v>187</v>
      </c>
    </row>
    <row r="195" spans="40:42" x14ac:dyDescent="0.2">
      <c r="AN195" s="46" t="s">
        <v>232</v>
      </c>
      <c r="AO195" s="47" t="s">
        <v>276</v>
      </c>
      <c r="AP195" s="48">
        <f>L2+(187*L4)</f>
        <v>188</v>
      </c>
    </row>
    <row r="196" spans="40:42" x14ac:dyDescent="0.2">
      <c r="AN196" s="46" t="s">
        <v>48</v>
      </c>
      <c r="AO196" s="47" t="s">
        <v>276</v>
      </c>
      <c r="AP196" s="48">
        <f>L2+(188*L4)</f>
        <v>189</v>
      </c>
    </row>
    <row r="197" spans="40:42" x14ac:dyDescent="0.2">
      <c r="AN197" s="46" t="s">
        <v>199</v>
      </c>
      <c r="AO197" s="47" t="s">
        <v>276</v>
      </c>
      <c r="AP197" s="48">
        <f>L2+(189*L4)</f>
        <v>190</v>
      </c>
    </row>
    <row r="198" spans="40:42" x14ac:dyDescent="0.2">
      <c r="AN198" s="46" t="s">
        <v>172</v>
      </c>
      <c r="AO198" s="47" t="s">
        <v>276</v>
      </c>
      <c r="AP198" s="48">
        <f>L2+(190*L4)</f>
        <v>191</v>
      </c>
    </row>
    <row r="199" spans="40:42" x14ac:dyDescent="0.2">
      <c r="AN199" s="46" t="s">
        <v>83</v>
      </c>
      <c r="AO199" s="47" t="s">
        <v>276</v>
      </c>
      <c r="AP199" s="48">
        <f>L2+(191*L4)</f>
        <v>192</v>
      </c>
    </row>
    <row r="200" spans="40:42" x14ac:dyDescent="0.2">
      <c r="AN200" s="46" t="s">
        <v>173</v>
      </c>
      <c r="AO200" s="47" t="s">
        <v>276</v>
      </c>
      <c r="AP200" s="48">
        <f>L2+(192*L4)</f>
        <v>193</v>
      </c>
    </row>
    <row r="201" spans="40:42" x14ac:dyDescent="0.2">
      <c r="AN201" s="46" t="s">
        <v>71</v>
      </c>
      <c r="AO201" s="47" t="s">
        <v>276</v>
      </c>
      <c r="AP201" s="48">
        <f>L2+(193*L4)</f>
        <v>194</v>
      </c>
    </row>
    <row r="202" spans="40:42" x14ac:dyDescent="0.2">
      <c r="AN202" s="46" t="s">
        <v>43</v>
      </c>
      <c r="AO202" s="47" t="s">
        <v>276</v>
      </c>
      <c r="AP202" s="48">
        <f>L2+(194*L4)</f>
        <v>195</v>
      </c>
    </row>
    <row r="203" spans="40:42" x14ac:dyDescent="0.2">
      <c r="AN203" s="46" t="s">
        <v>207</v>
      </c>
      <c r="AO203" s="47" t="s">
        <v>276</v>
      </c>
      <c r="AP203" s="48">
        <f>L2+(195*L4)</f>
        <v>196</v>
      </c>
    </row>
    <row r="204" spans="40:42" x14ac:dyDescent="0.2">
      <c r="AN204" s="46" t="s">
        <v>10</v>
      </c>
      <c r="AO204" s="47" t="s">
        <v>276</v>
      </c>
      <c r="AP204" s="48">
        <f>L2+(196*L4)</f>
        <v>197</v>
      </c>
    </row>
    <row r="205" spans="40:42" x14ac:dyDescent="0.2">
      <c r="AN205" s="46" t="s">
        <v>237</v>
      </c>
      <c r="AO205" s="47" t="s">
        <v>276</v>
      </c>
      <c r="AP205" s="48">
        <f>L2+(197*L4)</f>
        <v>198</v>
      </c>
    </row>
    <row r="206" spans="40:42" x14ac:dyDescent="0.2">
      <c r="AN206" s="46" t="s">
        <v>147</v>
      </c>
      <c r="AO206" s="47" t="s">
        <v>276</v>
      </c>
      <c r="AP206" s="48">
        <f>L2+(198*L4)</f>
        <v>199</v>
      </c>
    </row>
    <row r="207" spans="40:42" x14ac:dyDescent="0.2">
      <c r="AN207" s="46" t="s">
        <v>108</v>
      </c>
      <c r="AO207" s="47" t="s">
        <v>276</v>
      </c>
      <c r="AP207" s="48">
        <f>L2+(199*L4)</f>
        <v>200</v>
      </c>
    </row>
    <row r="208" spans="40:42" x14ac:dyDescent="0.2">
      <c r="AN208" s="46" t="s">
        <v>123</v>
      </c>
      <c r="AO208" s="47" t="s">
        <v>276</v>
      </c>
      <c r="AP208" s="48">
        <f>L2+(200*L4)</f>
        <v>201</v>
      </c>
    </row>
    <row r="209" spans="40:42" x14ac:dyDescent="0.2">
      <c r="AN209" s="46" t="s">
        <v>164</v>
      </c>
      <c r="AO209" s="47" t="s">
        <v>276</v>
      </c>
      <c r="AP209" s="48">
        <f>L2+(201*L4)</f>
        <v>202</v>
      </c>
    </row>
    <row r="210" spans="40:42" x14ac:dyDescent="0.2">
      <c r="AN210" s="46" t="s">
        <v>254</v>
      </c>
      <c r="AO210" s="47" t="s">
        <v>276</v>
      </c>
      <c r="AP210" s="48">
        <f>L2+(202*L4)</f>
        <v>203</v>
      </c>
    </row>
    <row r="211" spans="40:42" x14ac:dyDescent="0.2">
      <c r="AN211" s="46" t="s">
        <v>25</v>
      </c>
      <c r="AO211" s="47" t="s">
        <v>276</v>
      </c>
      <c r="AP211" s="48">
        <f>L2+(203*L4)</f>
        <v>204</v>
      </c>
    </row>
    <row r="212" spans="40:42" x14ac:dyDescent="0.2">
      <c r="AN212" s="46" t="s">
        <v>224</v>
      </c>
      <c r="AO212" s="47" t="s">
        <v>276</v>
      </c>
      <c r="AP212" s="48">
        <f>L2+(204*L4)</f>
        <v>205</v>
      </c>
    </row>
    <row r="213" spans="40:42" x14ac:dyDescent="0.2">
      <c r="AN213" s="46" t="s">
        <v>58</v>
      </c>
      <c r="AO213" s="47" t="s">
        <v>276</v>
      </c>
      <c r="AP213" s="48">
        <f>L2+(205*L4)</f>
        <v>206</v>
      </c>
    </row>
    <row r="214" spans="40:42" x14ac:dyDescent="0.2">
      <c r="AN214" s="46" t="s">
        <v>85</v>
      </c>
      <c r="AO214" s="47" t="s">
        <v>276</v>
      </c>
      <c r="AP214" s="48">
        <f>L2+(206*L4)</f>
        <v>207</v>
      </c>
    </row>
    <row r="215" spans="40:42" x14ac:dyDescent="0.2">
      <c r="AN215" s="46" t="s">
        <v>189</v>
      </c>
      <c r="AO215" s="47" t="s">
        <v>276</v>
      </c>
      <c r="AP215" s="48">
        <f>L2+(207*L4)</f>
        <v>208</v>
      </c>
    </row>
    <row r="216" spans="40:42" x14ac:dyDescent="0.2">
      <c r="AN216" s="46" t="s">
        <v>67</v>
      </c>
      <c r="AO216" s="47" t="s">
        <v>276</v>
      </c>
      <c r="AP216" s="48">
        <f>L2+(208*L4)</f>
        <v>209</v>
      </c>
    </row>
    <row r="217" spans="40:42" x14ac:dyDescent="0.2">
      <c r="AN217" s="46" t="s">
        <v>215</v>
      </c>
      <c r="AO217" s="47" t="s">
        <v>276</v>
      </c>
      <c r="AP217" s="48">
        <f>L2+(209*L4)</f>
        <v>210</v>
      </c>
    </row>
    <row r="218" spans="40:42" x14ac:dyDescent="0.2">
      <c r="AN218" s="46" t="s">
        <v>180</v>
      </c>
      <c r="AO218" s="47" t="s">
        <v>276</v>
      </c>
      <c r="AP218" s="48">
        <f>L2+(210*L4)</f>
        <v>211</v>
      </c>
    </row>
    <row r="219" spans="40:42" x14ac:dyDescent="0.2">
      <c r="AN219" s="46" t="s">
        <v>94</v>
      </c>
      <c r="AO219" s="47" t="s">
        <v>276</v>
      </c>
      <c r="AP219" s="48">
        <f>L2+(211*L4)</f>
        <v>212</v>
      </c>
    </row>
    <row r="220" spans="40:42" x14ac:dyDescent="0.2">
      <c r="AN220" s="46" t="s">
        <v>155</v>
      </c>
      <c r="AO220" s="47" t="s">
        <v>276</v>
      </c>
      <c r="AP220" s="48">
        <f>L2+(212*L4)</f>
        <v>213</v>
      </c>
    </row>
    <row r="221" spans="40:42" x14ac:dyDescent="0.2">
      <c r="AN221" s="46" t="s">
        <v>132</v>
      </c>
      <c r="AO221" s="47" t="s">
        <v>276</v>
      </c>
      <c r="AP221" s="48">
        <f>L2+(213*L4)</f>
        <v>214</v>
      </c>
    </row>
    <row r="222" spans="40:42" x14ac:dyDescent="0.2">
      <c r="AN222" s="46" t="s">
        <v>34</v>
      </c>
      <c r="AO222" s="47" t="s">
        <v>276</v>
      </c>
      <c r="AP222" s="48">
        <f>L2+(214*L4)</f>
        <v>215</v>
      </c>
    </row>
    <row r="223" spans="40:42" x14ac:dyDescent="0.2">
      <c r="AN223" s="46" t="s">
        <v>245</v>
      </c>
      <c r="AO223" s="47" t="s">
        <v>276</v>
      </c>
      <c r="AP223" s="48">
        <f>L2+(215*L4)</f>
        <v>216</v>
      </c>
    </row>
    <row r="224" spans="40:42" x14ac:dyDescent="0.2">
      <c r="AN224" s="46" t="s">
        <v>230</v>
      </c>
      <c r="AO224" s="47" t="s">
        <v>276</v>
      </c>
      <c r="AP224" s="48">
        <f>L2+(216*L4)</f>
        <v>217</v>
      </c>
    </row>
    <row r="225" spans="40:42" x14ac:dyDescent="0.2">
      <c r="AN225" s="46" t="s">
        <v>17</v>
      </c>
      <c r="AO225" s="47" t="s">
        <v>276</v>
      </c>
      <c r="AP225" s="48">
        <f>L2+(217*L4)</f>
        <v>218</v>
      </c>
    </row>
    <row r="226" spans="40:42" x14ac:dyDescent="0.2">
      <c r="AN226" s="46" t="s">
        <v>115</v>
      </c>
      <c r="AO226" s="47" t="s">
        <v>276</v>
      </c>
      <c r="AP226" s="48">
        <f>L2+(218*L4)</f>
        <v>219</v>
      </c>
    </row>
    <row r="227" spans="40:42" x14ac:dyDescent="0.2">
      <c r="AN227" s="46" t="s">
        <v>140</v>
      </c>
      <c r="AO227" s="47" t="s">
        <v>276</v>
      </c>
      <c r="AP227" s="48">
        <f>L2+(219*L4)</f>
        <v>220</v>
      </c>
    </row>
    <row r="228" spans="40:42" x14ac:dyDescent="0.2">
      <c r="AN228" s="46" t="s">
        <v>77</v>
      </c>
      <c r="AO228" s="47" t="s">
        <v>276</v>
      </c>
      <c r="AP228" s="48">
        <f>L2+(220*L4)</f>
        <v>221</v>
      </c>
    </row>
    <row r="229" spans="40:42" x14ac:dyDescent="0.2">
      <c r="AN229" s="46" t="s">
        <v>166</v>
      </c>
      <c r="AO229" s="47" t="s">
        <v>276</v>
      </c>
      <c r="AP229" s="48">
        <f>L2+(221*L4)</f>
        <v>222</v>
      </c>
    </row>
    <row r="230" spans="40:42" x14ac:dyDescent="0.2">
      <c r="AN230" s="46" t="s">
        <v>201</v>
      </c>
      <c r="AO230" s="47" t="s">
        <v>276</v>
      </c>
      <c r="AP230" s="48">
        <f>L2+(222*L4)</f>
        <v>223</v>
      </c>
    </row>
    <row r="231" spans="40:42" x14ac:dyDescent="0.2">
      <c r="AN231" s="46" t="s">
        <v>50</v>
      </c>
      <c r="AO231" s="47" t="s">
        <v>276</v>
      </c>
      <c r="AP231" s="48">
        <f>L2+(223*L4)</f>
        <v>224</v>
      </c>
    </row>
    <row r="232" spans="40:42" x14ac:dyDescent="0.2">
      <c r="AN232" s="46" t="s">
        <v>128</v>
      </c>
      <c r="AO232" s="47" t="s">
        <v>276</v>
      </c>
      <c r="AP232" s="48">
        <f>L2+(224*L4)</f>
        <v>225</v>
      </c>
    </row>
    <row r="233" spans="40:42" x14ac:dyDescent="0.2">
      <c r="AN233" s="46" t="s">
        <v>151</v>
      </c>
      <c r="AO233" s="47" t="s">
        <v>276</v>
      </c>
      <c r="AP233" s="48">
        <f>L2+(225*L4)</f>
        <v>226</v>
      </c>
    </row>
    <row r="234" spans="40:42" x14ac:dyDescent="0.2">
      <c r="AN234" s="46" t="s">
        <v>249</v>
      </c>
      <c r="AO234" s="47" t="s">
        <v>276</v>
      </c>
      <c r="AP234" s="48">
        <f>L2+(226*L4)</f>
        <v>227</v>
      </c>
    </row>
    <row r="235" spans="40:42" x14ac:dyDescent="0.2">
      <c r="AN235" s="46" t="s">
        <v>38</v>
      </c>
      <c r="AO235" s="47" t="s">
        <v>276</v>
      </c>
      <c r="AP235" s="48">
        <f>L2+(227*L4)</f>
        <v>228</v>
      </c>
    </row>
    <row r="236" spans="40:42" x14ac:dyDescent="0.2">
      <c r="AN236" s="46" t="s">
        <v>211</v>
      </c>
      <c r="AO236" s="47" t="s">
        <v>276</v>
      </c>
      <c r="AP236" s="48">
        <f>L2+(228*L4)</f>
        <v>229</v>
      </c>
    </row>
    <row r="237" spans="40:42" x14ac:dyDescent="0.2">
      <c r="AN237" s="46" t="s">
        <v>63</v>
      </c>
      <c r="AO237" s="47" t="s">
        <v>276</v>
      </c>
      <c r="AP237" s="48">
        <f>L2+(229*L4)</f>
        <v>230</v>
      </c>
    </row>
    <row r="238" spans="40:42" x14ac:dyDescent="0.2">
      <c r="AN238" s="46" t="s">
        <v>98</v>
      </c>
      <c r="AO238" s="47" t="s">
        <v>276</v>
      </c>
      <c r="AP238" s="48">
        <f>L2+(230*L4)</f>
        <v>231</v>
      </c>
    </row>
    <row r="239" spans="40:42" x14ac:dyDescent="0.2">
      <c r="AN239" s="46" t="s">
        <v>184</v>
      </c>
      <c r="AO239" s="47" t="s">
        <v>276</v>
      </c>
      <c r="AP239" s="48">
        <f>L2+(231*L4)</f>
        <v>232</v>
      </c>
    </row>
    <row r="240" spans="40:42" x14ac:dyDescent="0.2">
      <c r="AN240" s="46" t="s">
        <v>170</v>
      </c>
      <c r="AO240" s="47" t="s">
        <v>276</v>
      </c>
      <c r="AP240" s="48">
        <f>L2+(232*L4)</f>
        <v>233</v>
      </c>
    </row>
    <row r="241" spans="40:42" x14ac:dyDescent="0.2">
      <c r="AN241" s="46" t="s">
        <v>81</v>
      </c>
      <c r="AO241" s="47" t="s">
        <v>276</v>
      </c>
      <c r="AP241" s="48">
        <f>L2+(233*L4)</f>
        <v>234</v>
      </c>
    </row>
    <row r="242" spans="40:42" x14ac:dyDescent="0.2">
      <c r="AN242" s="46" t="s">
        <v>46</v>
      </c>
      <c r="AO242" s="47" t="s">
        <v>276</v>
      </c>
      <c r="AP242" s="48">
        <f>L2+(234*L4)</f>
        <v>235</v>
      </c>
    </row>
    <row r="243" spans="40:42" x14ac:dyDescent="0.2">
      <c r="AN243" s="46" t="s">
        <v>197</v>
      </c>
      <c r="AO243" s="47" t="s">
        <v>276</v>
      </c>
      <c r="AP243" s="48">
        <f>L2+(235*L4)</f>
        <v>236</v>
      </c>
    </row>
    <row r="244" spans="40:42" x14ac:dyDescent="0.2">
      <c r="AN244" s="46" t="s">
        <v>21</v>
      </c>
      <c r="AO244" s="47" t="s">
        <v>276</v>
      </c>
      <c r="AP244" s="48">
        <f>L2+(236*L4)</f>
        <v>237</v>
      </c>
    </row>
    <row r="245" spans="40:42" x14ac:dyDescent="0.2">
      <c r="AN245" s="46" t="s">
        <v>234</v>
      </c>
      <c r="AO245" s="47" t="s">
        <v>276</v>
      </c>
      <c r="AP245" s="48">
        <f>L2+(237*L4)</f>
        <v>238</v>
      </c>
    </row>
    <row r="246" spans="40:42" x14ac:dyDescent="0.2">
      <c r="AN246" s="46" t="s">
        <v>136</v>
      </c>
      <c r="AO246" s="47" t="s">
        <v>276</v>
      </c>
      <c r="AP246" s="48">
        <f>L2+(238*L4)</f>
        <v>239</v>
      </c>
    </row>
    <row r="247" spans="40:42" x14ac:dyDescent="0.2">
      <c r="AN247" s="46" t="s">
        <v>111</v>
      </c>
      <c r="AO247" s="47" t="s">
        <v>276</v>
      </c>
      <c r="AP247" s="48">
        <f>L2+(239*L4)</f>
        <v>240</v>
      </c>
    </row>
    <row r="248" spans="40:42" x14ac:dyDescent="0.2">
      <c r="AN248" s="46" t="s">
        <v>241</v>
      </c>
      <c r="AO248" s="47" t="s">
        <v>276</v>
      </c>
      <c r="AP248" s="48">
        <f>L2+(240*L4)</f>
        <v>241</v>
      </c>
    </row>
    <row r="249" spans="40:42" x14ac:dyDescent="0.2">
      <c r="AN249" s="46" t="s">
        <v>14</v>
      </c>
      <c r="AO249" s="47" t="s">
        <v>276</v>
      </c>
      <c r="AP249" s="48">
        <f>L2+(241*L4)</f>
        <v>242</v>
      </c>
    </row>
    <row r="250" spans="40:42" x14ac:dyDescent="0.2">
      <c r="AN250" s="46" t="s">
        <v>104</v>
      </c>
      <c r="AO250" s="47" t="s">
        <v>276</v>
      </c>
      <c r="AP250" s="48">
        <f>L2+(242*L4)</f>
        <v>243</v>
      </c>
    </row>
    <row r="251" spans="40:42" x14ac:dyDescent="0.2">
      <c r="AN251" s="46" t="s">
        <v>143</v>
      </c>
      <c r="AO251" s="47" t="s">
        <v>276</v>
      </c>
      <c r="AP251" s="48">
        <f>L2+(243*L4)</f>
        <v>244</v>
      </c>
    </row>
    <row r="252" spans="40:42" x14ac:dyDescent="0.2">
      <c r="AN252" s="46" t="s">
        <v>75</v>
      </c>
      <c r="AO252" s="47" t="s">
        <v>276</v>
      </c>
      <c r="AP252" s="48">
        <f>L2+(244*L4)</f>
        <v>245</v>
      </c>
    </row>
    <row r="253" spans="40:42" x14ac:dyDescent="0.2">
      <c r="AN253" s="46" t="s">
        <v>177</v>
      </c>
      <c r="AO253" s="47" t="s">
        <v>276</v>
      </c>
      <c r="AP253" s="48">
        <f>L2+(245*L4)</f>
        <v>246</v>
      </c>
    </row>
    <row r="254" spans="40:42" x14ac:dyDescent="0.2">
      <c r="AN254" s="46" t="s">
        <v>204</v>
      </c>
      <c r="AO254" s="47" t="s">
        <v>276</v>
      </c>
      <c r="AP254" s="48">
        <f>L2+(246*L4)</f>
        <v>247</v>
      </c>
    </row>
    <row r="255" spans="40:42" x14ac:dyDescent="0.2">
      <c r="AN255" s="46" t="s">
        <v>40</v>
      </c>
      <c r="AO255" s="47" t="s">
        <v>276</v>
      </c>
      <c r="AP255" s="48">
        <f>L2+(247*L4)</f>
        <v>248</v>
      </c>
    </row>
    <row r="256" spans="40:42" x14ac:dyDescent="0.2">
      <c r="AN256" s="46" t="s">
        <v>54</v>
      </c>
      <c r="AO256" s="47" t="s">
        <v>276</v>
      </c>
      <c r="AP256" s="48">
        <f>L2+(248*L4)</f>
        <v>249</v>
      </c>
    </row>
    <row r="257" spans="40:42" x14ac:dyDescent="0.2">
      <c r="AN257" s="46" t="s">
        <v>220</v>
      </c>
      <c r="AO257" s="47" t="s">
        <v>276</v>
      </c>
      <c r="AP257" s="48">
        <f>L2+(249*L4)</f>
        <v>250</v>
      </c>
    </row>
    <row r="258" spans="40:42" x14ac:dyDescent="0.2">
      <c r="AN258" s="46" t="s">
        <v>193</v>
      </c>
      <c r="AO258" s="47" t="s">
        <v>276</v>
      </c>
      <c r="AP258" s="48">
        <f>L2+(250*L4)</f>
        <v>251</v>
      </c>
    </row>
    <row r="259" spans="40:42" x14ac:dyDescent="0.2">
      <c r="AN259" s="46" t="s">
        <v>89</v>
      </c>
      <c r="AO259" s="47" t="s">
        <v>276</v>
      </c>
      <c r="AP259" s="48">
        <f>L2+(251*L4)</f>
        <v>252</v>
      </c>
    </row>
    <row r="260" spans="40:42" x14ac:dyDescent="0.2">
      <c r="AN260" s="46" t="s">
        <v>160</v>
      </c>
      <c r="AO260" s="47" t="s">
        <v>276</v>
      </c>
      <c r="AP260" s="48">
        <f>L2+(252*L4)</f>
        <v>253</v>
      </c>
    </row>
    <row r="261" spans="40:42" x14ac:dyDescent="0.2">
      <c r="AN261" s="46" t="s">
        <v>119</v>
      </c>
      <c r="AO261" s="47" t="s">
        <v>276</v>
      </c>
      <c r="AP261" s="48">
        <f>L2+(253*L4)</f>
        <v>254</v>
      </c>
    </row>
    <row r="262" spans="40:42" x14ac:dyDescent="0.2">
      <c r="AN262" s="46" t="s">
        <v>29</v>
      </c>
      <c r="AO262" s="47" t="s">
        <v>276</v>
      </c>
      <c r="AP262" s="48">
        <f>L2+(254*L4)</f>
        <v>255</v>
      </c>
    </row>
    <row r="263" spans="40:42" x14ac:dyDescent="0.2">
      <c r="AN263" s="49" t="s">
        <v>258</v>
      </c>
      <c r="AO263" s="50" t="s">
        <v>276</v>
      </c>
      <c r="AP263" s="51">
        <f>L2+(255*L4)</f>
        <v>256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R79:S93 R55:S70 R31:S46 R7:S22 B23:Q24 R94:S9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 1</vt:lpstr>
      <vt:lpstr>Sheet 2</vt:lpstr>
      <vt:lpstr>Sheet 3</vt:lpstr>
      <vt:lpstr>Sheet 4</vt:lpstr>
      <vt:lpstr>Sheet 5</vt:lpstr>
      <vt:lpstr>Sheet 6</vt:lpstr>
      <vt:lpstr>Sheet 7</vt:lpstr>
      <vt:lpstr>Sheet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Bimagic Square of Order 16</dc:title>
  <dc:subject>The key</dc:subject>
  <dc:creator>Mikael Hermansson</dc:creator>
  <cp:lastModifiedBy>Mikael Hermansson</cp:lastModifiedBy>
  <cp:lastPrinted>2002-05-06T14:31:17Z</cp:lastPrinted>
  <dcterms:created xsi:type="dcterms:W3CDTF">2002-05-06T13:51:36Z</dcterms:created>
  <dcterms:modified xsi:type="dcterms:W3CDTF">2024-07-11T07:36:44Z</dcterms:modified>
</cp:coreProperties>
</file>